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1 - Bourací práce" sheetId="2" r:id="rId2"/>
    <sheet name="02 - Stavební úpravy" sheetId="3" r:id="rId3"/>
    <sheet name="02.1 - Zařízení č. 1 - Uč..." sheetId="4" r:id="rId4"/>
    <sheet name="02.2 - Zařízení č. 2 - Uč..." sheetId="5" r:id="rId5"/>
    <sheet name="02.3 - Přívod topné vody ..." sheetId="6" r:id="rId6"/>
    <sheet name="02.4 - Silnoproud" sheetId="7" r:id="rId7"/>
    <sheet name="VRN - Vedlejší rozpočtové..." sheetId="8" r:id="rId8"/>
    <sheet name="Pokyny pro vyplnění" sheetId="9" r:id="rId9"/>
  </sheets>
  <definedNames>
    <definedName name="_xlnm.Print_Area" localSheetId="0">'Rekapitulace stavby'!$D$4:$AO$36,'Rekapitulace stavby'!$C$42:$AQ$63</definedName>
    <definedName name="_xlnm.Print_Titles" localSheetId="0">'Rekapitulace stavby'!$52:$52</definedName>
    <definedName name="_xlnm._FilterDatabase" localSheetId="1" hidden="1">'01 - Bourací práce'!$C$91:$K$360</definedName>
    <definedName name="_xlnm.Print_Area" localSheetId="1">'01 - Bourací práce'!$C$4:$J$39,'01 - Bourací práce'!$C$45:$J$73,'01 - Bourací práce'!$C$79:$K$360</definedName>
    <definedName name="_xlnm.Print_Titles" localSheetId="1">'01 - Bourací práce'!$91:$91</definedName>
    <definedName name="_xlnm._FilterDatabase" localSheetId="2" hidden="1">'02 - Stavební úpravy'!$C$99:$K$802</definedName>
    <definedName name="_xlnm.Print_Area" localSheetId="2">'02 - Stavební úpravy'!$C$4:$J$39,'02 - Stavební úpravy'!$C$45:$J$81,'02 - Stavební úpravy'!$C$87:$K$802</definedName>
    <definedName name="_xlnm.Print_Titles" localSheetId="2">'02 - Stavební úpravy'!$99:$99</definedName>
    <definedName name="_xlnm._FilterDatabase" localSheetId="3" hidden="1">'02.1 - Zařízení č. 1 - Uč...'!$C$87:$K$173</definedName>
    <definedName name="_xlnm.Print_Area" localSheetId="3">'02.1 - Zařízení č. 1 - Uč...'!$C$4:$J$41,'02.1 - Zařízení č. 1 - Uč...'!$C$47:$J$67,'02.1 - Zařízení č. 1 - Uč...'!$C$73:$K$173</definedName>
    <definedName name="_xlnm.Print_Titles" localSheetId="3">'02.1 - Zařízení č. 1 - Uč...'!$87:$87</definedName>
    <definedName name="_xlnm._FilterDatabase" localSheetId="4" hidden="1">'02.2 - Zařízení č. 2 - Uč...'!$C$87:$K$193</definedName>
    <definedName name="_xlnm.Print_Area" localSheetId="4">'02.2 - Zařízení č. 2 - Uč...'!$C$4:$J$41,'02.2 - Zařízení č. 2 - Uč...'!$C$47:$J$67,'02.2 - Zařízení č. 2 - Uč...'!$C$73:$K$193</definedName>
    <definedName name="_xlnm.Print_Titles" localSheetId="4">'02.2 - Zařízení č. 2 - Uč...'!$87:$87</definedName>
    <definedName name="_xlnm._FilterDatabase" localSheetId="5" hidden="1">'02.3 - Přívod topné vody ...'!$C$91:$K$218</definedName>
    <definedName name="_xlnm.Print_Area" localSheetId="5">'02.3 - Přívod topné vody ...'!$C$4:$J$41,'02.3 - Přívod topné vody ...'!$C$47:$J$71,'02.3 - Přívod topné vody ...'!$C$77:$K$218</definedName>
    <definedName name="_xlnm.Print_Titles" localSheetId="5">'02.3 - Přívod topné vody ...'!$91:$91</definedName>
    <definedName name="_xlnm._FilterDatabase" localSheetId="6" hidden="1">'02.4 - Silnoproud'!$C$87:$K$127</definedName>
    <definedName name="_xlnm.Print_Area" localSheetId="6">'02.4 - Silnoproud'!$C$4:$J$41,'02.4 - Silnoproud'!$C$47:$J$67,'02.4 - Silnoproud'!$C$73:$K$127</definedName>
    <definedName name="_xlnm.Print_Titles" localSheetId="6">'02.4 - Silnoproud'!$87:$87</definedName>
    <definedName name="_xlnm._FilterDatabase" localSheetId="7" hidden="1">'VRN - Vedlejší rozpočtové...'!$C$86:$K$129</definedName>
    <definedName name="_xlnm.Print_Area" localSheetId="7">'VRN - Vedlejší rozpočtové...'!$C$4:$J$39,'VRN - Vedlejší rozpočtové...'!$C$45:$J$68,'VRN - Vedlejší rozpočtové...'!$C$74:$K$129</definedName>
    <definedName name="_xlnm.Print_Titles" localSheetId="7">'VRN - Vedlejší rozpočtové...'!$86:$86</definedName>
    <definedName name="_xlnm.Print_Area" localSheetId="8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8" l="1" r="J37"/>
  <c r="J36"/>
  <c i="1" r="AY62"/>
  <c i="8" r="J35"/>
  <c i="1" r="AX62"/>
  <c i="8" r="BI129"/>
  <c r="BH129"/>
  <c r="BG129"/>
  <c r="BF129"/>
  <c r="T129"/>
  <c r="R129"/>
  <c r="P129"/>
  <c r="BI128"/>
  <c r="BH128"/>
  <c r="BG128"/>
  <c r="BF128"/>
  <c r="T128"/>
  <c r="R128"/>
  <c r="P128"/>
  <c r="BI126"/>
  <c r="BH126"/>
  <c r="BG126"/>
  <c r="BF126"/>
  <c r="T126"/>
  <c r="T125"/>
  <c r="R126"/>
  <c r="R125"/>
  <c r="P126"/>
  <c r="P125"/>
  <c r="BI124"/>
  <c r="BH124"/>
  <c r="BG124"/>
  <c r="BF124"/>
  <c r="T124"/>
  <c r="T123"/>
  <c r="R124"/>
  <c r="R123"/>
  <c r="P124"/>
  <c r="P123"/>
  <c r="BI121"/>
  <c r="BH121"/>
  <c r="BG121"/>
  <c r="BF121"/>
  <c r="T121"/>
  <c r="R121"/>
  <c r="P121"/>
  <c r="BI119"/>
  <c r="BH119"/>
  <c r="BG119"/>
  <c r="BF119"/>
  <c r="T119"/>
  <c r="R119"/>
  <c r="P119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9"/>
  <c r="BH109"/>
  <c r="BG109"/>
  <c r="BF109"/>
  <c r="T109"/>
  <c r="R109"/>
  <c r="P109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BI90"/>
  <c r="BH90"/>
  <c r="BG90"/>
  <c r="BF90"/>
  <c r="T90"/>
  <c r="R90"/>
  <c r="P90"/>
  <c r="J84"/>
  <c r="J83"/>
  <c r="F83"/>
  <c r="F81"/>
  <c r="E79"/>
  <c r="J55"/>
  <c r="J54"/>
  <c r="F54"/>
  <c r="F52"/>
  <c r="E50"/>
  <c r="J18"/>
  <c r="E18"/>
  <c r="F84"/>
  <c r="J17"/>
  <c r="J12"/>
  <c r="J81"/>
  <c r="E7"/>
  <c r="E48"/>
  <c i="7" r="J39"/>
  <c r="J38"/>
  <c i="1" r="AY61"/>
  <c i="7" r="J37"/>
  <c i="1" r="AX61"/>
  <c i="7" r="BI126"/>
  <c r="BH126"/>
  <c r="BG126"/>
  <c r="BF126"/>
  <c r="T126"/>
  <c r="R126"/>
  <c r="P126"/>
  <c r="BI124"/>
  <c r="BH124"/>
  <c r="BG124"/>
  <c r="BF124"/>
  <c r="T124"/>
  <c r="R124"/>
  <c r="P124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BI115"/>
  <c r="BH115"/>
  <c r="BG115"/>
  <c r="BF115"/>
  <c r="T115"/>
  <c r="R115"/>
  <c r="P115"/>
  <c r="BI114"/>
  <c r="BH114"/>
  <c r="BG114"/>
  <c r="BF114"/>
  <c r="T114"/>
  <c r="R114"/>
  <c r="P114"/>
  <c r="BI112"/>
  <c r="BH112"/>
  <c r="BG112"/>
  <c r="BF112"/>
  <c r="T112"/>
  <c r="R112"/>
  <c r="P112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2"/>
  <c r="BH102"/>
  <c r="BG102"/>
  <c r="BF102"/>
  <c r="T102"/>
  <c r="R102"/>
  <c r="P102"/>
  <c r="BI100"/>
  <c r="BH100"/>
  <c r="BG100"/>
  <c r="BF100"/>
  <c r="T100"/>
  <c r="R100"/>
  <c r="P100"/>
  <c r="BI99"/>
  <c r="BH99"/>
  <c r="BG99"/>
  <c r="BF99"/>
  <c r="T99"/>
  <c r="R99"/>
  <c r="P99"/>
  <c r="BI97"/>
  <c r="BH97"/>
  <c r="BG97"/>
  <c r="BF97"/>
  <c r="T97"/>
  <c r="R97"/>
  <c r="P97"/>
  <c r="BI96"/>
  <c r="BH96"/>
  <c r="BG96"/>
  <c r="BF96"/>
  <c r="T96"/>
  <c r="R96"/>
  <c r="P96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0"/>
  <c r="BH90"/>
  <c r="BG90"/>
  <c r="BF90"/>
  <c r="T90"/>
  <c r="R90"/>
  <c r="P90"/>
  <c r="J85"/>
  <c r="J84"/>
  <c r="F84"/>
  <c r="F82"/>
  <c r="E80"/>
  <c r="J59"/>
  <c r="J58"/>
  <c r="F58"/>
  <c r="F56"/>
  <c r="E54"/>
  <c r="J20"/>
  <c r="E20"/>
  <c r="F85"/>
  <c r="J19"/>
  <c r="J14"/>
  <c r="J82"/>
  <c r="E7"/>
  <c r="E50"/>
  <c i="6" r="J39"/>
  <c r="J38"/>
  <c i="1" r="AY60"/>
  <c i="6" r="J37"/>
  <c i="1" r="AX60"/>
  <c i="6" r="BI216"/>
  <c r="BH216"/>
  <c r="BG216"/>
  <c r="BF216"/>
  <c r="T216"/>
  <c r="R216"/>
  <c r="P216"/>
  <c r="BI213"/>
  <c r="BH213"/>
  <c r="BG213"/>
  <c r="BF213"/>
  <c r="T213"/>
  <c r="R213"/>
  <c r="P213"/>
  <c r="BI209"/>
  <c r="BH209"/>
  <c r="BG209"/>
  <c r="BF209"/>
  <c r="T209"/>
  <c r="R209"/>
  <c r="P209"/>
  <c r="BI205"/>
  <c r="BH205"/>
  <c r="BG205"/>
  <c r="BF205"/>
  <c r="T205"/>
  <c r="R205"/>
  <c r="P205"/>
  <c r="BI198"/>
  <c r="BH198"/>
  <c r="BG198"/>
  <c r="BF198"/>
  <c r="T198"/>
  <c r="R198"/>
  <c r="P198"/>
  <c r="BI185"/>
  <c r="BH185"/>
  <c r="BG185"/>
  <c r="BF185"/>
  <c r="T185"/>
  <c r="R185"/>
  <c r="P185"/>
  <c r="BI181"/>
  <c r="BH181"/>
  <c r="BG181"/>
  <c r="BF181"/>
  <c r="T181"/>
  <c r="R181"/>
  <c r="P181"/>
  <c r="BI177"/>
  <c r="BH177"/>
  <c r="BG177"/>
  <c r="BF177"/>
  <c r="T177"/>
  <c r="R177"/>
  <c r="P177"/>
  <c r="BI174"/>
  <c r="BH174"/>
  <c r="BG174"/>
  <c r="BF174"/>
  <c r="T174"/>
  <c r="R174"/>
  <c r="P174"/>
  <c r="BI171"/>
  <c r="BH171"/>
  <c r="BG171"/>
  <c r="BF171"/>
  <c r="T171"/>
  <c r="R171"/>
  <c r="P171"/>
  <c r="BI167"/>
  <c r="BH167"/>
  <c r="BG167"/>
  <c r="BF167"/>
  <c r="T167"/>
  <c r="R167"/>
  <c r="P167"/>
  <c r="BI163"/>
  <c r="BH163"/>
  <c r="BG163"/>
  <c r="BF163"/>
  <c r="T163"/>
  <c r="R163"/>
  <c r="P163"/>
  <c r="BI160"/>
  <c r="BH160"/>
  <c r="BG160"/>
  <c r="BF160"/>
  <c r="T160"/>
  <c r="R160"/>
  <c r="P160"/>
  <c r="BI157"/>
  <c r="BH157"/>
  <c r="BG157"/>
  <c r="BF157"/>
  <c r="T157"/>
  <c r="R157"/>
  <c r="P157"/>
  <c r="BI154"/>
  <c r="BH154"/>
  <c r="BG154"/>
  <c r="BF154"/>
  <c r="T154"/>
  <c r="R154"/>
  <c r="P154"/>
  <c r="BI151"/>
  <c r="BH151"/>
  <c r="BG151"/>
  <c r="BF151"/>
  <c r="T151"/>
  <c r="R151"/>
  <c r="P151"/>
  <c r="BI148"/>
  <c r="BH148"/>
  <c r="BG148"/>
  <c r="BF148"/>
  <c r="T148"/>
  <c r="R148"/>
  <c r="P148"/>
  <c r="BI145"/>
  <c r="BH145"/>
  <c r="BG145"/>
  <c r="BF145"/>
  <c r="T145"/>
  <c r="R145"/>
  <c r="P145"/>
  <c r="BI142"/>
  <c r="BH142"/>
  <c r="BG142"/>
  <c r="BF142"/>
  <c r="T142"/>
  <c r="R142"/>
  <c r="P142"/>
  <c r="BI139"/>
  <c r="BH139"/>
  <c r="BG139"/>
  <c r="BF139"/>
  <c r="T139"/>
  <c r="R139"/>
  <c r="P139"/>
  <c r="BI136"/>
  <c r="BH136"/>
  <c r="BG136"/>
  <c r="BF136"/>
  <c r="T136"/>
  <c r="R136"/>
  <c r="P136"/>
  <c r="BI133"/>
  <c r="BH133"/>
  <c r="BG133"/>
  <c r="BF133"/>
  <c r="T133"/>
  <c r="R133"/>
  <c r="P133"/>
  <c r="BI130"/>
  <c r="BH130"/>
  <c r="BG130"/>
  <c r="BF130"/>
  <c r="T130"/>
  <c r="R130"/>
  <c r="P130"/>
  <c r="BI127"/>
  <c r="BH127"/>
  <c r="BG127"/>
  <c r="BF127"/>
  <c r="T127"/>
  <c r="R127"/>
  <c r="P127"/>
  <c r="BI123"/>
  <c r="BH123"/>
  <c r="BG123"/>
  <c r="BF123"/>
  <c r="T123"/>
  <c r="R123"/>
  <c r="P123"/>
  <c r="BI120"/>
  <c r="BH120"/>
  <c r="BG120"/>
  <c r="BF120"/>
  <c r="T120"/>
  <c r="R120"/>
  <c r="P120"/>
  <c r="BI117"/>
  <c r="BH117"/>
  <c r="BG117"/>
  <c r="BF117"/>
  <c r="T117"/>
  <c r="R117"/>
  <c r="P117"/>
  <c r="BI113"/>
  <c r="BH113"/>
  <c r="BG113"/>
  <c r="BF113"/>
  <c r="T113"/>
  <c r="R113"/>
  <c r="P113"/>
  <c r="BI109"/>
  <c r="BH109"/>
  <c r="BG109"/>
  <c r="BF109"/>
  <c r="T109"/>
  <c r="R109"/>
  <c r="P109"/>
  <c r="BI103"/>
  <c r="BH103"/>
  <c r="BG103"/>
  <c r="BF103"/>
  <c r="T103"/>
  <c r="R103"/>
  <c r="P103"/>
  <c r="BI99"/>
  <c r="BH99"/>
  <c r="BG99"/>
  <c r="BF99"/>
  <c r="T99"/>
  <c r="R99"/>
  <c r="P99"/>
  <c r="BI95"/>
  <c r="BH95"/>
  <c r="BG95"/>
  <c r="BF95"/>
  <c r="T95"/>
  <c r="R95"/>
  <c r="P95"/>
  <c r="J89"/>
  <c r="J88"/>
  <c r="F88"/>
  <c r="F86"/>
  <c r="E84"/>
  <c r="J59"/>
  <c r="J58"/>
  <c r="F58"/>
  <c r="F56"/>
  <c r="E54"/>
  <c r="J20"/>
  <c r="E20"/>
  <c r="F59"/>
  <c r="J19"/>
  <c r="J14"/>
  <c r="J86"/>
  <c r="E7"/>
  <c r="E80"/>
  <c i="5" r="J39"/>
  <c r="J38"/>
  <c i="1" r="AY59"/>
  <c i="5" r="J37"/>
  <c i="1" r="AX59"/>
  <c i="5" r="BI189"/>
  <c r="BH189"/>
  <c r="BG189"/>
  <c r="BF189"/>
  <c r="T189"/>
  <c r="T188"/>
  <c r="R189"/>
  <c r="R188"/>
  <c r="P189"/>
  <c r="P188"/>
  <c r="BI184"/>
  <c r="BH184"/>
  <c r="BG184"/>
  <c r="BF184"/>
  <c r="T184"/>
  <c r="R184"/>
  <c r="P184"/>
  <c r="BI180"/>
  <c r="BH180"/>
  <c r="BG180"/>
  <c r="BF180"/>
  <c r="T180"/>
  <c r="R180"/>
  <c r="P180"/>
  <c r="BI176"/>
  <c r="BH176"/>
  <c r="BG176"/>
  <c r="BF176"/>
  <c r="T176"/>
  <c r="R176"/>
  <c r="P176"/>
  <c r="BI172"/>
  <c r="BH172"/>
  <c r="BG172"/>
  <c r="BF172"/>
  <c r="T172"/>
  <c r="R172"/>
  <c r="P172"/>
  <c r="BI168"/>
  <c r="BH168"/>
  <c r="BG168"/>
  <c r="BF168"/>
  <c r="T168"/>
  <c r="R168"/>
  <c r="P168"/>
  <c r="BI165"/>
  <c r="BH165"/>
  <c r="BG165"/>
  <c r="BF165"/>
  <c r="T165"/>
  <c r="R165"/>
  <c r="P165"/>
  <c r="BI161"/>
  <c r="BH161"/>
  <c r="BG161"/>
  <c r="BF161"/>
  <c r="T161"/>
  <c r="R161"/>
  <c r="P161"/>
  <c r="BI156"/>
  <c r="BH156"/>
  <c r="BG156"/>
  <c r="BF156"/>
  <c r="T156"/>
  <c r="R156"/>
  <c r="P156"/>
  <c r="BI152"/>
  <c r="BH152"/>
  <c r="BG152"/>
  <c r="BF152"/>
  <c r="T152"/>
  <c r="R152"/>
  <c r="P152"/>
  <c r="BI148"/>
  <c r="BH148"/>
  <c r="BG148"/>
  <c r="BF148"/>
  <c r="T148"/>
  <c r="R148"/>
  <c r="P148"/>
  <c r="BI144"/>
  <c r="BH144"/>
  <c r="BG144"/>
  <c r="BF144"/>
  <c r="T144"/>
  <c r="R144"/>
  <c r="P144"/>
  <c r="BI140"/>
  <c r="BH140"/>
  <c r="BG140"/>
  <c r="BF140"/>
  <c r="T140"/>
  <c r="R140"/>
  <c r="P140"/>
  <c r="BI136"/>
  <c r="BH136"/>
  <c r="BG136"/>
  <c r="BF136"/>
  <c r="T136"/>
  <c r="R136"/>
  <c r="P136"/>
  <c r="BI133"/>
  <c r="BH133"/>
  <c r="BG133"/>
  <c r="BF133"/>
  <c r="T133"/>
  <c r="R133"/>
  <c r="P133"/>
  <c r="BI129"/>
  <c r="BH129"/>
  <c r="BG129"/>
  <c r="BF129"/>
  <c r="T129"/>
  <c r="R129"/>
  <c r="P129"/>
  <c r="BI125"/>
  <c r="BH125"/>
  <c r="BG125"/>
  <c r="BF125"/>
  <c r="T125"/>
  <c r="R125"/>
  <c r="P125"/>
  <c r="BI121"/>
  <c r="BH121"/>
  <c r="BG121"/>
  <c r="BF121"/>
  <c r="T121"/>
  <c r="R121"/>
  <c r="P121"/>
  <c r="BI117"/>
  <c r="BH117"/>
  <c r="BG117"/>
  <c r="BF117"/>
  <c r="T117"/>
  <c r="R117"/>
  <c r="P117"/>
  <c r="BI114"/>
  <c r="BH114"/>
  <c r="BG114"/>
  <c r="BF114"/>
  <c r="T114"/>
  <c r="R114"/>
  <c r="P114"/>
  <c r="BI112"/>
  <c r="BH112"/>
  <c r="BG112"/>
  <c r="BF112"/>
  <c r="T112"/>
  <c r="R112"/>
  <c r="P112"/>
  <c r="BI107"/>
  <c r="BH107"/>
  <c r="BG107"/>
  <c r="BF107"/>
  <c r="T107"/>
  <c r="R107"/>
  <c r="P107"/>
  <c r="BI105"/>
  <c r="BH105"/>
  <c r="BG105"/>
  <c r="BF105"/>
  <c r="T105"/>
  <c r="R105"/>
  <c r="P105"/>
  <c r="BI99"/>
  <c r="BH99"/>
  <c r="BG99"/>
  <c r="BF99"/>
  <c r="T99"/>
  <c r="R99"/>
  <c r="P99"/>
  <c r="BI95"/>
  <c r="BH95"/>
  <c r="BG95"/>
  <c r="BF95"/>
  <c r="T95"/>
  <c r="R95"/>
  <c r="P95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85"/>
  <c r="J19"/>
  <c r="J14"/>
  <c r="J82"/>
  <c r="E7"/>
  <c r="E76"/>
  <c i="4" r="J39"/>
  <c r="J38"/>
  <c i="1" r="AY58"/>
  <c i="4" r="J37"/>
  <c i="1" r="AX58"/>
  <c i="4" r="BI169"/>
  <c r="BH169"/>
  <c r="BG169"/>
  <c r="BF169"/>
  <c r="T169"/>
  <c r="T168"/>
  <c r="R169"/>
  <c r="R168"/>
  <c r="P169"/>
  <c r="P168"/>
  <c r="BI164"/>
  <c r="BH164"/>
  <c r="BG164"/>
  <c r="BF164"/>
  <c r="T164"/>
  <c r="R164"/>
  <c r="P164"/>
  <c r="BI160"/>
  <c r="BH160"/>
  <c r="BG160"/>
  <c r="BF160"/>
  <c r="T160"/>
  <c r="R160"/>
  <c r="P160"/>
  <c r="BI156"/>
  <c r="BH156"/>
  <c r="BG156"/>
  <c r="BF156"/>
  <c r="T156"/>
  <c r="R156"/>
  <c r="P156"/>
  <c r="BI154"/>
  <c r="BH154"/>
  <c r="BG154"/>
  <c r="BF154"/>
  <c r="T154"/>
  <c r="R154"/>
  <c r="P154"/>
  <c r="BI150"/>
  <c r="BH150"/>
  <c r="BG150"/>
  <c r="BF150"/>
  <c r="T150"/>
  <c r="R150"/>
  <c r="P150"/>
  <c r="BI146"/>
  <c r="BH146"/>
  <c r="BG146"/>
  <c r="BF146"/>
  <c r="T146"/>
  <c r="R146"/>
  <c r="P146"/>
  <c r="BI142"/>
  <c r="BH142"/>
  <c r="BG142"/>
  <c r="BF142"/>
  <c r="T142"/>
  <c r="R142"/>
  <c r="P142"/>
  <c r="BI138"/>
  <c r="BH138"/>
  <c r="BG138"/>
  <c r="BF138"/>
  <c r="T138"/>
  <c r="R138"/>
  <c r="P138"/>
  <c r="BI134"/>
  <c r="BH134"/>
  <c r="BG134"/>
  <c r="BF134"/>
  <c r="T134"/>
  <c r="R134"/>
  <c r="P134"/>
  <c r="BI130"/>
  <c r="BH130"/>
  <c r="BG130"/>
  <c r="BF130"/>
  <c r="T130"/>
  <c r="R130"/>
  <c r="P130"/>
  <c r="BI127"/>
  <c r="BH127"/>
  <c r="BG127"/>
  <c r="BF127"/>
  <c r="T127"/>
  <c r="R127"/>
  <c r="P127"/>
  <c r="BI123"/>
  <c r="BH123"/>
  <c r="BG123"/>
  <c r="BF123"/>
  <c r="T123"/>
  <c r="R123"/>
  <c r="P123"/>
  <c r="BI119"/>
  <c r="BH119"/>
  <c r="BG119"/>
  <c r="BF119"/>
  <c r="T119"/>
  <c r="R119"/>
  <c r="P119"/>
  <c r="BI115"/>
  <c r="BH115"/>
  <c r="BG115"/>
  <c r="BF115"/>
  <c r="T115"/>
  <c r="R115"/>
  <c r="P115"/>
  <c r="BI112"/>
  <c r="BH112"/>
  <c r="BG112"/>
  <c r="BF112"/>
  <c r="T112"/>
  <c r="R112"/>
  <c r="P112"/>
  <c r="BI110"/>
  <c r="BH110"/>
  <c r="BG110"/>
  <c r="BF110"/>
  <c r="T110"/>
  <c r="R110"/>
  <c r="P110"/>
  <c r="BI105"/>
  <c r="BH105"/>
  <c r="BG105"/>
  <c r="BF105"/>
  <c r="T105"/>
  <c r="R105"/>
  <c r="P105"/>
  <c r="BI103"/>
  <c r="BH103"/>
  <c r="BG103"/>
  <c r="BF103"/>
  <c r="T103"/>
  <c r="R103"/>
  <c r="P103"/>
  <c r="BI99"/>
  <c r="BH99"/>
  <c r="BG99"/>
  <c r="BF99"/>
  <c r="T99"/>
  <c r="R99"/>
  <c r="P99"/>
  <c r="BI95"/>
  <c r="BH95"/>
  <c r="BG95"/>
  <c r="BF95"/>
  <c r="T95"/>
  <c r="R95"/>
  <c r="P95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85"/>
  <c r="J19"/>
  <c r="J14"/>
  <c r="J56"/>
  <c r="E7"/>
  <c r="E76"/>
  <c i="3" r="J37"/>
  <c r="J36"/>
  <c i="1" r="AY57"/>
  <c i="3" r="J35"/>
  <c i="1" r="AX57"/>
  <c i="3" r="BI796"/>
  <c r="BH796"/>
  <c r="BG796"/>
  <c r="BF796"/>
  <c r="T796"/>
  <c r="T786"/>
  <c r="R796"/>
  <c r="R786"/>
  <c r="P796"/>
  <c r="BI792"/>
  <c r="BH792"/>
  <c r="BG792"/>
  <c r="BF792"/>
  <c r="T792"/>
  <c r="R792"/>
  <c r="P792"/>
  <c r="BI787"/>
  <c r="BH787"/>
  <c r="BG787"/>
  <c r="BF787"/>
  <c r="T787"/>
  <c r="R787"/>
  <c r="P787"/>
  <c r="BI779"/>
  <c r="BH779"/>
  <c r="BG779"/>
  <c r="BF779"/>
  <c r="T779"/>
  <c r="T771"/>
  <c r="R779"/>
  <c r="R771"/>
  <c r="P779"/>
  <c r="P771"/>
  <c r="BI772"/>
  <c r="BH772"/>
  <c r="BG772"/>
  <c r="BF772"/>
  <c r="T772"/>
  <c r="R772"/>
  <c r="P772"/>
  <c r="BI767"/>
  <c r="BH767"/>
  <c r="BG767"/>
  <c r="BF767"/>
  <c r="T767"/>
  <c r="R767"/>
  <c r="P767"/>
  <c r="BI766"/>
  <c r="BH766"/>
  <c r="BG766"/>
  <c r="BF766"/>
  <c r="T766"/>
  <c r="R766"/>
  <c r="P766"/>
  <c r="BI762"/>
  <c r="BH762"/>
  <c r="BG762"/>
  <c r="BF762"/>
  <c r="T762"/>
  <c r="R762"/>
  <c r="P762"/>
  <c r="BI761"/>
  <c r="BH761"/>
  <c r="BG761"/>
  <c r="BF761"/>
  <c r="T761"/>
  <c r="R761"/>
  <c r="P761"/>
  <c r="BI751"/>
  <c r="BH751"/>
  <c r="BG751"/>
  <c r="BF751"/>
  <c r="T751"/>
  <c r="R751"/>
  <c r="P751"/>
  <c r="BI747"/>
  <c r="BH747"/>
  <c r="BG747"/>
  <c r="BF747"/>
  <c r="T747"/>
  <c r="R747"/>
  <c r="P747"/>
  <c r="BI744"/>
  <c r="BH744"/>
  <c r="BG744"/>
  <c r="BF744"/>
  <c r="T744"/>
  <c r="R744"/>
  <c r="P744"/>
  <c r="BI742"/>
  <c r="BH742"/>
  <c r="BG742"/>
  <c r="BF742"/>
  <c r="T742"/>
  <c r="R742"/>
  <c r="P742"/>
  <c r="BI738"/>
  <c r="BH738"/>
  <c r="BG738"/>
  <c r="BF738"/>
  <c r="T738"/>
  <c r="R738"/>
  <c r="P738"/>
  <c r="BI735"/>
  <c r="BH735"/>
  <c r="BG735"/>
  <c r="BF735"/>
  <c r="T735"/>
  <c r="R735"/>
  <c r="P735"/>
  <c r="BI734"/>
  <c r="BH734"/>
  <c r="BG734"/>
  <c r="BF734"/>
  <c r="T734"/>
  <c r="R734"/>
  <c r="P734"/>
  <c r="BI725"/>
  <c r="BH725"/>
  <c r="BG725"/>
  <c r="BF725"/>
  <c r="T725"/>
  <c r="R725"/>
  <c r="P725"/>
  <c r="BI723"/>
  <c r="BH723"/>
  <c r="BG723"/>
  <c r="BF723"/>
  <c r="T723"/>
  <c r="R723"/>
  <c r="P723"/>
  <c r="BI718"/>
  <c r="BH718"/>
  <c r="BG718"/>
  <c r="BF718"/>
  <c r="T718"/>
  <c r="R718"/>
  <c r="P718"/>
  <c r="BI716"/>
  <c r="BH716"/>
  <c r="BG716"/>
  <c r="BF716"/>
  <c r="T716"/>
  <c r="R716"/>
  <c r="P716"/>
  <c r="BI711"/>
  <c r="BH711"/>
  <c r="BG711"/>
  <c r="BF711"/>
  <c r="T711"/>
  <c r="R711"/>
  <c r="P711"/>
  <c r="BI708"/>
  <c r="BH708"/>
  <c r="BG708"/>
  <c r="BF708"/>
  <c r="T708"/>
  <c r="R708"/>
  <c r="P708"/>
  <c r="BI704"/>
  <c r="BH704"/>
  <c r="BG704"/>
  <c r="BF704"/>
  <c r="T704"/>
  <c r="R704"/>
  <c r="P704"/>
  <c r="BI702"/>
  <c r="BH702"/>
  <c r="BG702"/>
  <c r="BF702"/>
  <c r="T702"/>
  <c r="R702"/>
  <c r="P702"/>
  <c r="BI693"/>
  <c r="BH693"/>
  <c r="BG693"/>
  <c r="BF693"/>
  <c r="T693"/>
  <c r="R693"/>
  <c r="P693"/>
  <c r="BI692"/>
  <c r="BH692"/>
  <c r="BG692"/>
  <c r="BF692"/>
  <c r="T692"/>
  <c r="R692"/>
  <c r="P692"/>
  <c r="BI691"/>
  <c r="BH691"/>
  <c r="BG691"/>
  <c r="BF691"/>
  <c r="T691"/>
  <c r="R691"/>
  <c r="P691"/>
  <c r="BI685"/>
  <c r="BH685"/>
  <c r="BG685"/>
  <c r="BF685"/>
  <c r="T685"/>
  <c r="R685"/>
  <c r="P685"/>
  <c r="BI683"/>
  <c r="BH683"/>
  <c r="BG683"/>
  <c r="BF683"/>
  <c r="T683"/>
  <c r="R683"/>
  <c r="P683"/>
  <c r="BI677"/>
  <c r="BH677"/>
  <c r="BG677"/>
  <c r="BF677"/>
  <c r="T677"/>
  <c r="R677"/>
  <c r="P677"/>
  <c r="BI676"/>
  <c r="BH676"/>
  <c r="BG676"/>
  <c r="BF676"/>
  <c r="T676"/>
  <c r="R676"/>
  <c r="P676"/>
  <c r="BI672"/>
  <c r="BH672"/>
  <c r="BG672"/>
  <c r="BF672"/>
  <c r="T672"/>
  <c r="R672"/>
  <c r="P672"/>
  <c r="BI671"/>
  <c r="BH671"/>
  <c r="BG671"/>
  <c r="BF671"/>
  <c r="T671"/>
  <c r="R671"/>
  <c r="P671"/>
  <c r="BI667"/>
  <c r="BH667"/>
  <c r="BG667"/>
  <c r="BF667"/>
  <c r="T667"/>
  <c r="R667"/>
  <c r="P667"/>
  <c r="BI665"/>
  <c r="BH665"/>
  <c r="BG665"/>
  <c r="BF665"/>
  <c r="T665"/>
  <c r="R665"/>
  <c r="P665"/>
  <c r="BI663"/>
  <c r="BH663"/>
  <c r="BG663"/>
  <c r="BF663"/>
  <c r="T663"/>
  <c r="R663"/>
  <c r="P663"/>
  <c r="BI661"/>
  <c r="BH661"/>
  <c r="BG661"/>
  <c r="BF661"/>
  <c r="T661"/>
  <c r="R661"/>
  <c r="P661"/>
  <c r="BI659"/>
  <c r="BH659"/>
  <c r="BG659"/>
  <c r="BF659"/>
  <c r="T659"/>
  <c r="R659"/>
  <c r="P659"/>
  <c r="BI652"/>
  <c r="BH652"/>
  <c r="BG652"/>
  <c r="BF652"/>
  <c r="T652"/>
  <c r="R652"/>
  <c r="P652"/>
  <c r="BI650"/>
  <c r="BH650"/>
  <c r="BG650"/>
  <c r="BF650"/>
  <c r="T650"/>
  <c r="R650"/>
  <c r="P650"/>
  <c r="BI648"/>
  <c r="BH648"/>
  <c r="BG648"/>
  <c r="BF648"/>
  <c r="T648"/>
  <c r="R648"/>
  <c r="P648"/>
  <c r="BI646"/>
  <c r="BH646"/>
  <c r="BG646"/>
  <c r="BF646"/>
  <c r="T646"/>
  <c r="R646"/>
  <c r="P646"/>
  <c r="BI643"/>
  <c r="BH643"/>
  <c r="BG643"/>
  <c r="BF643"/>
  <c r="T643"/>
  <c r="R643"/>
  <c r="P643"/>
  <c r="BI641"/>
  <c r="BH641"/>
  <c r="BG641"/>
  <c r="BF641"/>
  <c r="T641"/>
  <c r="R641"/>
  <c r="P641"/>
  <c r="BI639"/>
  <c r="BH639"/>
  <c r="BG639"/>
  <c r="BF639"/>
  <c r="T639"/>
  <c r="R639"/>
  <c r="P639"/>
  <c r="BI637"/>
  <c r="BH637"/>
  <c r="BG637"/>
  <c r="BF637"/>
  <c r="T637"/>
  <c r="R637"/>
  <c r="P637"/>
  <c r="BI635"/>
  <c r="BH635"/>
  <c r="BG635"/>
  <c r="BF635"/>
  <c r="T635"/>
  <c r="R635"/>
  <c r="P635"/>
  <c r="BI633"/>
  <c r="BH633"/>
  <c r="BG633"/>
  <c r="BF633"/>
  <c r="T633"/>
  <c r="R633"/>
  <c r="P633"/>
  <c r="BI621"/>
  <c r="BH621"/>
  <c r="BG621"/>
  <c r="BF621"/>
  <c r="T621"/>
  <c r="R621"/>
  <c r="P621"/>
  <c r="BI619"/>
  <c r="BH619"/>
  <c r="BG619"/>
  <c r="BF619"/>
  <c r="T619"/>
  <c r="R619"/>
  <c r="P619"/>
  <c r="BI615"/>
  <c r="BH615"/>
  <c r="BG615"/>
  <c r="BF615"/>
  <c r="T615"/>
  <c r="R615"/>
  <c r="P615"/>
  <c r="BI613"/>
  <c r="BH613"/>
  <c r="BG613"/>
  <c r="BF613"/>
  <c r="T613"/>
  <c r="T612"/>
  <c r="R613"/>
  <c r="R612"/>
  <c r="P613"/>
  <c r="P612"/>
  <c r="BI610"/>
  <c r="BH610"/>
  <c r="BG610"/>
  <c r="BF610"/>
  <c r="T610"/>
  <c r="R610"/>
  <c r="P610"/>
  <c r="BI601"/>
  <c r="BH601"/>
  <c r="BG601"/>
  <c r="BF601"/>
  <c r="T601"/>
  <c r="R601"/>
  <c r="P601"/>
  <c r="BI597"/>
  <c r="BH597"/>
  <c r="BG597"/>
  <c r="BF597"/>
  <c r="T597"/>
  <c r="R597"/>
  <c r="P597"/>
  <c r="BI593"/>
  <c r="BH593"/>
  <c r="BG593"/>
  <c r="BF593"/>
  <c r="T593"/>
  <c r="R593"/>
  <c r="P593"/>
  <c r="BI589"/>
  <c r="BH589"/>
  <c r="BG589"/>
  <c r="BF589"/>
  <c r="T589"/>
  <c r="R589"/>
  <c r="P589"/>
  <c r="BI585"/>
  <c r="BH585"/>
  <c r="BG585"/>
  <c r="BF585"/>
  <c r="T585"/>
  <c r="R585"/>
  <c r="P585"/>
  <c r="BI581"/>
  <c r="BH581"/>
  <c r="BG581"/>
  <c r="BF581"/>
  <c r="T581"/>
  <c r="R581"/>
  <c r="P581"/>
  <c r="BI576"/>
  <c r="BH576"/>
  <c r="BG576"/>
  <c r="BF576"/>
  <c r="T576"/>
  <c r="R576"/>
  <c r="P576"/>
  <c r="BI572"/>
  <c r="BH572"/>
  <c r="BG572"/>
  <c r="BF572"/>
  <c r="T572"/>
  <c r="R572"/>
  <c r="P572"/>
  <c r="BI567"/>
  <c r="BH567"/>
  <c r="BG567"/>
  <c r="BF567"/>
  <c r="T567"/>
  <c r="R567"/>
  <c r="P567"/>
  <c r="BI561"/>
  <c r="BH561"/>
  <c r="BG561"/>
  <c r="BF561"/>
  <c r="T561"/>
  <c r="R561"/>
  <c r="P561"/>
  <c r="BI558"/>
  <c r="BH558"/>
  <c r="BG558"/>
  <c r="BF558"/>
  <c r="T558"/>
  <c r="R558"/>
  <c r="P558"/>
  <c r="BI554"/>
  <c r="BH554"/>
  <c r="BG554"/>
  <c r="BF554"/>
  <c r="T554"/>
  <c r="R554"/>
  <c r="P554"/>
  <c r="BI548"/>
  <c r="BH548"/>
  <c r="BG548"/>
  <c r="BF548"/>
  <c r="T548"/>
  <c r="R548"/>
  <c r="P548"/>
  <c r="BI541"/>
  <c r="BH541"/>
  <c r="BG541"/>
  <c r="BF541"/>
  <c r="T541"/>
  <c r="R541"/>
  <c r="P541"/>
  <c r="BI533"/>
  <c r="BH533"/>
  <c r="BG533"/>
  <c r="BF533"/>
  <c r="T533"/>
  <c r="R533"/>
  <c r="P533"/>
  <c r="BI527"/>
  <c r="BH527"/>
  <c r="BG527"/>
  <c r="BF527"/>
  <c r="T527"/>
  <c r="R527"/>
  <c r="P527"/>
  <c r="BI523"/>
  <c r="BH523"/>
  <c r="BG523"/>
  <c r="BF523"/>
  <c r="T523"/>
  <c r="R523"/>
  <c r="P523"/>
  <c r="BI518"/>
  <c r="BH518"/>
  <c r="BG518"/>
  <c r="BF518"/>
  <c r="T518"/>
  <c r="R518"/>
  <c r="P518"/>
  <c r="BI513"/>
  <c r="BH513"/>
  <c r="BG513"/>
  <c r="BF513"/>
  <c r="T513"/>
  <c r="R513"/>
  <c r="P513"/>
  <c r="BI510"/>
  <c r="BH510"/>
  <c r="BG510"/>
  <c r="BF510"/>
  <c r="T510"/>
  <c r="R510"/>
  <c r="P510"/>
  <c r="BI508"/>
  <c r="BH508"/>
  <c r="BG508"/>
  <c r="BF508"/>
  <c r="T508"/>
  <c r="R508"/>
  <c r="P508"/>
  <c r="BI493"/>
  <c r="BH493"/>
  <c r="BG493"/>
  <c r="BF493"/>
  <c r="T493"/>
  <c r="R493"/>
  <c r="P493"/>
  <c r="BI490"/>
  <c r="BH490"/>
  <c r="BG490"/>
  <c r="BF490"/>
  <c r="T490"/>
  <c r="R490"/>
  <c r="P490"/>
  <c r="BI488"/>
  <c r="BH488"/>
  <c r="BG488"/>
  <c r="BF488"/>
  <c r="T488"/>
  <c r="R488"/>
  <c r="P488"/>
  <c r="BI483"/>
  <c r="BH483"/>
  <c r="BG483"/>
  <c r="BF483"/>
  <c r="T483"/>
  <c r="R483"/>
  <c r="P483"/>
  <c r="BI481"/>
  <c r="BH481"/>
  <c r="BG481"/>
  <c r="BF481"/>
  <c r="T481"/>
  <c r="R481"/>
  <c r="P481"/>
  <c r="BI478"/>
  <c r="BH478"/>
  <c r="BG478"/>
  <c r="BF478"/>
  <c r="T478"/>
  <c r="R478"/>
  <c r="P478"/>
  <c r="BI474"/>
  <c r="BH474"/>
  <c r="BG474"/>
  <c r="BF474"/>
  <c r="T474"/>
  <c r="R474"/>
  <c r="P474"/>
  <c r="BI471"/>
  <c r="BH471"/>
  <c r="BG471"/>
  <c r="BF471"/>
  <c r="T471"/>
  <c r="R471"/>
  <c r="P471"/>
  <c r="BI468"/>
  <c r="BH468"/>
  <c r="BG468"/>
  <c r="BF468"/>
  <c r="T468"/>
  <c r="R468"/>
  <c r="P468"/>
  <c r="BI465"/>
  <c r="BH465"/>
  <c r="BG465"/>
  <c r="BF465"/>
  <c r="T465"/>
  <c r="R465"/>
  <c r="P465"/>
  <c r="BI460"/>
  <c r="BH460"/>
  <c r="BG460"/>
  <c r="BF460"/>
  <c r="T460"/>
  <c r="R460"/>
  <c r="P460"/>
  <c r="BI458"/>
  <c r="BH458"/>
  <c r="BG458"/>
  <c r="BF458"/>
  <c r="T458"/>
  <c r="R458"/>
  <c r="P458"/>
  <c r="BI453"/>
  <c r="BH453"/>
  <c r="BG453"/>
  <c r="BF453"/>
  <c r="T453"/>
  <c r="R453"/>
  <c r="P453"/>
  <c r="BI451"/>
  <c r="BH451"/>
  <c r="BG451"/>
  <c r="BF451"/>
  <c r="T451"/>
  <c r="R451"/>
  <c r="P451"/>
  <c r="BI446"/>
  <c r="BH446"/>
  <c r="BG446"/>
  <c r="BF446"/>
  <c r="T446"/>
  <c r="R446"/>
  <c r="P446"/>
  <c r="BI444"/>
  <c r="BH444"/>
  <c r="BG444"/>
  <c r="BF444"/>
  <c r="T444"/>
  <c r="R444"/>
  <c r="P444"/>
  <c r="BI442"/>
  <c r="BH442"/>
  <c r="BG442"/>
  <c r="BF442"/>
  <c r="T442"/>
  <c r="R442"/>
  <c r="P442"/>
  <c r="BI438"/>
  <c r="BH438"/>
  <c r="BG438"/>
  <c r="BF438"/>
  <c r="T438"/>
  <c r="R438"/>
  <c r="P438"/>
  <c r="BI434"/>
  <c r="BH434"/>
  <c r="BG434"/>
  <c r="BF434"/>
  <c r="T434"/>
  <c r="R434"/>
  <c r="P434"/>
  <c r="BI431"/>
  <c r="BH431"/>
  <c r="BG431"/>
  <c r="BF431"/>
  <c r="T431"/>
  <c r="R431"/>
  <c r="P431"/>
  <c r="BI429"/>
  <c r="BH429"/>
  <c r="BG429"/>
  <c r="BF429"/>
  <c r="T429"/>
  <c r="R429"/>
  <c r="P429"/>
  <c r="BI424"/>
  <c r="BH424"/>
  <c r="BG424"/>
  <c r="BF424"/>
  <c r="T424"/>
  <c r="R424"/>
  <c r="P424"/>
  <c r="BI422"/>
  <c r="BH422"/>
  <c r="BG422"/>
  <c r="BF422"/>
  <c r="T422"/>
  <c r="R422"/>
  <c r="P422"/>
  <c r="BI417"/>
  <c r="BH417"/>
  <c r="BG417"/>
  <c r="BF417"/>
  <c r="T417"/>
  <c r="R417"/>
  <c r="P417"/>
  <c r="BI414"/>
  <c r="BH414"/>
  <c r="BG414"/>
  <c r="BF414"/>
  <c r="T414"/>
  <c r="R414"/>
  <c r="P414"/>
  <c r="BI412"/>
  <c r="BH412"/>
  <c r="BG412"/>
  <c r="BF412"/>
  <c r="T412"/>
  <c r="R412"/>
  <c r="P412"/>
  <c r="BI407"/>
  <c r="BH407"/>
  <c r="BG407"/>
  <c r="BF407"/>
  <c r="T407"/>
  <c r="R407"/>
  <c r="P407"/>
  <c r="BI405"/>
  <c r="BH405"/>
  <c r="BG405"/>
  <c r="BF405"/>
  <c r="T405"/>
  <c r="R405"/>
  <c r="P405"/>
  <c r="BI400"/>
  <c r="BH400"/>
  <c r="BG400"/>
  <c r="BF400"/>
  <c r="T400"/>
  <c r="R400"/>
  <c r="P400"/>
  <c r="BI398"/>
  <c r="BH398"/>
  <c r="BG398"/>
  <c r="BF398"/>
  <c r="T398"/>
  <c r="R398"/>
  <c r="P398"/>
  <c r="BI393"/>
  <c r="BH393"/>
  <c r="BG393"/>
  <c r="BF393"/>
  <c r="T393"/>
  <c r="R393"/>
  <c r="P393"/>
  <c r="BI389"/>
  <c r="BH389"/>
  <c r="BG389"/>
  <c r="BF389"/>
  <c r="T389"/>
  <c r="T388"/>
  <c r="R389"/>
  <c r="R388"/>
  <c r="P389"/>
  <c r="P388"/>
  <c r="BI380"/>
  <c r="BH380"/>
  <c r="BG380"/>
  <c r="BF380"/>
  <c r="T380"/>
  <c r="R380"/>
  <c r="P380"/>
  <c r="BI372"/>
  <c r="BH372"/>
  <c r="BG372"/>
  <c r="BF372"/>
  <c r="T372"/>
  <c r="R372"/>
  <c r="P372"/>
  <c r="BI364"/>
  <c r="BH364"/>
  <c r="BG364"/>
  <c r="BF364"/>
  <c r="T364"/>
  <c r="R364"/>
  <c r="P364"/>
  <c r="BI359"/>
  <c r="BH359"/>
  <c r="BG359"/>
  <c r="BF359"/>
  <c r="T359"/>
  <c r="R359"/>
  <c r="P359"/>
  <c r="BI354"/>
  <c r="BH354"/>
  <c r="BG354"/>
  <c r="BF354"/>
  <c r="T354"/>
  <c r="R354"/>
  <c r="P354"/>
  <c r="BI350"/>
  <c r="BH350"/>
  <c r="BG350"/>
  <c r="BF350"/>
  <c r="T350"/>
  <c r="R350"/>
  <c r="P350"/>
  <c r="BI345"/>
  <c r="BH345"/>
  <c r="BG345"/>
  <c r="BF345"/>
  <c r="T345"/>
  <c r="R345"/>
  <c r="P345"/>
  <c r="BI341"/>
  <c r="BH341"/>
  <c r="BG341"/>
  <c r="BF341"/>
  <c r="T341"/>
  <c r="R341"/>
  <c r="P341"/>
  <c r="BI337"/>
  <c r="BH337"/>
  <c r="BG337"/>
  <c r="BF337"/>
  <c r="T337"/>
  <c r="R337"/>
  <c r="P337"/>
  <c r="BI332"/>
  <c r="BH332"/>
  <c r="BG332"/>
  <c r="BF332"/>
  <c r="T332"/>
  <c r="R332"/>
  <c r="P332"/>
  <c r="BI328"/>
  <c r="BH328"/>
  <c r="BG328"/>
  <c r="BF328"/>
  <c r="T328"/>
  <c r="R328"/>
  <c r="P328"/>
  <c r="BI326"/>
  <c r="BH326"/>
  <c r="BG326"/>
  <c r="BF326"/>
  <c r="T326"/>
  <c r="R326"/>
  <c r="P326"/>
  <c r="BI322"/>
  <c r="BH322"/>
  <c r="BG322"/>
  <c r="BF322"/>
  <c r="T322"/>
  <c r="R322"/>
  <c r="P322"/>
  <c r="BI318"/>
  <c r="BH318"/>
  <c r="BG318"/>
  <c r="BF318"/>
  <c r="T318"/>
  <c r="R318"/>
  <c r="P318"/>
  <c r="BI314"/>
  <c r="BH314"/>
  <c r="BG314"/>
  <c r="BF314"/>
  <c r="T314"/>
  <c r="R314"/>
  <c r="P314"/>
  <c r="BI308"/>
  <c r="BH308"/>
  <c r="BG308"/>
  <c r="BF308"/>
  <c r="T308"/>
  <c r="R308"/>
  <c r="P308"/>
  <c r="BI302"/>
  <c r="BH302"/>
  <c r="BG302"/>
  <c r="BF302"/>
  <c r="T302"/>
  <c r="R302"/>
  <c r="P302"/>
  <c r="BI285"/>
  <c r="BH285"/>
  <c r="BG285"/>
  <c r="BF285"/>
  <c r="T285"/>
  <c r="R285"/>
  <c r="P285"/>
  <c r="BI266"/>
  <c r="BH266"/>
  <c r="BG266"/>
  <c r="BF266"/>
  <c r="T266"/>
  <c r="R266"/>
  <c r="P266"/>
  <c r="BI259"/>
  <c r="BH259"/>
  <c r="BG259"/>
  <c r="BF259"/>
  <c r="T259"/>
  <c r="R259"/>
  <c r="P259"/>
  <c r="BI256"/>
  <c r="BH256"/>
  <c r="BG256"/>
  <c r="BF256"/>
  <c r="T256"/>
  <c r="R256"/>
  <c r="P256"/>
  <c r="BI251"/>
  <c r="BH251"/>
  <c r="BG251"/>
  <c r="BF251"/>
  <c r="T251"/>
  <c r="R251"/>
  <c r="P251"/>
  <c r="BI249"/>
  <c r="BH249"/>
  <c r="BG249"/>
  <c r="BF249"/>
  <c r="T249"/>
  <c r="R249"/>
  <c r="P249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3"/>
  <c r="BH243"/>
  <c r="BG243"/>
  <c r="BF243"/>
  <c r="T243"/>
  <c r="R243"/>
  <c r="P243"/>
  <c r="BI241"/>
  <c r="BH241"/>
  <c r="BG241"/>
  <c r="BF241"/>
  <c r="T241"/>
  <c r="R241"/>
  <c r="P241"/>
  <c r="BI200"/>
  <c r="BH200"/>
  <c r="BG200"/>
  <c r="BF200"/>
  <c r="T200"/>
  <c r="R200"/>
  <c r="P200"/>
  <c r="BI198"/>
  <c r="BH198"/>
  <c r="BG198"/>
  <c r="BF198"/>
  <c r="T198"/>
  <c r="R198"/>
  <c r="P198"/>
  <c r="BI194"/>
  <c r="BH194"/>
  <c r="BG194"/>
  <c r="BF194"/>
  <c r="T194"/>
  <c r="R194"/>
  <c r="P194"/>
  <c r="BI190"/>
  <c r="BH190"/>
  <c r="BG190"/>
  <c r="BF190"/>
  <c r="T190"/>
  <c r="R190"/>
  <c r="P190"/>
  <c r="BI186"/>
  <c r="BH186"/>
  <c r="BG186"/>
  <c r="BF186"/>
  <c r="T186"/>
  <c r="R186"/>
  <c r="P186"/>
  <c r="BI182"/>
  <c r="BH182"/>
  <c r="BG182"/>
  <c r="BF182"/>
  <c r="T182"/>
  <c r="R182"/>
  <c r="P182"/>
  <c r="BI178"/>
  <c r="BH178"/>
  <c r="BG178"/>
  <c r="BF178"/>
  <c r="T178"/>
  <c r="R178"/>
  <c r="P178"/>
  <c r="BI174"/>
  <c r="BH174"/>
  <c r="BG174"/>
  <c r="BF174"/>
  <c r="T174"/>
  <c r="R174"/>
  <c r="P174"/>
  <c r="BI172"/>
  <c r="BH172"/>
  <c r="BG172"/>
  <c r="BF172"/>
  <c r="T172"/>
  <c r="R172"/>
  <c r="P172"/>
  <c r="BI165"/>
  <c r="BH165"/>
  <c r="BG165"/>
  <c r="BF165"/>
  <c r="T165"/>
  <c r="R165"/>
  <c r="P165"/>
  <c r="BI163"/>
  <c r="BH163"/>
  <c r="BG163"/>
  <c r="BF163"/>
  <c r="T163"/>
  <c r="R163"/>
  <c r="P163"/>
  <c r="BI158"/>
  <c r="BH158"/>
  <c r="BG158"/>
  <c r="BF158"/>
  <c r="T158"/>
  <c r="R158"/>
  <c r="P158"/>
  <c r="BI151"/>
  <c r="BH151"/>
  <c r="BG151"/>
  <c r="BF151"/>
  <c r="T151"/>
  <c r="R151"/>
  <c r="P151"/>
  <c r="BI144"/>
  <c r="BH144"/>
  <c r="BG144"/>
  <c r="BF144"/>
  <c r="T144"/>
  <c r="R144"/>
  <c r="P144"/>
  <c r="BI136"/>
  <c r="BH136"/>
  <c r="BG136"/>
  <c r="BF136"/>
  <c r="T136"/>
  <c r="R136"/>
  <c r="P136"/>
  <c r="BI117"/>
  <c r="BH117"/>
  <c r="BG117"/>
  <c r="BF117"/>
  <c r="T117"/>
  <c r="R117"/>
  <c r="P117"/>
  <c r="BI110"/>
  <c r="BH110"/>
  <c r="BG110"/>
  <c r="BF110"/>
  <c r="T110"/>
  <c r="T109"/>
  <c r="R110"/>
  <c r="R109"/>
  <c r="P110"/>
  <c r="P109"/>
  <c r="BI107"/>
  <c r="BH107"/>
  <c r="BG107"/>
  <c r="BF107"/>
  <c r="T107"/>
  <c r="R107"/>
  <c r="P107"/>
  <c r="BI103"/>
  <c r="BH103"/>
  <c r="BG103"/>
  <c r="BF103"/>
  <c r="T103"/>
  <c r="R103"/>
  <c r="P103"/>
  <c r="J97"/>
  <c r="J96"/>
  <c r="F96"/>
  <c r="F94"/>
  <c r="E92"/>
  <c r="J55"/>
  <c r="J54"/>
  <c r="F54"/>
  <c r="F52"/>
  <c r="E50"/>
  <c r="J18"/>
  <c r="E18"/>
  <c r="F97"/>
  <c r="J17"/>
  <c r="J12"/>
  <c r="J94"/>
  <c r="E7"/>
  <c r="E90"/>
  <c i="2" r="J37"/>
  <c r="J36"/>
  <c i="1" r="AY55"/>
  <c i="2" r="J35"/>
  <c i="1" r="AX55"/>
  <c i="2" r="BI354"/>
  <c r="BH354"/>
  <c r="BG354"/>
  <c r="BF354"/>
  <c r="T354"/>
  <c r="R354"/>
  <c r="P354"/>
  <c r="BI349"/>
  <c r="BH349"/>
  <c r="BG349"/>
  <c r="BF349"/>
  <c r="T349"/>
  <c r="R349"/>
  <c r="P349"/>
  <c r="BI343"/>
  <c r="BH343"/>
  <c r="BG343"/>
  <c r="BF343"/>
  <c r="T343"/>
  <c r="R343"/>
  <c r="P343"/>
  <c r="BI335"/>
  <c r="BH335"/>
  <c r="BG335"/>
  <c r="BF335"/>
  <c r="T335"/>
  <c r="R335"/>
  <c r="P335"/>
  <c r="BI330"/>
  <c r="BH330"/>
  <c r="BG330"/>
  <c r="BF330"/>
  <c r="T330"/>
  <c r="R330"/>
  <c r="P330"/>
  <c r="BI325"/>
  <c r="BH325"/>
  <c r="BG325"/>
  <c r="BF325"/>
  <c r="T325"/>
  <c r="T324"/>
  <c r="R325"/>
  <c r="R324"/>
  <c r="P325"/>
  <c r="P324"/>
  <c r="BI311"/>
  <c r="BH311"/>
  <c r="BG311"/>
  <c r="BF311"/>
  <c r="T311"/>
  <c r="T310"/>
  <c r="R311"/>
  <c r="R310"/>
  <c r="P311"/>
  <c r="P310"/>
  <c r="BI303"/>
  <c r="BH303"/>
  <c r="BG303"/>
  <c r="BF303"/>
  <c r="T303"/>
  <c r="T302"/>
  <c r="R303"/>
  <c r="R302"/>
  <c r="P303"/>
  <c r="P302"/>
  <c r="BI297"/>
  <c r="BH297"/>
  <c r="BG297"/>
  <c r="BF297"/>
  <c r="T297"/>
  <c r="R297"/>
  <c r="P297"/>
  <c r="BI293"/>
  <c r="BH293"/>
  <c r="BG293"/>
  <c r="BF293"/>
  <c r="T293"/>
  <c r="R293"/>
  <c r="P293"/>
  <c r="BI289"/>
  <c r="BH289"/>
  <c r="BG289"/>
  <c r="BF289"/>
  <c r="T289"/>
  <c r="R289"/>
  <c r="P289"/>
  <c r="BI280"/>
  <c r="BH280"/>
  <c r="BG280"/>
  <c r="BF280"/>
  <c r="T280"/>
  <c r="R280"/>
  <c r="P280"/>
  <c r="BI275"/>
  <c r="BH275"/>
  <c r="BG275"/>
  <c r="BF275"/>
  <c r="T275"/>
  <c r="R275"/>
  <c r="P275"/>
  <c r="BI271"/>
  <c r="BH271"/>
  <c r="BG271"/>
  <c r="BF271"/>
  <c r="T271"/>
  <c r="R271"/>
  <c r="P271"/>
  <c r="BI265"/>
  <c r="BH265"/>
  <c r="BG265"/>
  <c r="BF265"/>
  <c r="T265"/>
  <c r="R265"/>
  <c r="P265"/>
  <c r="BI260"/>
  <c r="BH260"/>
  <c r="BG260"/>
  <c r="BF260"/>
  <c r="T260"/>
  <c r="R260"/>
  <c r="P260"/>
  <c r="BI255"/>
  <c r="BH255"/>
  <c r="BG255"/>
  <c r="BF255"/>
  <c r="T255"/>
  <c r="T254"/>
  <c r="R255"/>
  <c r="R254"/>
  <c r="P255"/>
  <c r="P254"/>
  <c r="BI249"/>
  <c r="BH249"/>
  <c r="BG249"/>
  <c r="BF249"/>
  <c r="T249"/>
  <c r="T248"/>
  <c r="R249"/>
  <c r="R248"/>
  <c r="P249"/>
  <c r="P248"/>
  <c r="BI244"/>
  <c r="BH244"/>
  <c r="BG244"/>
  <c r="BF244"/>
  <c r="T244"/>
  <c r="R244"/>
  <c r="P244"/>
  <c r="BI242"/>
  <c r="BH242"/>
  <c r="BG242"/>
  <c r="BF242"/>
  <c r="T242"/>
  <c r="R242"/>
  <c r="P242"/>
  <c r="BI240"/>
  <c r="BH240"/>
  <c r="BG240"/>
  <c r="BF240"/>
  <c r="T240"/>
  <c r="R240"/>
  <c r="P240"/>
  <c r="BI238"/>
  <c r="BH238"/>
  <c r="BG238"/>
  <c r="BF238"/>
  <c r="T238"/>
  <c r="R238"/>
  <c r="P238"/>
  <c r="BI236"/>
  <c r="BH236"/>
  <c r="BG236"/>
  <c r="BF236"/>
  <c r="T236"/>
  <c r="R236"/>
  <c r="P236"/>
  <c r="BI234"/>
  <c r="BH234"/>
  <c r="BG234"/>
  <c r="BF234"/>
  <c r="T234"/>
  <c r="R234"/>
  <c r="P234"/>
  <c r="BI232"/>
  <c r="BH232"/>
  <c r="BG232"/>
  <c r="BF232"/>
  <c r="T232"/>
  <c r="R232"/>
  <c r="P232"/>
  <c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19"/>
  <c r="BH219"/>
  <c r="BG219"/>
  <c r="BF219"/>
  <c r="T219"/>
  <c r="R219"/>
  <c r="P219"/>
  <c r="BI215"/>
  <c r="BH215"/>
  <c r="BG215"/>
  <c r="BF215"/>
  <c r="T215"/>
  <c r="R215"/>
  <c r="P215"/>
  <c r="BI211"/>
  <c r="BH211"/>
  <c r="BG211"/>
  <c r="BF211"/>
  <c r="T211"/>
  <c r="R211"/>
  <c r="P211"/>
  <c r="BI208"/>
  <c r="BH208"/>
  <c r="BG208"/>
  <c r="BF208"/>
  <c r="T208"/>
  <c r="R208"/>
  <c r="P208"/>
  <c r="BI204"/>
  <c r="BH204"/>
  <c r="BG204"/>
  <c r="BF204"/>
  <c r="T204"/>
  <c r="R204"/>
  <c r="P204"/>
  <c r="BI187"/>
  <c r="BH187"/>
  <c r="BG187"/>
  <c r="BF187"/>
  <c r="T187"/>
  <c r="R187"/>
  <c r="P187"/>
  <c r="BI163"/>
  <c r="BH163"/>
  <c r="BG163"/>
  <c r="BF163"/>
  <c r="T163"/>
  <c r="R163"/>
  <c r="P163"/>
  <c r="BI151"/>
  <c r="BH151"/>
  <c r="BG151"/>
  <c r="BF151"/>
  <c r="T151"/>
  <c r="R151"/>
  <c r="P151"/>
  <c r="BI145"/>
  <c r="BH145"/>
  <c r="BG145"/>
  <c r="BF145"/>
  <c r="T145"/>
  <c r="R145"/>
  <c r="P145"/>
  <c r="BI139"/>
  <c r="BH139"/>
  <c r="BG139"/>
  <c r="BF139"/>
  <c r="T139"/>
  <c r="R139"/>
  <c r="P139"/>
  <c r="BI134"/>
  <c r="BH134"/>
  <c r="BG134"/>
  <c r="BF134"/>
  <c r="T134"/>
  <c r="R134"/>
  <c r="P134"/>
  <c r="BI130"/>
  <c r="BH130"/>
  <c r="BG130"/>
  <c r="BF130"/>
  <c r="T130"/>
  <c r="R130"/>
  <c r="P130"/>
  <c r="BI126"/>
  <c r="BH126"/>
  <c r="BG126"/>
  <c r="BF126"/>
  <c r="T126"/>
  <c r="R126"/>
  <c r="P126"/>
  <c r="BI122"/>
  <c r="BH122"/>
  <c r="BG122"/>
  <c r="BF122"/>
  <c r="T122"/>
  <c r="R122"/>
  <c r="P122"/>
  <c r="BI117"/>
  <c r="BH117"/>
  <c r="BG117"/>
  <c r="BF117"/>
  <c r="T117"/>
  <c r="R117"/>
  <c r="P117"/>
  <c r="BI113"/>
  <c r="BH113"/>
  <c r="BG113"/>
  <c r="BF113"/>
  <c r="T113"/>
  <c r="R113"/>
  <c r="P113"/>
  <c r="BI109"/>
  <c r="BH109"/>
  <c r="BG109"/>
  <c r="BF109"/>
  <c r="T109"/>
  <c r="R109"/>
  <c r="P109"/>
  <c r="BI105"/>
  <c r="BH105"/>
  <c r="BG105"/>
  <c r="BF105"/>
  <c r="T105"/>
  <c r="R105"/>
  <c r="P105"/>
  <c r="BI100"/>
  <c r="BH100"/>
  <c r="BG100"/>
  <c r="BF100"/>
  <c r="T100"/>
  <c r="R100"/>
  <c r="P100"/>
  <c r="BI95"/>
  <c r="BH95"/>
  <c r="BG95"/>
  <c r="BF95"/>
  <c r="T95"/>
  <c r="R95"/>
  <c r="P95"/>
  <c r="J89"/>
  <c r="J88"/>
  <c r="F88"/>
  <c r="F86"/>
  <c r="E84"/>
  <c r="J55"/>
  <c r="J54"/>
  <c r="F54"/>
  <c r="F52"/>
  <c r="E50"/>
  <c r="J18"/>
  <c r="E18"/>
  <c r="F55"/>
  <c r="J17"/>
  <c r="J12"/>
  <c r="J86"/>
  <c r="E7"/>
  <c r="E82"/>
  <c i="1" r="L50"/>
  <c r="AM50"/>
  <c r="AM49"/>
  <c r="L49"/>
  <c r="AM47"/>
  <c r="L47"/>
  <c r="L45"/>
  <c r="L44"/>
  <c i="2" r="J215"/>
  <c i="3" r="BK734"/>
  <c r="BK434"/>
  <c r="BK513"/>
  <c r="BK648"/>
  <c r="BK766"/>
  <c i="4" r="BK99"/>
  <c r="J91"/>
  <c i="5" r="J133"/>
  <c i="8" r="J90"/>
  <c i="2" r="J240"/>
  <c r="J260"/>
  <c r="J130"/>
  <c r="J238"/>
  <c i="3" r="BK762"/>
  <c r="J735"/>
  <c r="J661"/>
  <c r="J117"/>
  <c r="J676"/>
  <c r="BK194"/>
  <c r="BK332"/>
  <c r="J318"/>
  <c i="5" r="J156"/>
  <c i="6" r="BK133"/>
  <c i="7" r="BK126"/>
  <c i="8" r="BK119"/>
  <c i="2" r="BK134"/>
  <c r="J255"/>
  <c i="3" r="BK412"/>
  <c r="J434"/>
  <c r="J613"/>
  <c r="J541"/>
  <c r="BK744"/>
  <c i="4" r="BK91"/>
  <c i="6" r="BK130"/>
  <c i="7" r="J117"/>
  <c i="2" r="BK126"/>
  <c r="BK139"/>
  <c i="3" r="BK652"/>
  <c r="BK637"/>
  <c r="BK641"/>
  <c r="J548"/>
  <c r="J178"/>
  <c r="J593"/>
  <c i="4" r="BK123"/>
  <c i="6" r="BK205"/>
  <c r="J127"/>
  <c i="7" r="BK112"/>
  <c i="8" r="BK90"/>
  <c i="1" r="AS56"/>
  <c i="3" r="J589"/>
  <c r="J792"/>
  <c r="J200"/>
  <c i="4" r="BK112"/>
  <c i="5" r="BK114"/>
  <c i="6" r="J157"/>
  <c i="7" r="J114"/>
  <c i="2" r="J234"/>
  <c i="3" r="BK772"/>
  <c r="J359"/>
  <c r="J422"/>
  <c r="J400"/>
  <c r="BK414"/>
  <c i="4" r="BK160"/>
  <c i="5" r="J168"/>
  <c i="6" r="BK177"/>
  <c i="7" r="BK100"/>
  <c i="8" r="BK110"/>
  <c i="2" r="BK297"/>
  <c i="3" r="BK723"/>
  <c r="BK702"/>
  <c r="J326"/>
  <c r="J643"/>
  <c r="J285"/>
  <c i="4" r="F39"/>
  <c i="3" r="BK683"/>
  <c r="BK589"/>
  <c r="J772"/>
  <c r="J341"/>
  <c i="4" r="BK134"/>
  <c i="5" r="BK161"/>
  <c i="2" r="J271"/>
  <c r="J139"/>
  <c i="3" r="J711"/>
  <c r="BK691"/>
  <c r="BK685"/>
  <c r="BK359"/>
  <c r="J637"/>
  <c i="4" r="J127"/>
  <c i="5" r="J112"/>
  <c i="6" r="J198"/>
  <c r="J113"/>
  <c i="7" r="J109"/>
  <c i="8" r="J102"/>
  <c i="2" r="J311"/>
  <c r="BK249"/>
  <c i="3" r="J718"/>
  <c r="BK490"/>
  <c r="J442"/>
  <c r="J444"/>
  <c r="J567"/>
  <c r="BK601"/>
  <c i="4" r="J110"/>
  <c r="BK146"/>
  <c r="BK119"/>
  <c i="5" r="J189"/>
  <c i="6" r="BK171"/>
  <c r="BK99"/>
  <c i="8" r="J97"/>
  <c i="2" r="J265"/>
  <c r="BK236"/>
  <c r="J204"/>
  <c r="BK226"/>
  <c i="3" r="BK742"/>
  <c r="J558"/>
  <c r="BK429"/>
  <c r="J241"/>
  <c r="BK527"/>
  <c i="4" r="BK150"/>
  <c i="6" r="J174"/>
  <c i="7" r="J99"/>
  <c i="2" r="J226"/>
  <c r="J232"/>
  <c i="3" r="BK747"/>
  <c r="J671"/>
  <c r="BK341"/>
  <c r="BK259"/>
  <c r="J328"/>
  <c r="BK779"/>
  <c r="BK451"/>
  <c i="5" r="J125"/>
  <c i="6" r="J171"/>
  <c r="BK136"/>
  <c i="7" r="BK94"/>
  <c i="8" r="BK116"/>
  <c i="2" r="BK204"/>
  <c r="BK109"/>
  <c i="3" r="J431"/>
  <c r="J414"/>
  <c r="BK453"/>
  <c r="J246"/>
  <c r="BK424"/>
  <c r="BK163"/>
  <c i="5" r="BK168"/>
  <c r="BK112"/>
  <c i="6" r="BK117"/>
  <c i="7" r="J126"/>
  <c i="8" r="J106"/>
  <c r="J105"/>
  <c i="2" r="J126"/>
  <c i="3" r="BK659"/>
  <c r="BK665"/>
  <c r="BK671"/>
  <c r="J646"/>
  <c r="J245"/>
  <c r="J488"/>
  <c i="5" r="J152"/>
  <c i="6" r="J136"/>
  <c i="7" r="BK115"/>
  <c r="BK93"/>
  <c i="8" r="J121"/>
  <c i="2" r="BK151"/>
  <c i="3" r="BK446"/>
  <c r="J683"/>
  <c r="BK256"/>
  <c r="J633"/>
  <c r="BK613"/>
  <c r="J151"/>
  <c i="6" r="BK209"/>
  <c i="8" r="BK109"/>
  <c r="J129"/>
  <c i="2" r="J224"/>
  <c r="J145"/>
  <c i="3" r="BK465"/>
  <c r="BK483"/>
  <c r="BK643"/>
  <c r="J398"/>
  <c i="4" r="BK138"/>
  <c i="7" r="J100"/>
  <c i="8" r="BK128"/>
  <c r="BK126"/>
  <c i="2" r="J354"/>
  <c r="BK275"/>
  <c i="3" r="BK488"/>
  <c r="J471"/>
  <c r="BK249"/>
  <c r="J490"/>
  <c r="J302"/>
  <c i="5" r="BK95"/>
  <c i="6" r="J209"/>
  <c r="BK151"/>
  <c i="7" r="BK102"/>
  <c i="8" r="J99"/>
  <c i="2" r="BK335"/>
  <c i="3" r="BK393"/>
  <c r="J635"/>
  <c r="J639"/>
  <c r="BK615"/>
  <c r="J136"/>
  <c r="J249"/>
  <c i="5" r="BK133"/>
  <c i="6" r="BK181"/>
  <c r="J133"/>
  <c i="7" r="BK103"/>
  <c i="8" r="BK97"/>
  <c i="2" r="J343"/>
  <c i="3" r="BK380"/>
  <c r="J648"/>
  <c r="J665"/>
  <c r="J621"/>
  <c r="BK103"/>
  <c r="BK308"/>
  <c i="5" r="J140"/>
  <c i="6" r="BK157"/>
  <c r="BK109"/>
  <c i="2" r="BK228"/>
  <c r="J297"/>
  <c i="3" r="J779"/>
  <c r="BK172"/>
  <c r="J417"/>
  <c r="BK510"/>
  <c r="BK198"/>
  <c r="J663"/>
  <c r="J747"/>
  <c r="BK136"/>
  <c i="4" r="J99"/>
  <c i="5" r="J161"/>
  <c r="BK117"/>
  <c i="6" r="BK113"/>
  <c i="8" r="J109"/>
  <c r="BK99"/>
  <c i="2" r="BK238"/>
  <c i="3" r="J572"/>
  <c r="BK110"/>
  <c r="BK285"/>
  <c r="J610"/>
  <c r="J308"/>
  <c r="J314"/>
  <c i="4" r="BK105"/>
  <c i="5" r="J136"/>
  <c i="6" r="J216"/>
  <c i="7" r="J97"/>
  <c i="2" r="J95"/>
  <c r="BK122"/>
  <c i="3" r="J738"/>
  <c r="J533"/>
  <c r="BK548"/>
  <c r="J619"/>
  <c r="J761"/>
  <c r="J174"/>
  <c i="4" r="J160"/>
  <c i="5" r="BK140"/>
  <c r="J107"/>
  <c i="6" r="BK163"/>
  <c i="8" r="J107"/>
  <c i="2" r="J275"/>
  <c r="BK187"/>
  <c r="BK145"/>
  <c i="3" r="BK585"/>
  <c r="BK474"/>
  <c r="BK693"/>
  <c r="BK151"/>
  <c i="5" r="J99"/>
  <c i="6" r="BK123"/>
  <c r="BK127"/>
  <c i="7" r="BK90"/>
  <c r="BK114"/>
  <c i="2" r="BK325"/>
  <c r="J228"/>
  <c i="3" r="BK639"/>
  <c r="J465"/>
  <c r="J247"/>
  <c r="J337"/>
  <c r="BK444"/>
  <c r="J742"/>
  <c r="J107"/>
  <c i="4" r="J156"/>
  <c i="5" r="J184"/>
  <c r="J114"/>
  <c i="7" r="J111"/>
  <c i="8" r="BK106"/>
  <c r="J110"/>
  <c i="2" r="BK208"/>
  <c r="BK163"/>
  <c i="3" r="J493"/>
  <c r="BK619"/>
  <c r="BK572"/>
  <c r="J796"/>
  <c r="BK190"/>
  <c i="4" r="J103"/>
  <c i="5" r="BK91"/>
  <c i="6" r="J151"/>
  <c i="7" r="BK92"/>
  <c i="2" r="BK260"/>
  <c r="J163"/>
  <c i="3" r="J692"/>
  <c r="J685"/>
  <c r="BK266"/>
  <c r="BK318"/>
  <c r="J474"/>
  <c r="J163"/>
  <c i="4" r="J115"/>
  <c i="5" r="BK105"/>
  <c i="6" r="BK142"/>
  <c i="7" r="J112"/>
  <c r="J96"/>
  <c i="8" r="J119"/>
  <c i="2" r="BK255"/>
  <c r="BK95"/>
  <c i="3" r="J766"/>
  <c r="J468"/>
  <c r="BK354"/>
  <c r="BK372"/>
  <c r="J158"/>
  <c r="BK247"/>
  <c i="4" r="J146"/>
  <c r="J123"/>
  <c i="5" r="BK156"/>
  <c r="BK172"/>
  <c i="6" r="J123"/>
  <c i="8" r="J101"/>
  <c i="2" r="J349"/>
  <c r="J122"/>
  <c i="3" r="BK431"/>
  <c r="BK458"/>
  <c r="J438"/>
  <c r="J256"/>
  <c i="4" r="J95"/>
  <c i="5" r="BK148"/>
  <c i="6" r="J185"/>
  <c i="7" r="BK121"/>
  <c i="2" r="BK100"/>
  <c r="BK113"/>
  <c i="3" r="J691"/>
  <c r="J527"/>
  <c r="BK493"/>
  <c r="J667"/>
  <c r="BK738"/>
  <c r="BK246"/>
  <c i="5" r="J165"/>
  <c i="6" r="J142"/>
  <c r="J163"/>
  <c i="7" r="J90"/>
  <c i="2" r="BK354"/>
  <c r="BK117"/>
  <c i="3" r="J708"/>
  <c r="J380"/>
  <c r="J364"/>
  <c r="BK558"/>
  <c i="4" r="BK130"/>
  <c r="J105"/>
  <c i="6" r="J160"/>
  <c r="J154"/>
  <c i="7" r="J93"/>
  <c i="8" r="J124"/>
  <c i="2" r="J330"/>
  <c r="J109"/>
  <c i="3" r="J751"/>
  <c r="J194"/>
  <c r="BK481"/>
  <c r="BK158"/>
  <c r="BK407"/>
  <c i="6" r="J205"/>
  <c i="7" r="BK124"/>
  <c r="J105"/>
  <c i="8" r="J126"/>
  <c r="BK124"/>
  <c r="J93"/>
  <c i="2" r="J219"/>
  <c i="3" r="BK761"/>
  <c r="J393"/>
  <c r="J186"/>
  <c r="J585"/>
  <c r="J481"/>
  <c r="J110"/>
  <c r="BK345"/>
  <c i="5" r="BK136"/>
  <c i="6" r="BK103"/>
  <c i="2" r="J325"/>
  <c i="3" r="BK792"/>
  <c r="BK178"/>
  <c r="J659"/>
  <c r="J453"/>
  <c r="J513"/>
  <c i="4" r="J138"/>
  <c i="5" r="J176"/>
  <c i="6" r="J213"/>
  <c i="7" r="J92"/>
  <c i="8" r="J95"/>
  <c i="2" r="J113"/>
  <c r="J208"/>
  <c i="3" r="BK460"/>
  <c r="BK708"/>
  <c r="BK672"/>
  <c r="BK417"/>
  <c r="BK751"/>
  <c i="4" r="BK156"/>
  <c i="5" r="BK152"/>
  <c i="6" r="BK167"/>
  <c i="7" r="J115"/>
  <c i="8" r="BK121"/>
  <c i="2" r="BK211"/>
  <c i="3" r="J510"/>
  <c r="J693"/>
  <c r="BK508"/>
  <c r="J451"/>
  <c r="J372"/>
  <c i="4" r="J119"/>
  <c i="5" r="BK129"/>
  <c i="6" r="BK145"/>
  <c i="7" r="F37"/>
  <c i="3" r="BK597"/>
  <c r="BK328"/>
  <c i="4" r="J154"/>
  <c i="5" r="J180"/>
  <c r="BK107"/>
  <c i="6" r="BK198"/>
  <c i="7" r="BK97"/>
  <c i="8" r="BK101"/>
  <c i="2" r="BK271"/>
  <c i="3" r="BK718"/>
  <c r="J424"/>
  <c r="J650"/>
  <c r="BK182"/>
  <c r="BK621"/>
  <c i="4" r="BK142"/>
  <c i="5" r="J148"/>
  <c i="6" r="J167"/>
  <c r="J130"/>
  <c i="2" r="J335"/>
  <c r="J117"/>
  <c i="3" r="J405"/>
  <c r="BK716"/>
  <c r="J259"/>
  <c r="J561"/>
  <c r="BK144"/>
  <c i="4" r="J130"/>
  <c i="5" r="J105"/>
  <c i="6" r="J109"/>
  <c i="7" r="BK109"/>
  <c i="8" r="BK114"/>
  <c i="3" r="BK796"/>
  <c r="J446"/>
  <c r="BK663"/>
  <c r="BK405"/>
  <c r="BK468"/>
  <c r="BK322"/>
  <c i="6" r="BK213"/>
  <c i="7" r="J102"/>
  <c i="8" r="J114"/>
  <c r="BK105"/>
  <c i="2" r="BK343"/>
  <c r="BK234"/>
  <c i="3" r="BK725"/>
  <c r="BK704"/>
  <c r="J554"/>
  <c r="BK646"/>
  <c r="BK650"/>
  <c r="J322"/>
  <c r="BK533"/>
  <c r="J190"/>
  <c i="5" r="J117"/>
  <c r="J121"/>
  <c i="6" r="BK139"/>
  <c i="8" r="BK102"/>
  <c r="BK95"/>
  <c i="2" r="BK215"/>
  <c r="BK280"/>
  <c i="3" r="BK398"/>
  <c r="J652"/>
  <c r="J332"/>
  <c r="J601"/>
  <c r="J266"/>
  <c r="J350"/>
  <c i="4" r="BK164"/>
  <c i="5" r="BK176"/>
  <c i="6" r="J120"/>
  <c i="7" r="BK117"/>
  <c r="J103"/>
  <c i="8" r="BK104"/>
  <c i="2" r="BK349"/>
  <c i="3" r="BK471"/>
  <c r="J523"/>
  <c r="J581"/>
  <c r="J787"/>
  <c i="4" r="J112"/>
  <c i="5" r="J95"/>
  <c i="6" r="BK95"/>
  <c i="7" r="BK96"/>
  <c i="8" r="J104"/>
  <c i="2" r="BK293"/>
  <c r="BK311"/>
  <c i="3" r="J723"/>
  <c r="BK541"/>
  <c r="BK200"/>
  <c r="BK314"/>
  <c r="BK337"/>
  <c r="BK633"/>
  <c i="4" r="J142"/>
  <c i="5" r="BK144"/>
  <c r="J144"/>
  <c r="J172"/>
  <c i="6" r="J95"/>
  <c i="7" r="BK111"/>
  <c i="2" r="BK130"/>
  <c i="3" r="J716"/>
  <c r="BK593"/>
  <c r="J508"/>
  <c r="BK711"/>
  <c r="J458"/>
  <c r="J412"/>
  <c r="J725"/>
  <c i="4" r="BK169"/>
  <c r="J150"/>
  <c i="5" r="J129"/>
  <c r="J91"/>
  <c i="7" r="J107"/>
  <c i="8" r="J128"/>
  <c i="2" r="BK219"/>
  <c i="3" r="J744"/>
  <c r="BK554"/>
  <c r="BK610"/>
  <c r="BK518"/>
  <c r="J762"/>
  <c i="4" r="BK103"/>
  <c i="5" r="BK184"/>
  <c i="6" r="BK154"/>
  <c i="7" r="J119"/>
  <c i="8" r="BK103"/>
  <c i="2" r="J242"/>
  <c r="J303"/>
  <c r="J236"/>
  <c i="3" r="BK523"/>
  <c r="J641"/>
  <c r="J478"/>
  <c r="BK787"/>
  <c r="BK326"/>
  <c i="4" r="J169"/>
  <c i="5" r="BK180"/>
  <c i="6" r="BK174"/>
  <c r="J103"/>
  <c i="8" r="J112"/>
  <c i="2" r="J249"/>
  <c r="BK303"/>
  <c r="BK240"/>
  <c r="BK105"/>
  <c i="3" r="J172"/>
  <c r="J576"/>
  <c r="BK581"/>
  <c r="BK442"/>
  <c i="5" r="BK99"/>
  <c i="6" r="J181"/>
  <c i="7" r="BK105"/>
  <c i="2" r="BK289"/>
  <c r="J280"/>
  <c r="J244"/>
  <c i="3" r="J483"/>
  <c r="BK438"/>
  <c r="BK400"/>
  <c r="BK635"/>
  <c i="4" r="BK95"/>
  <c i="5" r="BK189"/>
  <c r="BK121"/>
  <c i="8" r="BK112"/>
  <c i="2" r="J293"/>
  <c r="J105"/>
  <c i="3" r="BK677"/>
  <c r="BK567"/>
  <c r="J429"/>
  <c r="BK174"/>
  <c r="J165"/>
  <c r="BK302"/>
  <c i="5" r="BK165"/>
  <c i="6" r="J99"/>
  <c r="BK120"/>
  <c i="7" r="J124"/>
  <c i="8" r="BK107"/>
  <c i="2" r="BK242"/>
  <c i="3" r="J597"/>
  <c r="J198"/>
  <c r="J407"/>
  <c r="BK350"/>
  <c r="BK364"/>
  <c r="BK735"/>
  <c i="4" r="BK127"/>
  <c i="6" r="BK216"/>
  <c r="J145"/>
  <c i="7" r="J121"/>
  <c i="2" r="J134"/>
  <c i="3" r="BK661"/>
  <c r="BK667"/>
  <c r="BK107"/>
  <c r="J702"/>
  <c r="J767"/>
  <c r="BK241"/>
  <c i="4" r="BK115"/>
  <c i="6" r="J148"/>
  <c r="BK148"/>
  <c i="2" r="J151"/>
  <c r="BK330"/>
  <c r="BK224"/>
  <c i="3" r="BK561"/>
  <c r="J677"/>
  <c r="J460"/>
  <c r="BK117"/>
  <c r="BK243"/>
  <c i="4" r="J134"/>
  <c i="6" r="J139"/>
  <c i="7" r="J94"/>
  <c i="8" r="J103"/>
  <c i="3" r="BK767"/>
  <c r="BK422"/>
  <c r="J672"/>
  <c r="J354"/>
  <c r="J103"/>
  <c r="BK389"/>
  <c r="BK478"/>
  <c i="4" r="BK154"/>
  <c r="BK110"/>
  <c i="6" r="BK160"/>
  <c i="7" r="BK107"/>
  <c i="8" r="BK93"/>
  <c r="J116"/>
  <c i="2" r="J289"/>
  <c r="BK232"/>
  <c i="3" r="J518"/>
  <c r="BK692"/>
  <c r="J144"/>
  <c r="BK251"/>
  <c r="J345"/>
  <c r="J734"/>
  <c r="BK165"/>
  <c i="5" r="BK125"/>
  <c i="6" r="J117"/>
  <c i="7" r="BK119"/>
  <c i="8" r="BK129"/>
  <c i="2" r="J187"/>
  <c r="BK244"/>
  <c i="3" r="BK576"/>
  <c r="J615"/>
  <c r="J243"/>
  <c r="BK245"/>
  <c i="6" r="BK185"/>
  <c r="J177"/>
  <c i="2" r="BK265"/>
  <c r="J211"/>
  <c r="J100"/>
  <c i="3" r="J704"/>
  <c r="J389"/>
  <c r="BK676"/>
  <c r="BK186"/>
  <c r="J182"/>
  <c r="J251"/>
  <c i="4" r="J164"/>
  <c i="7" r="BK99"/>
  <c i="3" l="1" r="P786"/>
  <c i="2" r="R94"/>
  <c r="T223"/>
  <c r="T270"/>
  <c i="3" r="R116"/>
  <c r="BK392"/>
  <c r="R416"/>
  <c r="P477"/>
  <c r="P492"/>
  <c r="R614"/>
  <c r="P746"/>
  <c i="2" r="T121"/>
  <c r="R259"/>
  <c r="BK329"/>
  <c r="J329"/>
  <c r="J72"/>
  <c i="3" r="BK116"/>
  <c r="J116"/>
  <c r="J63"/>
  <c r="T392"/>
  <c r="T416"/>
  <c r="BK467"/>
  <c r="J467"/>
  <c r="J70"/>
  <c r="R492"/>
  <c r="P614"/>
  <c r="BK746"/>
  <c r="J746"/>
  <c r="J78"/>
  <c i="4" r="T90"/>
  <c r="T89"/>
  <c r="T88"/>
  <c i="5" r="T90"/>
  <c r="T89"/>
  <c r="T88"/>
  <c i="6" r="P94"/>
  <c r="P93"/>
  <c r="BK184"/>
  <c r="J184"/>
  <c r="J68"/>
  <c r="R204"/>
  <c r="R203"/>
  <c i="7" r="BK118"/>
  <c r="J118"/>
  <c r="J65"/>
  <c i="2" r="P94"/>
  <c r="P223"/>
  <c r="BK270"/>
  <c r="J270"/>
  <c r="J68"/>
  <c i="3" r="P116"/>
  <c r="P392"/>
  <c r="BK416"/>
  <c r="J416"/>
  <c r="J68"/>
  <c r="R477"/>
  <c r="R512"/>
  <c r="P710"/>
  <c r="P737"/>
  <c i="5" r="BK90"/>
  <c r="J90"/>
  <c r="J65"/>
  <c i="6" r="R94"/>
  <c r="R93"/>
  <c r="T184"/>
  <c i="7" r="BK89"/>
  <c r="P123"/>
  <c i="8" r="T89"/>
  <c i="2" r="P121"/>
  <c r="T259"/>
  <c r="T247"/>
  <c i="3" r="T102"/>
  <c r="T327"/>
  <c r="P433"/>
  <c r="P467"/>
  <c r="BK512"/>
  <c r="J512"/>
  <c r="J73"/>
  <c r="R710"/>
  <c r="R737"/>
  <c i="4" r="R90"/>
  <c r="R89"/>
  <c r="R88"/>
  <c i="5" r="P90"/>
  <c r="P89"/>
  <c r="P88"/>
  <c i="1" r="AU59"/>
  <c i="6" r="BK94"/>
  <c r="J94"/>
  <c r="J65"/>
  <c r="T94"/>
  <c r="T93"/>
  <c r="R184"/>
  <c i="7" r="T89"/>
  <c i="8" r="BK89"/>
  <c r="J89"/>
  <c r="J61"/>
  <c r="BK111"/>
  <c r="J111"/>
  <c r="J63"/>
  <c i="2" r="T94"/>
  <c r="T93"/>
  <c r="R223"/>
  <c r="R270"/>
  <c r="P329"/>
  <c i="3" r="P102"/>
  <c r="BK327"/>
  <c r="J327"/>
  <c r="J64"/>
  <c r="BK433"/>
  <c r="J433"/>
  <c r="J69"/>
  <c r="T467"/>
  <c r="T512"/>
  <c r="T710"/>
  <c r="T737"/>
  <c i="6" r="P108"/>
  <c r="P107"/>
  <c r="P204"/>
  <c r="P203"/>
  <c i="7" r="R89"/>
  <c r="BK123"/>
  <c r="J123"/>
  <c r="J66"/>
  <c i="8" r="BK100"/>
  <c r="J100"/>
  <c r="J62"/>
  <c r="R111"/>
  <c i="2" r="BK94"/>
  <c r="BK223"/>
  <c r="J223"/>
  <c r="J63"/>
  <c r="BK259"/>
  <c r="J259"/>
  <c r="J67"/>
  <c r="T329"/>
  <c i="3" r="R102"/>
  <c r="P327"/>
  <c r="R433"/>
  <c r="R467"/>
  <c r="P512"/>
  <c r="BK710"/>
  <c r="J710"/>
  <c r="J76"/>
  <c r="BK737"/>
  <c r="J737"/>
  <c r="J77"/>
  <c i="6" r="T108"/>
  <c r="T107"/>
  <c r="T92"/>
  <c r="T204"/>
  <c r="T203"/>
  <c i="7" r="R118"/>
  <c r="R123"/>
  <c i="8" r="R100"/>
  <c r="T111"/>
  <c r="P118"/>
  <c i="2" r="R121"/>
  <c r="R93"/>
  <c r="P259"/>
  <c r="R329"/>
  <c i="3" r="T116"/>
  <c r="T101"/>
  <c r="R392"/>
  <c r="P416"/>
  <c r="BK477"/>
  <c r="J477"/>
  <c r="J71"/>
  <c r="BK492"/>
  <c r="J492"/>
  <c r="J72"/>
  <c r="T614"/>
  <c r="T746"/>
  <c i="4" r="P90"/>
  <c r="P89"/>
  <c r="P88"/>
  <c i="1" r="AU58"/>
  <c i="6" r="R108"/>
  <c r="R107"/>
  <c r="R92"/>
  <c r="BK204"/>
  <c r="BK203"/>
  <c r="J203"/>
  <c r="J69"/>
  <c i="7" r="P118"/>
  <c r="T123"/>
  <c i="8" r="P89"/>
  <c r="P100"/>
  <c r="P111"/>
  <c r="T118"/>
  <c i="2" r="BK121"/>
  <c r="J121"/>
  <c r="J62"/>
  <c r="P270"/>
  <c i="3" r="BK102"/>
  <c r="J102"/>
  <c r="J61"/>
  <c r="R327"/>
  <c r="T433"/>
  <c r="T477"/>
  <c r="T492"/>
  <c r="T391"/>
  <c r="BK614"/>
  <c r="J614"/>
  <c r="J75"/>
  <c r="R746"/>
  <c i="4" r="BK90"/>
  <c r="J90"/>
  <c r="J65"/>
  <c i="5" r="R90"/>
  <c r="R89"/>
  <c r="R88"/>
  <c i="6" r="BK108"/>
  <c r="J108"/>
  <c r="J67"/>
  <c r="P184"/>
  <c i="7" r="P89"/>
  <c r="P88"/>
  <c i="1" r="AU61"/>
  <c i="7" r="T118"/>
  <c i="8" r="R89"/>
  <c r="T100"/>
  <c r="BK118"/>
  <c r="J118"/>
  <c r="J64"/>
  <c r="R118"/>
  <c r="BK127"/>
  <c r="J127"/>
  <c r="J67"/>
  <c r="P127"/>
  <c r="R127"/>
  <c r="T127"/>
  <c i="3" r="BK786"/>
  <c r="J786"/>
  <c r="J80"/>
  <c i="2" r="BK324"/>
  <c r="J324"/>
  <c r="J71"/>
  <c i="4" r="BK168"/>
  <c r="J168"/>
  <c r="J66"/>
  <c i="3" r="BK771"/>
  <c r="J771"/>
  <c r="J79"/>
  <c r="BK388"/>
  <c r="J388"/>
  <c r="J65"/>
  <c i="5" r="BK188"/>
  <c r="J188"/>
  <c r="J66"/>
  <c i="2" r="BK254"/>
  <c r="J254"/>
  <c r="J66"/>
  <c r="BK302"/>
  <c r="J302"/>
  <c r="J69"/>
  <c i="3" r="BK612"/>
  <c r="J612"/>
  <c r="J74"/>
  <c i="8" r="BK123"/>
  <c r="J123"/>
  <c r="J65"/>
  <c r="BK125"/>
  <c r="J125"/>
  <c r="J66"/>
  <c i="2" r="BK248"/>
  <c r="J248"/>
  <c r="J65"/>
  <c r="BK310"/>
  <c r="J310"/>
  <c r="J70"/>
  <c i="3" r="BK109"/>
  <c r="J109"/>
  <c r="J62"/>
  <c i="8" r="J52"/>
  <c r="BE103"/>
  <c r="BE112"/>
  <c r="BE128"/>
  <c i="7" r="J89"/>
  <c r="J64"/>
  <c i="8" r="BE99"/>
  <c r="F55"/>
  <c r="BE93"/>
  <c r="BE104"/>
  <c r="BE121"/>
  <c r="BE124"/>
  <c r="BE129"/>
  <c r="BE97"/>
  <c r="BE109"/>
  <c r="BE110"/>
  <c r="BE95"/>
  <c r="BE101"/>
  <c r="BE114"/>
  <c r="BE116"/>
  <c r="BE90"/>
  <c r="BE105"/>
  <c r="BE106"/>
  <c r="BE119"/>
  <c r="E77"/>
  <c r="BE107"/>
  <c r="BE126"/>
  <c r="BE102"/>
  <c i="6" r="J204"/>
  <c r="J70"/>
  <c i="7" r="J56"/>
  <c r="F59"/>
  <c r="BE90"/>
  <c r="BE94"/>
  <c r="BE96"/>
  <c r="BE100"/>
  <c r="BE105"/>
  <c r="BE109"/>
  <c r="BE114"/>
  <c r="BE119"/>
  <c r="BE126"/>
  <c r="E76"/>
  <c r="BE92"/>
  <c r="BE93"/>
  <c r="BE102"/>
  <c r="BE107"/>
  <c r="BE111"/>
  <c r="BE112"/>
  <c r="BE115"/>
  <c r="BE117"/>
  <c r="BE124"/>
  <c i="6" r="BK107"/>
  <c r="J107"/>
  <c r="J66"/>
  <c i="7" r="BE97"/>
  <c r="BE99"/>
  <c r="BE103"/>
  <c r="BE121"/>
  <c i="1" r="BB61"/>
  <c i="6" r="F89"/>
  <c r="BE95"/>
  <c r="BE123"/>
  <c r="BE136"/>
  <c r="BE163"/>
  <c r="BE99"/>
  <c i="5" r="BK89"/>
  <c r="J89"/>
  <c r="J64"/>
  <c i="6" r="E50"/>
  <c r="J56"/>
  <c r="BE109"/>
  <c r="BE120"/>
  <c r="BE127"/>
  <c r="BE198"/>
  <c r="BE117"/>
  <c r="BE133"/>
  <c r="BE148"/>
  <c r="BE151"/>
  <c r="BE154"/>
  <c r="BE167"/>
  <c r="BE185"/>
  <c r="BE209"/>
  <c r="BE171"/>
  <c r="BE174"/>
  <c r="BE177"/>
  <c r="BE181"/>
  <c r="BE205"/>
  <c r="BE139"/>
  <c r="BE142"/>
  <c r="BE145"/>
  <c r="BE157"/>
  <c r="BE160"/>
  <c r="BE213"/>
  <c r="BE216"/>
  <c r="BE103"/>
  <c r="BE113"/>
  <c r="BE130"/>
  <c i="5" r="J56"/>
  <c r="BE95"/>
  <c r="BE133"/>
  <c r="BE99"/>
  <c r="BE114"/>
  <c r="BE125"/>
  <c i="4" r="BK89"/>
  <c r="BK88"/>
  <c r="J88"/>
  <c i="5" r="BE112"/>
  <c r="BE144"/>
  <c r="BE91"/>
  <c r="BE121"/>
  <c r="BE136"/>
  <c r="BE152"/>
  <c r="BE156"/>
  <c r="E50"/>
  <c r="BE105"/>
  <c r="BE107"/>
  <c r="BE117"/>
  <c r="BE140"/>
  <c r="BE148"/>
  <c r="BE165"/>
  <c r="BE180"/>
  <c r="BE161"/>
  <c r="BE168"/>
  <c r="BE172"/>
  <c r="BE184"/>
  <c r="BE189"/>
  <c r="F59"/>
  <c r="BE129"/>
  <c r="BE176"/>
  <c i="3" r="BK101"/>
  <c r="J101"/>
  <c r="J60"/>
  <c r="J392"/>
  <c r="J67"/>
  <c i="4" r="E50"/>
  <c r="F59"/>
  <c r="J82"/>
  <c r="BE142"/>
  <c r="BE146"/>
  <c r="BE150"/>
  <c r="BE154"/>
  <c r="BE119"/>
  <c r="BE123"/>
  <c r="BE130"/>
  <c r="BE134"/>
  <c r="BE91"/>
  <c r="BE110"/>
  <c r="BE112"/>
  <c r="BE164"/>
  <c r="BE169"/>
  <c r="BE99"/>
  <c r="BE105"/>
  <c r="BE115"/>
  <c r="BE138"/>
  <c r="BE156"/>
  <c r="BE160"/>
  <c r="BE95"/>
  <c r="BE103"/>
  <c r="BE127"/>
  <c i="1" r="BD58"/>
  <c i="3" r="E48"/>
  <c r="J52"/>
  <c r="BE107"/>
  <c r="BE136"/>
  <c r="BE144"/>
  <c r="BE158"/>
  <c r="BE174"/>
  <c r="BE245"/>
  <c r="BE251"/>
  <c r="BE285"/>
  <c r="BE326"/>
  <c r="BE341"/>
  <c r="BE186"/>
  <c r="BE198"/>
  <c r="BE246"/>
  <c r="BE266"/>
  <c r="BE308"/>
  <c r="BE318"/>
  <c r="BE337"/>
  <c r="BE389"/>
  <c r="BE417"/>
  <c r="BE429"/>
  <c r="BE431"/>
  <c r="BE446"/>
  <c r="BE572"/>
  <c r="BE576"/>
  <c r="BE589"/>
  <c r="BE615"/>
  <c r="BE637"/>
  <c r="BE723"/>
  <c r="BE734"/>
  <c r="BE735"/>
  <c r="BE738"/>
  <c r="BE744"/>
  <c r="BE747"/>
  <c r="BE766"/>
  <c r="BE772"/>
  <c r="BE787"/>
  <c r="BE792"/>
  <c i="2" r="J94"/>
  <c r="J61"/>
  <c i="3" r="BE151"/>
  <c r="BE165"/>
  <c r="BE190"/>
  <c r="BE200"/>
  <c r="BE243"/>
  <c r="BE247"/>
  <c r="BE259"/>
  <c r="BE302"/>
  <c r="BE332"/>
  <c r="BE354"/>
  <c r="BE438"/>
  <c r="BE442"/>
  <c r="BE465"/>
  <c r="BE474"/>
  <c r="BE488"/>
  <c r="BE508"/>
  <c r="BE510"/>
  <c r="BE554"/>
  <c r="BE558"/>
  <c r="BE585"/>
  <c r="BE601"/>
  <c r="BE619"/>
  <c r="BE639"/>
  <c r="BE659"/>
  <c r="BE663"/>
  <c r="BE665"/>
  <c r="BE667"/>
  <c r="BE672"/>
  <c r="BE685"/>
  <c r="BE708"/>
  <c r="F55"/>
  <c r="BE110"/>
  <c r="BE117"/>
  <c r="BE178"/>
  <c r="BE249"/>
  <c r="BE256"/>
  <c r="BE345"/>
  <c r="BE372"/>
  <c r="BE380"/>
  <c r="BE414"/>
  <c r="BE424"/>
  <c r="BE434"/>
  <c r="BE478"/>
  <c r="BE493"/>
  <c r="BE518"/>
  <c r="BE523"/>
  <c r="BE533"/>
  <c r="BE541"/>
  <c r="BE548"/>
  <c r="BE597"/>
  <c r="BE610"/>
  <c r="BE650"/>
  <c r="BE194"/>
  <c r="BE241"/>
  <c r="BE314"/>
  <c r="BE322"/>
  <c r="BE328"/>
  <c r="BE359"/>
  <c r="BE400"/>
  <c r="BE405"/>
  <c r="BE490"/>
  <c r="BE567"/>
  <c r="BE581"/>
  <c r="BE613"/>
  <c r="BE621"/>
  <c r="BE633"/>
  <c r="BE643"/>
  <c r="BE646"/>
  <c r="BE652"/>
  <c r="BE661"/>
  <c r="BE676"/>
  <c r="BE677"/>
  <c r="BE691"/>
  <c r="BE692"/>
  <c r="BE693"/>
  <c r="BE702"/>
  <c r="BE711"/>
  <c r="BE103"/>
  <c r="BE172"/>
  <c r="BE182"/>
  <c r="BE350"/>
  <c r="BE393"/>
  <c r="BE398"/>
  <c r="BE412"/>
  <c r="BE451"/>
  <c r="BE561"/>
  <c r="BE593"/>
  <c r="BE364"/>
  <c r="BE422"/>
  <c r="BE453"/>
  <c r="BE460"/>
  <c r="BE513"/>
  <c r="BE527"/>
  <c r="BE163"/>
  <c r="BE407"/>
  <c r="BE444"/>
  <c r="BE458"/>
  <c r="BE468"/>
  <c r="BE471"/>
  <c r="BE481"/>
  <c r="BE483"/>
  <c r="BE635"/>
  <c r="BE641"/>
  <c r="BE648"/>
  <c r="BE671"/>
  <c r="BE683"/>
  <c r="BE704"/>
  <c r="BE716"/>
  <c r="BE718"/>
  <c r="BE725"/>
  <c r="BE742"/>
  <c r="BE751"/>
  <c r="BE761"/>
  <c r="BE762"/>
  <c r="BE767"/>
  <c r="BE779"/>
  <c r="BE796"/>
  <c i="2" r="J52"/>
  <c r="BE109"/>
  <c r="BE126"/>
  <c r="BE130"/>
  <c r="BE187"/>
  <c r="BE204"/>
  <c r="BE208"/>
  <c r="BE211"/>
  <c r="BE215"/>
  <c r="BE219"/>
  <c r="E48"/>
  <c r="F89"/>
  <c r="BE100"/>
  <c r="BE163"/>
  <c r="BE244"/>
  <c r="BE265"/>
  <c r="BE271"/>
  <c r="BE293"/>
  <c r="BE240"/>
  <c r="BE242"/>
  <c r="BE275"/>
  <c r="BE289"/>
  <c r="BE297"/>
  <c r="BE303"/>
  <c r="BE311"/>
  <c r="BE325"/>
  <c r="BE330"/>
  <c r="BE335"/>
  <c r="BE343"/>
  <c r="BE349"/>
  <c r="BE354"/>
  <c r="BE95"/>
  <c r="BE105"/>
  <c r="BE122"/>
  <c r="BE224"/>
  <c r="BE226"/>
  <c r="BE260"/>
  <c r="BE134"/>
  <c r="BE139"/>
  <c r="BE145"/>
  <c r="BE151"/>
  <c r="BE280"/>
  <c r="BE113"/>
  <c r="BE117"/>
  <c r="BE228"/>
  <c r="BE232"/>
  <c r="BE234"/>
  <c r="BE236"/>
  <c r="BE238"/>
  <c r="BE249"/>
  <c r="BE255"/>
  <c r="F35"/>
  <c i="1" r="BB55"/>
  <c i="3" r="F36"/>
  <c i="1" r="BC57"/>
  <c i="5" r="J36"/>
  <c i="1" r="AW59"/>
  <c i="3" r="J34"/>
  <c i="1" r="AW57"/>
  <c i="3" r="F37"/>
  <c i="1" r="BD57"/>
  <c i="5" r="F38"/>
  <c i="1" r="BC59"/>
  <c i="8" r="J34"/>
  <c i="1" r="AW62"/>
  <c i="8" r="F35"/>
  <c i="1" r="BB62"/>
  <c i="4" r="F37"/>
  <c i="1" r="BB58"/>
  <c i="5" r="F39"/>
  <c i="1" r="BD59"/>
  <c i="2" r="F36"/>
  <c i="1" r="BC55"/>
  <c i="3" r="F35"/>
  <c i="1" r="BB57"/>
  <c i="4" r="J36"/>
  <c i="1" r="AW58"/>
  <c i="7" r="J36"/>
  <c i="1" r="AW61"/>
  <c i="7" r="F36"/>
  <c i="1" r="BA61"/>
  <c i="7" r="F39"/>
  <c i="1" r="BD61"/>
  <c i="2" r="F37"/>
  <c i="1" r="BD55"/>
  <c i="6" r="F36"/>
  <c i="1" r="BA60"/>
  <c i="4" r="F36"/>
  <c i="1" r="BA58"/>
  <c i="5" r="F37"/>
  <c i="1" r="BB59"/>
  <c i="8" r="F34"/>
  <c i="1" r="BA62"/>
  <c i="2" r="F34"/>
  <c i="1" r="BA55"/>
  <c r="AS54"/>
  <c i="6" r="F38"/>
  <c i="1" r="BC60"/>
  <c i="8" r="F37"/>
  <c i="1" r="BD62"/>
  <c i="2" r="J34"/>
  <c i="1" r="AW55"/>
  <c i="5" r="F36"/>
  <c i="1" r="BA59"/>
  <c i="4" r="J32"/>
  <c i="6" r="F39"/>
  <c i="1" r="BD60"/>
  <c i="4" r="F38"/>
  <c i="1" r="BC58"/>
  <c i="6" r="J36"/>
  <c i="1" r="AW60"/>
  <c i="6" r="F37"/>
  <c i="1" r="BB60"/>
  <c i="8" r="F36"/>
  <c i="1" r="BC62"/>
  <c i="7" r="F38"/>
  <c i="1" r="BC61"/>
  <c i="3" r="F34"/>
  <c i="1" r="BA57"/>
  <c i="2" l="1" r="R247"/>
  <c i="8" r="T88"/>
  <c r="T87"/>
  <c i="3" r="P391"/>
  <c r="BK391"/>
  <c r="J391"/>
  <c r="J66"/>
  <c i="7" r="R88"/>
  <c r="T88"/>
  <c i="8" r="R88"/>
  <c r="R87"/>
  <c i="2" r="P247"/>
  <c i="6" r="P92"/>
  <c i="1" r="AU60"/>
  <c i="3" r="P101"/>
  <c r="P100"/>
  <c i="1" r="AU57"/>
  <c i="3" r="R101"/>
  <c i="7" r="BK88"/>
  <c r="J88"/>
  <c r="J63"/>
  <c i="3" r="T100"/>
  <c i="2" r="BK93"/>
  <c i="3" r="R391"/>
  <c i="8" r="P88"/>
  <c r="P87"/>
  <c i="1" r="AU62"/>
  <c i="2" r="R92"/>
  <c r="T92"/>
  <c r="P93"/>
  <c i="6" r="BK93"/>
  <c r="J93"/>
  <c r="J64"/>
  <c i="8" r="BK88"/>
  <c r="BK87"/>
  <c r="J87"/>
  <c r="J59"/>
  <c i="2" r="BK247"/>
  <c r="J247"/>
  <c r="J64"/>
  <c i="6" r="BK92"/>
  <c r="J92"/>
  <c r="J63"/>
  <c i="5" r="BK88"/>
  <c r="J88"/>
  <c r="J63"/>
  <c i="1" r="AG58"/>
  <c i="4" r="J89"/>
  <c r="J64"/>
  <c r="J63"/>
  <c i="3" r="BK100"/>
  <c r="J100"/>
  <c r="J59"/>
  <c r="J33"/>
  <c i="1" r="AV57"/>
  <c r="AT57"/>
  <c r="BD56"/>
  <c i="4" r="F35"/>
  <c i="1" r="AZ58"/>
  <c i="6" r="J35"/>
  <c i="1" r="AV60"/>
  <c r="AT60"/>
  <c i="7" r="J35"/>
  <c i="1" r="AV61"/>
  <c r="AT61"/>
  <c i="6" r="F35"/>
  <c i="1" r="AZ60"/>
  <c i="3" r="F33"/>
  <c i="1" r="AZ57"/>
  <c i="4" r="J35"/>
  <c i="1" r="AV58"/>
  <c r="AT58"/>
  <c r="AN58"/>
  <c r="BA56"/>
  <c r="AW56"/>
  <c i="5" r="F35"/>
  <c i="1" r="AZ59"/>
  <c r="BC56"/>
  <c r="AY56"/>
  <c i="8" r="J33"/>
  <c i="1" r="AV62"/>
  <c r="AT62"/>
  <c i="8" r="F33"/>
  <c i="1" r="AZ62"/>
  <c i="7" r="F35"/>
  <c i="1" r="AZ61"/>
  <c i="2" r="J33"/>
  <c i="1" r="AV55"/>
  <c r="AT55"/>
  <c i="2" r="F33"/>
  <c i="1" r="AZ55"/>
  <c r="BB56"/>
  <c r="AX56"/>
  <c i="5" r="J35"/>
  <c i="1" r="AV59"/>
  <c r="AT59"/>
  <c i="3" l="1" r="R100"/>
  <c i="2" r="P92"/>
  <c i="1" r="AU55"/>
  <c i="2" r="BK92"/>
  <c r="J92"/>
  <c r="J59"/>
  <c r="J93"/>
  <c r="J60"/>
  <c i="8" r="J88"/>
  <c r="J60"/>
  <c i="4" r="J41"/>
  <c i="3" r="J30"/>
  <c i="1" r="AG57"/>
  <c r="BD54"/>
  <c r="W33"/>
  <c r="BB54"/>
  <c r="W31"/>
  <c i="6" r="J32"/>
  <c i="1" r="AG60"/>
  <c r="AN60"/>
  <c r="BC54"/>
  <c r="AY54"/>
  <c i="7" r="J32"/>
  <c i="1" r="AG61"/>
  <c r="AU56"/>
  <c r="AZ56"/>
  <c r="AV56"/>
  <c r="AT56"/>
  <c i="5" r="J32"/>
  <c i="1" r="AG59"/>
  <c r="AN59"/>
  <c r="BA54"/>
  <c r="AW54"/>
  <c r="AK30"/>
  <c i="8" r="J30"/>
  <c i="1" r="AG62"/>
  <c i="7" l="1" r="J41"/>
  <c i="8" r="J39"/>
  <c i="6" r="J41"/>
  <c i="5" r="J41"/>
  <c i="3" r="J39"/>
  <c i="1" r="AN57"/>
  <c r="AN62"/>
  <c r="AN61"/>
  <c r="AG56"/>
  <c r="AU54"/>
  <c r="AX54"/>
  <c r="AZ54"/>
  <c r="W29"/>
  <c i="2" r="J30"/>
  <c i="1" r="AG55"/>
  <c r="W30"/>
  <c r="W32"/>
  <c i="2" l="1" r="J39"/>
  <c i="1" r="AN56"/>
  <c r="AN55"/>
  <c r="AG54"/>
  <c r="AK26"/>
  <c r="AV54"/>
  <c r="AK29"/>
  <c r="AK35"/>
  <c l="1" r="AT54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<sst xmlns="http://schemas.openxmlformats.org/spreadsheetml/2006/main">
  <si>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</si>
  <si>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</si>
  <si>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</si>
  <si>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</si>
  <si>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</si>
  <si>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{4a9e9184-b7ae-4b3f-8d50-626073202850}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</si>
  <si>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</si>
  <si>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</si>
  <si>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</si>
  <si>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</si>
  <si>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</si>
  <si>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</si>
  <si>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</si>
  <si>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</si>
  <si>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2024/02/19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</si>
  <si>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</si>
  <si>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</si>
  <si>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Energeticky úsporná opatření - Základní škola Králíky, ul. 5. května</t>
  </si>
  <si>
    <t>KSO:</t>
  </si>
  <si>
    <t/>
  </si>
  <si>
    <t>CC-CZ:</t>
  </si>
  <si>
    <t>Místo:</t>
  </si>
  <si>
    <t xml:space="preserve"> </t>
  </si>
  <si>
    <t>Datum:</t>
  </si>
  <si>
    <t>19. 2. 2024</t>
  </si>
  <si>
    <t>Zadavatel:</t>
  </si>
  <si>
    <t>IČ:</t>
  </si>
  <si>
    <t>00279072</t>
  </si>
  <si>
    <t>Město Králíky, Velké náměstí 5, 561 69 Králíky</t>
  </si>
  <si>
    <t>DIČ:</t>
  </si>
  <si>
    <t>CZ00279072</t>
  </si>
  <si>
    <t>Účastník:</t>
  </si>
  <si>
    <t>Vyplň údaj</t>
  </si>
  <si>
    <t>Projektant:</t>
  </si>
  <si>
    <t>28571690</t>
  </si>
  <si>
    <t>SAFETY PRO s.r.o., Přeovská 434/60, 779 00 Olomouc</t>
  </si>
  <si>
    <t>CZ28571690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</si>
  <si>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</si>
  <si>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</si>
  <si>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</si>
  <si>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</si>
  <si>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</si>
  <si>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</si>
  <si>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</si>
  <si>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</si>
  <si>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</si>
  <si>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</si>
  <si>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</si>
  <si>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</si>
  <si>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</si>
  <si>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</si>
  <si>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</si>
  <si>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</si>
  <si>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</si>
  <si>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</si>
  <si>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</si>
  <si>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</si>
  <si>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</si>
  <si>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</si>
  <si>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</si>
  <si>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</si>
  <si>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</si>
  <si>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</si>
  <si>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</si>
  <si>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</si>
  <si>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</si>
  <si>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</si>
  <si>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</si>
  <si>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</si>
  <si>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</si>
  <si>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</si>
  <si>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</si>
  <si>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</si>
  <si>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</si>
  <si>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</si>
  <si>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</si>
  <si>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</si>
  <si>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</si>
  <si>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</si>
  <si>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</si>
  <si>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</si>
  <si>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>Bourací práce</t>
  </si>
  <si>
    <t>STA</t>
  </si>
  <si>
    <t>1</t>
  </si>
  <si>
    <t>{af036994-4bdd-46a8-b8b8-d981d1c909a2}</t>
  </si>
  <si>
    <t>2</t>
  </si>
  <si>
    <t>02</t>
  </si>
  <si>
    <t>Stavební úpravy</t>
  </si>
  <si>
    <t>{2d81ddfa-aafd-4f6e-8307-1e7773ba6a9f}</t>
  </si>
  <si>
    <t>Soupis</t>
  </si>
  <si>
    <t>###NOINSERT###</t>
  </si>
  <si>
    <t>02.1</t>
  </si>
  <si>
    <t>Zařízení č. 1 - Učebny 1. NP</t>
  </si>
  <si>
    <t>{e9ed0937-25d3-4854-925b-93a492af176d}</t>
  </si>
  <si>
    <t>02.2</t>
  </si>
  <si>
    <t xml:space="preserve">Zařízení č. 2 - Učebny 2. NP </t>
  </si>
  <si>
    <t>{4ac047cf-57e8-46d8-b439-e6cbea1bda64}</t>
  </si>
  <si>
    <t>02.3</t>
  </si>
  <si>
    <t>Přívod topné vody pro VZT jednotky</t>
  </si>
  <si>
    <t>{50d7b1a0-95c0-4699-a5d7-fd278ea3d149}</t>
  </si>
  <si>
    <t>02.4</t>
  </si>
  <si>
    <t>Silnoproud</t>
  </si>
  <si>
    <t>{42fdaf0e-7189-49b5-a686-31e3d35be4f5}</t>
  </si>
  <si>
    <t>VRN</t>
  </si>
  <si>
    <t>Vedlejší rozpočtové práce</t>
  </si>
  <si>
    <t>{a801fb15-a383-4427-a417-fb707ae087c1}</t>
  </si>
  <si>
    <t>KRYCÍ LIST SOUPISU PRACÍ</t>
  </si>
  <si>
    <t>Objekt:</t>
  </si>
  <si>
    <t>01 - Bourací práce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</si>
  <si>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</si>
  <si>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</si>
  <si>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</si>
  <si>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</si>
  <si>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</si>
  <si>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</si>
  <si>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9 - Ostatní konstrukce a práce, bourání</t>
  </si>
  <si>
    <t xml:space="preserve">    997 - Přesun sutě</t>
  </si>
  <si>
    <t>PSV - Práce a dodávky PSV</t>
  </si>
  <si>
    <t xml:space="preserve">    741 - Elektroinstalace - silnoproud</t>
  </si>
  <si>
    <t xml:space="preserve">    751 - Vzduchotechnika</t>
  </si>
  <si>
    <t xml:space="preserve">    762 - Konstrukce tesařské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</si>
  <si>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</si>
  <si>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</si>
  <si>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</si>
  <si>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787 - Dokončovací práce - zasklívání</t>
  </si>
  <si>
    <t>HZS - Hodinové zúčtovací sazby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</si>
  <si>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</si>
  <si>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</si>
  <si>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</si>
  <si>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</si>
  <si>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</si>
  <si>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</si>
  <si>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</si>
  <si>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</si>
  <si>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</si>
  <si>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</si>
  <si>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</si>
  <si>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</si>
  <si>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Dodavatel</t>
  </si>
  <si>
    <t>Náklady soupisu celkem</t>
  </si>
  <si>
    <t>HSV</t>
  </si>
  <si>
    <t>Práce a dodávky HSV</t>
  </si>
  <si>
    <t>ROZPOCET</t>
  </si>
  <si>
    <t>Zemní práce</t>
  </si>
  <si>
    <t>K</t>
  </si>
  <si>
    <t>113106121</t>
  </si>
  <si>
    <t>Rozebrání dlažeb komunikací pro pěší s přemístěním hmot na skládku na vzdálenost do 3 m nebo s naložením na dopravní prostředek s ložem z kameniva nebo živice a s jakoukoliv výplní spár ručně z betonových nebo kameninových dlaždic, desek nebo tvarovek</t>
  </si>
  <si>
    <t>m2</t>
  </si>
  <si>
    <t>CS ÚRS 2025 02</t>
  </si>
  <si>
    <t>4</t>
  </si>
  <si>
    <t>-144646578</t>
  </si>
  <si>
    <t>Online PSC</t>
  </si>
  <si>
    <t>https://podminky.urs.cz/item/CS_URS_2025_02/113106121</t>
  </si>
  <si>
    <t>VV</t>
  </si>
  <si>
    <t>"demontáž stávajícího okapového chodníku"</t>
  </si>
  <si>
    <t>11,6*0,5</t>
  </si>
  <si>
    <t>Součet</t>
  </si>
  <si>
    <t>122211401</t>
  </si>
  <si>
    <t>Vykopávky v zemnících na suchu ručně zapažených i nezapažených v hornině třídy těžitelnosti I skupiny 3</t>
  </si>
  <si>
    <t>m3</t>
  </si>
  <si>
    <t>111575069</t>
  </si>
  <si>
    <t>https://podminky.urs.cz/item/CS_URS_2025_02/122211401</t>
  </si>
  <si>
    <t>"odkop zeminy kolem objektu"</t>
  </si>
  <si>
    <t>11,6*0,7*0,4</t>
  </si>
  <si>
    <t>3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</si>
  <si>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</si>
  <si>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</si>
  <si>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-678950402</t>
  </si>
  <si>
    <t>https://podminky.urs.cz/item/CS_URS_2025_02/162751117</t>
  </si>
  <si>
    <t>3,248</t>
  </si>
  <si>
    <t>167151101</t>
  </si>
  <si>
    <t>Nakládání, skládání a překládání neulehlého výkopku nebo sypaniny strojně nakládání, množství do 100 m3, z horniny třídy těžitelnosti I, skupiny 1 až 3</t>
  </si>
  <si>
    <t>-1829418945</t>
  </si>
  <si>
    <t>https://podminky.urs.cz/item/CS_URS_2025_02/167151101</t>
  </si>
  <si>
    <t>5</t>
  </si>
  <si>
    <t>171201231</t>
  </si>
  <si>
    <t>Poplatek za uložení stavebního odpadu na recyklační skládce (skládkovné) zeminy a kamení zatříděného do Katalogu odpadů pod kódem 17 05 04</t>
  </si>
  <si>
    <t>t</t>
  </si>
  <si>
    <t>-650367570</t>
  </si>
  <si>
    <t>https://podminky.urs.cz/item/CS_URS_2025_02/171201231</t>
  </si>
  <si>
    <t>3,248*2</t>
  </si>
  <si>
    <t>6</t>
  </si>
  <si>
    <t>171251201</t>
  </si>
  <si>
    <t>Uložení sypaniny na skládky nebo meziskládky bez hutnění s upravením uložené sypaniny do předepsaného tvaru</t>
  </si>
  <si>
    <t>625180219</t>
  </si>
  <si>
    <t>https://podminky.urs.cz/item/CS_URS_2025_02/171251201</t>
  </si>
  <si>
    <t>9</t>
  </si>
  <si>
    <t>Ostatní konstrukce a práce, bourání</t>
  </si>
  <si>
    <t>7</t>
  </si>
  <si>
    <t>949121112</t>
  </si>
  <si>
    <t>Lešení lehké kozové dílcové o výšce lešeňové podlahy přes 1,2 do 1,9 m montáž</t>
  </si>
  <si>
    <t>sada</t>
  </si>
  <si>
    <t>1685407118</t>
  </si>
  <si>
    <t>https://podminky.urs.cz/item/CS_URS_2025_02/949121112</t>
  </si>
  <si>
    <t>10</t>
  </si>
  <si>
    <t>8</t>
  </si>
  <si>
    <t>949121212</t>
  </si>
  <si>
    <t>Lešení lehké kozové dílcové o výšce lešeňové podlahy přes 1,2 do 1,9 m příplatek k ceně za každý den použití</t>
  </si>
  <si>
    <t>-1838649446</t>
  </si>
  <si>
    <t>https://podminky.urs.cz/item/CS_URS_2025_02/949121212</t>
  </si>
  <si>
    <t>10*20</t>
  </si>
  <si>
    <t>949121812</t>
  </si>
  <si>
    <t>Lešení lehké kozové dílcové o výšce lešeňové podlahy přes 1,2 do 1,9 m demontáž</t>
  </si>
  <si>
    <t>1537156501</t>
  </si>
  <si>
    <t>https://podminky.urs.cz/item/CS_URS_2025_02/949121812</t>
  </si>
  <si>
    <t>962032230</t>
  </si>
  <si>
    <t>Bourání zdiva nadzákladového z cihel pálených plných nebo lícových nebo vápenopískových na maltu vápennou nebo vápenocementovou, objemu do 1 m3</t>
  </si>
  <si>
    <t>-114978153</t>
  </si>
  <si>
    <t>https://podminky.urs.cz/item/CS_URS_2025_02/962032230</t>
  </si>
  <si>
    <t>"odstranění zdiva z parapetní roviny"</t>
  </si>
  <si>
    <t>144*0,25*0,1</t>
  </si>
  <si>
    <t>11</t>
  </si>
  <si>
    <t>965031121</t>
  </si>
  <si>
    <t>Bourání podlah z cihel bez podkladního lože, s jakoukoliv výplní spár kladených naplocho, plochy do 1 m2</t>
  </si>
  <si>
    <t>-927301393</t>
  </si>
  <si>
    <t>https://podminky.urs.cz/item/CS_URS_2025_02/965031121</t>
  </si>
  <si>
    <t>"provedení otvorů pro zafoukání izolace v dutině stropu"</t>
  </si>
  <si>
    <t>"materiál bude navrácen"</t>
  </si>
  <si>
    <t>0,5*0,5*110</t>
  </si>
  <si>
    <t>965082922</t>
  </si>
  <si>
    <t>Odstranění násypu pod podlahami nebo ochranného násypu na střechách tl. do 100 mm, plochy do 2 m2</t>
  </si>
  <si>
    <t>375623877</t>
  </si>
  <si>
    <t>https://podminky.urs.cz/item/CS_URS_2025_02/965082922</t>
  </si>
  <si>
    <t>0,5*0,5*110*0,05</t>
  </si>
  <si>
    <t>13</t>
  </si>
  <si>
    <t>968062356</t>
  </si>
  <si>
    <t>Vybourání dřevěných rámů oken s křídly, dveřních zárubní, vrat, stěn, ostění nebo obkladů rámů oken s křídly dvojitých, plochy do 4 m2</t>
  </si>
  <si>
    <t>-1097033340</t>
  </si>
  <si>
    <t>https://podminky.urs.cz/item/CS_URS_2025_02/968062356</t>
  </si>
  <si>
    <t>"demontáž stávajících špaletových oken"</t>
  </si>
  <si>
    <t>"1.NP"</t>
  </si>
  <si>
    <t>1,25*2,34*34</t>
  </si>
  <si>
    <t>Mezisoučet</t>
  </si>
  <si>
    <t>"2.NP"</t>
  </si>
  <si>
    <t>1,25*2,34*20</t>
  </si>
  <si>
    <t>1,25*2,42*5</t>
  </si>
  <si>
    <t>1,22*2,36*8</t>
  </si>
  <si>
    <t>14</t>
  </si>
  <si>
    <t>968062375</t>
  </si>
  <si>
    <t>Vybourání dřevěných rámů oken s křídly, dveřních zárubní, vrat, stěn, ostění nebo obkladů rámů oken s křídly zdvojených, plochy do 2 m2</t>
  </si>
  <si>
    <t>-1089293451</t>
  </si>
  <si>
    <t>https://podminky.urs.cz/item/CS_URS_2025_02/968062375</t>
  </si>
  <si>
    <t>"demontáž stávajících oken"</t>
  </si>
  <si>
    <t>"1.PP"</t>
  </si>
  <si>
    <t>1,25*1,25*11</t>
  </si>
  <si>
    <t>1,34*1,25</t>
  </si>
  <si>
    <t>1,22*1,1*4</t>
  </si>
  <si>
    <t>1,2*1,2</t>
  </si>
  <si>
    <t>1,74*1,2</t>
  </si>
  <si>
    <t>1,27*1,6</t>
  </si>
  <si>
    <t>0,8*2,2*2</t>
  </si>
  <si>
    <t>1,4*1,0*2</t>
  </si>
  <si>
    <t>1,23*0,7*2</t>
  </si>
  <si>
    <t>1,23*0,75*2</t>
  </si>
  <si>
    <t>"3.NP"</t>
  </si>
  <si>
    <t>1,3*2</t>
  </si>
  <si>
    <t>15</t>
  </si>
  <si>
    <t>968062376</t>
  </si>
  <si>
    <t>Vybourání dřevěných rámů oken s křídly, dveřních zárubní, vrat, stěn, ostění nebo obkladů rámů oken s křídly zdvojených, plochy do 4 m2</t>
  </si>
  <si>
    <t>-1897153231</t>
  </si>
  <si>
    <t>https://podminky.urs.cz/item/CS_URS_2025_02/968062376</t>
  </si>
  <si>
    <t>1,32*2,22*2</t>
  </si>
  <si>
    <t>1,14*2,04</t>
  </si>
  <si>
    <t>1,33*2,4</t>
  </si>
  <si>
    <t>1,22*2,22*3</t>
  </si>
  <si>
    <t>1,22*2,36*2</t>
  </si>
  <si>
    <t>1,26*2,4*4</t>
  </si>
  <si>
    <t>1,3*2,06*2</t>
  </si>
  <si>
    <t>1,23*2,22*5</t>
  </si>
  <si>
    <t>16</t>
  </si>
  <si>
    <t>968082022</t>
  </si>
  <si>
    <t>Vybourání plastových rámů oken s křídly, dveřních zárubní, vrat dveřních zárubní, plochy přes 2 do 4 m2</t>
  </si>
  <si>
    <t>-2018511858</t>
  </si>
  <si>
    <t>https://podminky.urs.cz/item/CS_URS_2025_02/968082022</t>
  </si>
  <si>
    <t>1,6*2,2</t>
  </si>
  <si>
    <t>17</t>
  </si>
  <si>
    <t>968062390R</t>
  </si>
  <si>
    <t>Provedení ochrany stávajících dveří proti poškození</t>
  </si>
  <si>
    <t>soubor</t>
  </si>
  <si>
    <t>Položka vlastní R</t>
  </si>
  <si>
    <t>-989409541</t>
  </si>
  <si>
    <t>18</t>
  </si>
  <si>
    <t>971033471</t>
  </si>
  <si>
    <t>Vybourání otvorů ve zdivu základovém nebo nadzákladovém z cihel, tvárnic, příčkovek z cihel pálených na maltu vápennou nebo vápenocementovou plochy do 0,25 m2, tl. do 750 mm</t>
  </si>
  <si>
    <t>kus</t>
  </si>
  <si>
    <t>2029299528</t>
  </si>
  <si>
    <t>https://podminky.urs.cz/item/CS_URS_2025_02/971033471</t>
  </si>
  <si>
    <t>1,0*0,25*0,67*24</t>
  </si>
  <si>
    <t>19</t>
  </si>
  <si>
    <t>971033581</t>
  </si>
  <si>
    <t>Vybourání otvorů ve zdivu základovém nebo nadzákladovém z cihel, tvárnic, příčkovek z cihel pálených na maltu vápennou nebo vápenocementovou plochy do 1 m2, tl. do 900 mm</t>
  </si>
  <si>
    <t>-620110063</t>
  </si>
  <si>
    <t>https://podminky.urs.cz/item/CS_URS_2025_02/971033581</t>
  </si>
  <si>
    <t>1,2*0,8*0,67*8</t>
  </si>
  <si>
    <t>20</t>
  </si>
  <si>
    <t>978019331</t>
  </si>
  <si>
    <t>Otlučení vápenných nebo vápenocementových omítek vnějších ploch s vyškrabáním spar a s očištěním zdiva stupně členitosti 3 až 5, v rozsahu přes 10 do 20 %</t>
  </si>
  <si>
    <t>1484763301</t>
  </si>
  <si>
    <t>https://podminky.urs.cz/item/CS_URS_2025_02/978019331</t>
  </si>
  <si>
    <t>"historická fasáda" 719,492</t>
  </si>
  <si>
    <t>997</t>
  </si>
  <si>
    <t>Přesun sutě</t>
  </si>
  <si>
    <t>997013153</t>
  </si>
  <si>
    <t>Vnitrostaveništní doprava suti a vybouraných hmot vodorovně do 50 m s naložením s omezením mechanizace pro budovy a haly výšky přes 9 do 12 m</t>
  </si>
  <si>
    <t>1255898436</t>
  </si>
  <si>
    <t>https://podminky.urs.cz/item/CS_URS_2025_02/997013153</t>
  </si>
  <si>
    <t>22</t>
  </si>
  <si>
    <t>997013501</t>
  </si>
  <si>
    <t>Odvoz suti a vybouraných hmot na skládku nebo meziskládku se složením, na vzdálenost do 1 km</t>
  </si>
  <si>
    <t>-2135277955</t>
  </si>
  <si>
    <t>https://podminky.urs.cz/item/CS_URS_2025_02/997013501</t>
  </si>
  <si>
    <t>23</t>
  </si>
  <si>
    <t>997013509</t>
  </si>
  <si>
    <t>Odvoz suti a vybouraných hmot na skládku nebo meziskládku se složením, na vzdálenost Příplatek k ceně za každý další započatý 1 km přes 1 km</t>
  </si>
  <si>
    <t>2011446328</t>
  </si>
  <si>
    <t>https://podminky.urs.cz/item/CS_URS_2025_02/997013509</t>
  </si>
  <si>
    <t>50,527*9</t>
  </si>
  <si>
    <t>24</t>
  </si>
  <si>
    <t>997013631</t>
  </si>
  <si>
    <t>Poplatek za uložení stavebního odpadu na skládce (skládkovné) směsného stavebního a demoličního zatříděného do Katalogu odpadů pod kódem 17 09 04</t>
  </si>
  <si>
    <t>-979358651</t>
  </si>
  <si>
    <t>https://podminky.urs.cz/item/CS_URS_2025_02/997013631</t>
  </si>
  <si>
    <t>25</t>
  </si>
  <si>
    <t>997013804</t>
  </si>
  <si>
    <t>Poplatek za uložení stavebního odpadu na skládce (skládkovné) ze skla zatříděného do Katalogu odpadů pod kódem 17 02 02</t>
  </si>
  <si>
    <t>-869773655</t>
  </si>
  <si>
    <t>https://podminky.urs.cz/item/CS_URS_2025_02/997013804</t>
  </si>
  <si>
    <t>26</t>
  </si>
  <si>
    <t>997013811</t>
  </si>
  <si>
    <t>Poplatek za uložení stavebního odpadu na skládce (skládkovné) dřevěného zatříděného do Katalogu odpadů pod kódem 17 02 01</t>
  </si>
  <si>
    <t>-1085638863</t>
  </si>
  <si>
    <t>https://podminky.urs.cz/item/CS_URS_2025_02/997013811</t>
  </si>
  <si>
    <t>27</t>
  </si>
  <si>
    <t>997013813</t>
  </si>
  <si>
    <t>Poplatek za uložení stavebního odpadu na skládce (skládkovné) z plastických hmot zatříděného do Katalogu odpadů pod kódem 17 02 03</t>
  </si>
  <si>
    <t>656868536</t>
  </si>
  <si>
    <t>https://podminky.urs.cz/item/CS_URS_2025_02/997013813</t>
  </si>
  <si>
    <t>28</t>
  </si>
  <si>
    <t>997013861</t>
  </si>
  <si>
    <t>Poplatek za uložení stavebního odpadu na recyklační skládce (skládkovné) z prostého betonu zatříděného do Katalogu odpadů pod kódem 17 01 01</t>
  </si>
  <si>
    <t>390865125</t>
  </si>
  <si>
    <t>https://podminky.urs.cz/item/CS_URS_2025_02/997013861</t>
  </si>
  <si>
    <t>29</t>
  </si>
  <si>
    <t>997013863</t>
  </si>
  <si>
    <t>Poplatek za uložení stavebního odpadu na recyklační skládce (skládkovné) cihelného zatříděného do Katalogu odpadů pod kódem 17 01 02</t>
  </si>
  <si>
    <t>1513854638</t>
  </si>
  <si>
    <t>https://podminky.urs.cz/item/CS_URS_2025_02/997013863</t>
  </si>
  <si>
    <t>30</t>
  </si>
  <si>
    <t>997013890R</t>
  </si>
  <si>
    <t>Výzisk z kovového odpadu</t>
  </si>
  <si>
    <t>-771107142</t>
  </si>
  <si>
    <t>-1,677-0,196-0,039</t>
  </si>
  <si>
    <t>PSV</t>
  </si>
  <si>
    <t>Práce a dodávky PSV</t>
  </si>
  <si>
    <t>741</t>
  </si>
  <si>
    <t>Elektroinstalace - silnoproud</t>
  </si>
  <si>
    <t>31</t>
  </si>
  <si>
    <t>741421813</t>
  </si>
  <si>
    <t>Demontáž hromosvodného vedení bez zachování funkčnosti svodových drátů nebo lan kolmého svodu, průměru přes 8 mm</t>
  </si>
  <si>
    <t>m</t>
  </si>
  <si>
    <t>-887444062</t>
  </si>
  <si>
    <t>https://podminky.urs.cz/item/CS_URS_2025_02/741421813</t>
  </si>
  <si>
    <t>"poznámka č. 03"</t>
  </si>
  <si>
    <t>100</t>
  </si>
  <si>
    <t>751</t>
  </si>
  <si>
    <t>Vzduchotechnika</t>
  </si>
  <si>
    <t>32</t>
  </si>
  <si>
    <t>751398812</t>
  </si>
  <si>
    <t>Demontáž ostatních zařízení větrací mřížky z kruhového potrubí, průměru přes 100 do 200 mm</t>
  </si>
  <si>
    <t>-690741943</t>
  </si>
  <si>
    <t>https://podminky.urs.cz/item/CS_URS_2025_02/751398812</t>
  </si>
  <si>
    <t>"poznámka č. 04" 1</t>
  </si>
  <si>
    <t>762</t>
  </si>
  <si>
    <t>Konstrukce tesařské</t>
  </si>
  <si>
    <t>33</t>
  </si>
  <si>
    <t>762331811</t>
  </si>
  <si>
    <t>Demontáž vázaných konstrukcí krovů sklonu do 60° z hranolů, hranolků, fošen, průřezové plochy do 120 cm2</t>
  </si>
  <si>
    <t>-2103503014</t>
  </si>
  <si>
    <t>https://podminky.urs.cz/item/CS_URS_2025_02/762331811</t>
  </si>
  <si>
    <t>"demontáž střechy nad kotelnou - předpoklad"</t>
  </si>
  <si>
    <t>7,6*10</t>
  </si>
  <si>
    <t>34</t>
  </si>
  <si>
    <t>762521921</t>
  </si>
  <si>
    <t>Vyřezání části podlahy tesařské bez vyřezání polštářů z prken tl. do 32 mm, plochy otvoru jednotlivě do 0,25 m2</t>
  </si>
  <si>
    <t>1432144008</t>
  </si>
  <si>
    <t>https://podminky.urs.cz/item/CS_URS_2025_02/762521921</t>
  </si>
  <si>
    <t>4*0,5*110</t>
  </si>
  <si>
    <t>764</t>
  </si>
  <si>
    <t>Konstrukce klempířské</t>
  </si>
  <si>
    <t>35</t>
  </si>
  <si>
    <t>764001841</t>
  </si>
  <si>
    <t>Demontáž klempířských konstrukcí krytiny ze šablon do suti</t>
  </si>
  <si>
    <t>1970003624</t>
  </si>
  <si>
    <t>https://podminky.urs.cz/item/CS_URS_2025_02/764001841</t>
  </si>
  <si>
    <t>62,7</t>
  </si>
  <si>
    <t>36</t>
  </si>
  <si>
    <t>764002801</t>
  </si>
  <si>
    <t>Demontáž klempířských konstrukcí závětrné lišty do suti</t>
  </si>
  <si>
    <t>1932722526</t>
  </si>
  <si>
    <t>https://podminky.urs.cz/item/CS_URS_2025_02/764002801</t>
  </si>
  <si>
    <t>"demontáž závětrné lišty ve štítech"</t>
  </si>
  <si>
    <t>11,5+11,5</t>
  </si>
  <si>
    <t>37</t>
  </si>
  <si>
    <t>764002851</t>
  </si>
  <si>
    <t>Demontáž klempířských konstrukcí oplechování parapetů do suti</t>
  </si>
  <si>
    <t>2103890761</t>
  </si>
  <si>
    <t>https://podminky.urs.cz/item/CS_URS_2025_02/764002851</t>
  </si>
  <si>
    <t>"poznámka č. 11"</t>
  </si>
  <si>
    <t>1,2*4</t>
  </si>
  <si>
    <t>1,25*16</t>
  </si>
  <si>
    <t>1,27+1,23+1,23+1,14+1,33+(1,22*7)+(1,25*4)+(2*4,75)+(6*3,2)+1,4+1,4+1,23+1,23</t>
  </si>
  <si>
    <t>1,3+1,3+1,23+1,23+1,14+1,33+(1,22*7)+(1,25*4)+(2*4,75)+(6*3,2)+1,4+1,4+1,23+1,23</t>
  </si>
  <si>
    <t>1,3+1,3</t>
  </si>
  <si>
    <t>38</t>
  </si>
  <si>
    <t>764002861</t>
  </si>
  <si>
    <t>Demontáž klempířských konstrukcí oplechování říms do suti</t>
  </si>
  <si>
    <t>1339273754</t>
  </si>
  <si>
    <t>https://podminky.urs.cz/item/CS_URS_2025_02/764002861</t>
  </si>
  <si>
    <t>72+72-9,0-25,75</t>
  </si>
  <si>
    <t>39</t>
  </si>
  <si>
    <t>764004801</t>
  </si>
  <si>
    <t>Demontáž klempířských konstrukcí žlabu podokapního do suti</t>
  </si>
  <si>
    <t>649739944</t>
  </si>
  <si>
    <t>https://podminky.urs.cz/item/CS_URS_2025_02/764004801</t>
  </si>
  <si>
    <t>10,3+8,8+132</t>
  </si>
  <si>
    <t>40</t>
  </si>
  <si>
    <t>764004861</t>
  </si>
  <si>
    <t>Demontáž klempířských konstrukcí svodu do suti</t>
  </si>
  <si>
    <t>309811106</t>
  </si>
  <si>
    <t>https://podminky.urs.cz/item/CS_URS_2025_02/764004861</t>
  </si>
  <si>
    <t>"poznámka č. 02"</t>
  </si>
  <si>
    <t>9,1+9,1+2,16+(11,925*8)</t>
  </si>
  <si>
    <t>766</t>
  </si>
  <si>
    <t>Konstrukce truhlářské</t>
  </si>
  <si>
    <t>41</t>
  </si>
  <si>
    <t>766691811</t>
  </si>
  <si>
    <t>Demontáž parapetních desek šířky do 300 mm</t>
  </si>
  <si>
    <t>169531325</t>
  </si>
  <si>
    <t>https://podminky.urs.cz/item/CS_URS_2025_02/766691811</t>
  </si>
  <si>
    <t>(1,25*11)+1,34+(1,22*4)+1,2+1,74+1,27+0,8+0,8</t>
  </si>
  <si>
    <t>(1,25*34)+1,23+1,23+1,4+1,4+1,27+(1,32*2)+1,14+1,33+1,22+1,22</t>
  </si>
  <si>
    <t>(1,25*25)+(1,25*8)+(1,22*2)+(1,26*4)+(1,3*2)+(1,23*5)+(1,23*2)</t>
  </si>
  <si>
    <t>767</t>
  </si>
  <si>
    <t>Konstrukce zámečnické</t>
  </si>
  <si>
    <t>42</t>
  </si>
  <si>
    <t>767661811</t>
  </si>
  <si>
    <t>Demontáž mříží pevných nebo otevíravých</t>
  </si>
  <si>
    <t>-1421949905</t>
  </si>
  <si>
    <t>https://podminky.urs.cz/item/CS_URS_2025_02/767661811</t>
  </si>
  <si>
    <t>"demontáž mříží pozn. č. 01"</t>
  </si>
  <si>
    <t>1,14*1,23*2</t>
  </si>
  <si>
    <t>0,8*2,2</t>
  </si>
  <si>
    <t>787</t>
  </si>
  <si>
    <t>Dokončovací práce - zasklívání</t>
  </si>
  <si>
    <t>43</t>
  </si>
  <si>
    <t>787600802</t>
  </si>
  <si>
    <t>Vysklívání oken a dveří skla plochého, plochy přes 1 do 3 m2</t>
  </si>
  <si>
    <t>-220059848</t>
  </si>
  <si>
    <t>https://podminky.urs.cz/item/CS_URS_2025_02/787600802</t>
  </si>
  <si>
    <t>196,109+42,278+58,399</t>
  </si>
  <si>
    <t>HZS</t>
  </si>
  <si>
    <t>Hodinové zúčtovací sazby</t>
  </si>
  <si>
    <t>44</t>
  </si>
  <si>
    <t>HZS1301</t>
  </si>
  <si>
    <t>Hodinové zúčtovací sazby profesí HSV provádění konstrukcí zedník</t>
  </si>
  <si>
    <t>hod</t>
  </si>
  <si>
    <t>512</t>
  </si>
  <si>
    <t>1065504824</t>
  </si>
  <si>
    <t>https://podminky.urs.cz/item/CS_URS_2025_02/HZS1301</t>
  </si>
  <si>
    <t>"přípomoce při provádění bourání oken"</t>
  </si>
  <si>
    <t>45</t>
  </si>
  <si>
    <t>HZS2131</t>
  </si>
  <si>
    <t>Hodinové zúčtovací sazby profesí PSV provádění stavebních konstrukcí zámečník</t>
  </si>
  <si>
    <t>-384776486</t>
  </si>
  <si>
    <t>https://podminky.urs.cz/item/CS_URS_2025_02/HZS2131</t>
  </si>
  <si>
    <t>"poznámka č. 05"</t>
  </si>
  <si>
    <t>"demontáž přístřešku pro opětovné použití"</t>
  </si>
  <si>
    <t>"demontáž držáků na květináče u oken"</t>
  </si>
  <si>
    <t>46</t>
  </si>
  <si>
    <t>HZS2151</t>
  </si>
  <si>
    <t>Hodinové zúčtovací sazby profesí PSV provádění stavebních konstrukcí klempíř</t>
  </si>
  <si>
    <t>1509692216</t>
  </si>
  <si>
    <t>https://podminky.urs.cz/item/CS_URS_2025_02/HZS2151</t>
  </si>
  <si>
    <t>"poznámka č. 06"</t>
  </si>
  <si>
    <t>"opětovné použítí"</t>
  </si>
  <si>
    <t>47</t>
  </si>
  <si>
    <t>HZS2491</t>
  </si>
  <si>
    <t>Hodinové zúčtovací sazby profesí PSV zednické výpomoci a pomocné práce PSV dělník zednických výpomocí</t>
  </si>
  <si>
    <t>1709536565</t>
  </si>
  <si>
    <t>https://podminky.urs.cz/item/CS_URS_2025_02/HZS2491</t>
  </si>
  <si>
    <t>"poznámka č. 12"</t>
  </si>
  <si>
    <t>48</t>
  </si>
  <si>
    <t>HZS3112</t>
  </si>
  <si>
    <t>Hodinové zúčtovací sazby montáží technologických zařízení při externích montážích montér potrubí odborný</t>
  </si>
  <si>
    <t>-749915962</t>
  </si>
  <si>
    <t>https://podminky.urs.cz/item/CS_URS_2025_02/HZS3112</t>
  </si>
  <si>
    <t>"poznámka č. 07"</t>
  </si>
  <si>
    <t>"demontáž plynovodní přípojky na fasádě z důvodu provedení KZS"</t>
  </si>
  <si>
    <t>"poznámka č. 09" 4</t>
  </si>
  <si>
    <t>02 - Stavební úpravy</t>
  </si>
  <si>
    <t xml:space="preserve">    3 - Svislé a kompletní konstrukce</t>
  </si>
  <si>
    <t xml:space="preserve">    6 - Úpravy povrchů, podlahy a osazování výplní</t>
  </si>
  <si>
    <t xml:space="preserve">    998 - Přesun hmot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</si>
  <si>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</si>
  <si>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</si>
  <si>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</si>
  <si>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723 - Zdravotechnika - vnitřní plynovod</t>
  </si>
  <si>
    <t xml:space="preserve">    763 - Konstrukce suché výstavby</t>
  </si>
  <si>
    <t xml:space="preserve">    765 - Krytina skládaná</t>
  </si>
  <si>
    <t xml:space="preserve">    782 - Dokončovací práce - obklady z kamene</t>
  </si>
  <si>
    <t xml:space="preserve">    783 - Dokončovací práce - nátěry</t>
  </si>
  <si>
    <t xml:space="preserve">    784 - Dokončovací práce - malby a tapety</t>
  </si>
  <si>
    <t>174111101</t>
  </si>
  <si>
    <t>Zásyp sypaninou z jakékoliv horniny ručně s uložením výkopku ve vrstvách se zhutněním jam, šachet, rýh nebo kolem objektů v těchto vykopávkách</t>
  </si>
  <si>
    <t>1459857345</t>
  </si>
  <si>
    <t>https://podminky.urs.cz/item/CS_URS_2025_02/174111101</t>
  </si>
  <si>
    <t>11*0,5*0,3</t>
  </si>
  <si>
    <t>M</t>
  </si>
  <si>
    <t>58344171</t>
  </si>
  <si>
    <t>štěrkodrť frakce 0/32</t>
  </si>
  <si>
    <t>-957616444</t>
  </si>
  <si>
    <t>1,65*2 'Přepočtené koeficientem množství</t>
  </si>
  <si>
    <t>Svislé a kompletní konstrukce</t>
  </si>
  <si>
    <t>319201321</t>
  </si>
  <si>
    <t>Vyrovnání nerovného povrchu vnitřního i vnějšího zdiva bez odsekání vadných cihel, maltou (s dodáním hmot) tl. do 30 mm</t>
  </si>
  <si>
    <t>45515198</t>
  </si>
  <si>
    <t>https://podminky.urs.cz/item/CS_URS_2025_02/319201321</t>
  </si>
  <si>
    <t>"podrovnávky parapetů vnitřních"</t>
  </si>
  <si>
    <t>86,25*0,2</t>
  </si>
  <si>
    <t>20*0,3</t>
  </si>
  <si>
    <t>Úpravy povrchů, podlahy a osazování výplní</t>
  </si>
  <si>
    <t>612325302</t>
  </si>
  <si>
    <t>Vápenocementová omítka ostění nebo nadpraží štuková dvouvrstvá</t>
  </si>
  <si>
    <t>328141134</t>
  </si>
  <si>
    <t>https://podminky.urs.cz/item/CS_URS_2025_02/612325302</t>
  </si>
  <si>
    <t>"oprava ostění a nadpraží po výměně oken (špaletových a dvojitých)"</t>
  </si>
  <si>
    <t>(2,34+1,25+2,34)*34*0,3</t>
  </si>
  <si>
    <t>(2,36+1,22+2,36)*8*0,3</t>
  </si>
  <si>
    <t>(2,34+1,25+2,35)*21*0,3</t>
  </si>
  <si>
    <t>(1,2+1,2+1,2)*0,3</t>
  </si>
  <si>
    <t>(1,2+1,74+1,2)*0,3</t>
  </si>
  <si>
    <t>(1,0+1,4+1,0)*2*0,3</t>
  </si>
  <si>
    <t>(0,75+1,23+0,75)*4*0,3</t>
  </si>
  <si>
    <t>(1,6+1,27+1,6)*0,3</t>
  </si>
  <si>
    <t>(2,22+1,22+2,22)*7*0,3</t>
  </si>
  <si>
    <t>(2,4+1,33+2,4)*2*0,3</t>
  </si>
  <si>
    <t>(2,34+1,225+2,34)*3*0,3</t>
  </si>
  <si>
    <t>(2,36+1,22+2,36)*3*0,3</t>
  </si>
  <si>
    <t>(2,4+1,26+2,4)*4*0,3</t>
  </si>
  <si>
    <t>(2,06+1,3+2,06)*2*0,3</t>
  </si>
  <si>
    <t>(1,27+1,3+1,27)*2*0,3</t>
  </si>
  <si>
    <t>619995001</t>
  </si>
  <si>
    <t>Začištění omítek (s dodáním hmot) kolem oken, dveří, podlah, obkladů apod.</t>
  </si>
  <si>
    <t>391648034</t>
  </si>
  <si>
    <t>https://podminky.urs.cz/item/CS_URS_2025_02/619995001</t>
  </si>
  <si>
    <t>"oprava ostění oken v 1.PP"</t>
  </si>
  <si>
    <t>(1,25+1,25+1,25)*11</t>
  </si>
  <si>
    <t>(1,1+1,22+1,1)*4</t>
  </si>
  <si>
    <t>(1,25+1,34+1,25)</t>
  </si>
  <si>
    <t>2,0+1,6+2,0</t>
  </si>
  <si>
    <t>622131111R</t>
  </si>
  <si>
    <t>Penaterační nátěr na bázi draselného vodního skla</t>
  </si>
  <si>
    <t>Vlastní R položka</t>
  </si>
  <si>
    <t>-38985489</t>
  </si>
  <si>
    <t>"plocha fasády S3"</t>
  </si>
  <si>
    <t>720,461-65</t>
  </si>
  <si>
    <t>12,6</t>
  </si>
  <si>
    <t>"vnitřní zateplení"</t>
  </si>
  <si>
    <t>18,8*2,6</t>
  </si>
  <si>
    <t>622151031</t>
  </si>
  <si>
    <t>Penetrační nátěr vnějších pastovitých tenkovrstvých omítek silikonový stěn</t>
  </si>
  <si>
    <t>-730655026</t>
  </si>
  <si>
    <t>https://podminky.urs.cz/item/CS_URS_2025_02/622151031</t>
  </si>
  <si>
    <t>39,343</t>
  </si>
  <si>
    <t>622211041</t>
  </si>
  <si>
    <t>Montáž kontaktního zateplení lepením a mechanickým kotvením z polystyrenových desek (dodávka ve specifikaci) na vnější stěny, na podklad betonový nebo z lehčeného betonu, z tvárnic keramických nebo vápenopískových, tloušťky desek přes 160 do 200 mm</t>
  </si>
  <si>
    <t>575403563</t>
  </si>
  <si>
    <t>https://podminky.urs.cz/item/CS_URS_2025_02/622211041</t>
  </si>
  <si>
    <t>"soklová část - kotelna"</t>
  </si>
  <si>
    <t>10,5*1,2</t>
  </si>
  <si>
    <t>28376450</t>
  </si>
  <si>
    <t>deska XPS hrana polodrážková a hladký povrch 300kPA λ=0,035 tl 180mm</t>
  </si>
  <si>
    <t>286196216</t>
  </si>
  <si>
    <t>12,6*1,05 'Přepočtené koeficientem množství</t>
  </si>
  <si>
    <t>622221041</t>
  </si>
  <si>
    <t>Montáž kontaktního zateplení lepením a mechanickým kotvením z desek minerální vlny s podélnou orientací vláken nebo kombinovaných (dodávka ve specifikaci) na vnější stěny, na podklad betonový nebo z lehčeného betonu, z tvárnic keramických nebo vápenopískových, tloušťky desek přes 160 do 200 mm</t>
  </si>
  <si>
    <t>942691563</t>
  </si>
  <si>
    <t>https://podminky.urs.cz/item/CS_URS_2025_02/622221041</t>
  </si>
  <si>
    <t>668,061</t>
  </si>
  <si>
    <t>63152267</t>
  </si>
  <si>
    <t>deska tepelně izolační minerální kontaktních fasád podélné vlákno λ=0,034 tl 180mm</t>
  </si>
  <si>
    <t>-222433720</t>
  </si>
  <si>
    <t>716,941*1,05 'Přepočtené koeficientem množství</t>
  </si>
  <si>
    <t>622222001</t>
  </si>
  <si>
    <t>Montáž kontaktního zateplení vnějšího ostění, nadpraží nebo parapetu lepením z desek z minerální vlny s podélnou nebo kolmou orientací vláken nebo z kombinovaných desek (dodávka ve specifikaci) hloubky špalet do 200 mm, tloušťky desek do 40 mm</t>
  </si>
  <si>
    <t>1960924298</t>
  </si>
  <si>
    <t>https://podminky.urs.cz/item/CS_URS_2025_02/622222001</t>
  </si>
  <si>
    <t>178,83</t>
  </si>
  <si>
    <t>63142020R</t>
  </si>
  <si>
    <t>deska tepelně izolační minerální kontaktních fasád podélné vlákno λ=0,034, tl 40mm</t>
  </si>
  <si>
    <t>212153853</t>
  </si>
  <si>
    <t>178,83*0,2</t>
  </si>
  <si>
    <t>35,766*1,1 'Přepočtené koeficientem množství</t>
  </si>
  <si>
    <t>622251101</t>
  </si>
  <si>
    <t>Montáž kontaktního zateplení lepením a mechanickým kotvením Příplatek k cenám za zápustnou montáž kotev s použitím tepelněizolačních zátek na vnější stěny z polystyrenu</t>
  </si>
  <si>
    <t>918202878</t>
  </si>
  <si>
    <t>https://podminky.urs.cz/item/CS_URS_2025_02/622251101</t>
  </si>
  <si>
    <t>622251105</t>
  </si>
  <si>
    <t>Montáž kontaktního zateplení lepením a mechanickým kotvením Příplatek k cenám za zápustnou montáž kotev s použitím tepelněizolačních zátek na vnější stěny z minerální vlny</t>
  </si>
  <si>
    <t>735095330</t>
  </si>
  <si>
    <t>https://podminky.urs.cz/item/CS_URS_2025_02/622251105</t>
  </si>
  <si>
    <t>704,041</t>
  </si>
  <si>
    <t>622251211</t>
  </si>
  <si>
    <t>Montáž kontaktního zateplení lepením a mechanickým kotvením Příplatek k cenám za zesílené vyztužení druhou vrstvou sklovláknitého pletiva vnějších stěn</t>
  </si>
  <si>
    <t>2110837573</t>
  </si>
  <si>
    <t>https://podminky.urs.cz/item/CS_URS_2025_02/622251211</t>
  </si>
  <si>
    <t>622252001</t>
  </si>
  <si>
    <t>Montáž profilů kontaktního zateplení zakládacích soklových připevněných hmoždinkami</t>
  </si>
  <si>
    <t>-617567409</t>
  </si>
  <si>
    <t>https://podminky.urs.cz/item/CS_URS_2025_02/622252001</t>
  </si>
  <si>
    <t>58,2</t>
  </si>
  <si>
    <t>59051655</t>
  </si>
  <si>
    <t>profil zakládací Al tl 0,7mm pro ETICS pro izolant tl 180mm</t>
  </si>
  <si>
    <t>1838333611</t>
  </si>
  <si>
    <t>58,2*1,05 'Přepočtené koeficientem množství</t>
  </si>
  <si>
    <t>622252002</t>
  </si>
  <si>
    <t>Montáž profilů kontaktního zateplení ostatních stěnových, dilatačních apod. lepených do tmelu</t>
  </si>
  <si>
    <t>701386510</t>
  </si>
  <si>
    <t>https://podminky.urs.cz/item/CS_URS_2025_02/622252002</t>
  </si>
  <si>
    <t>"rohové profily"</t>
  </si>
  <si>
    <t>(1,2+1,2)*2</t>
  </si>
  <si>
    <t>(1,4+1,4)*2</t>
  </si>
  <si>
    <t>(1,23+1,23)*2</t>
  </si>
  <si>
    <t>1,27+1,27</t>
  </si>
  <si>
    <t>2,96+2,96</t>
  </si>
  <si>
    <t>(2,22+2,22)*2</t>
  </si>
  <si>
    <t>(2,4+2,4)*2</t>
  </si>
  <si>
    <t>(1,25+1,25)*3</t>
  </si>
  <si>
    <t>(1,22+1,22)*3</t>
  </si>
  <si>
    <t>(1,26+1,26)*4</t>
  </si>
  <si>
    <t>(1,23+1,23)*9</t>
  </si>
  <si>
    <t>(1,3+1,3)*2</t>
  </si>
  <si>
    <t>20+20+20+2,5</t>
  </si>
  <si>
    <t>"APU lišty"</t>
  </si>
  <si>
    <t>(1,2+1,2*1,2)*2</t>
  </si>
  <si>
    <t>(0,8+1,23+1,23)*4</t>
  </si>
  <si>
    <t>(1,4+1,23+1,23)*2</t>
  </si>
  <si>
    <t>(1,23+0,75+0,75)*2</t>
  </si>
  <si>
    <t>(1,27+1,6+1,6)</t>
  </si>
  <si>
    <t>(1,3+2,9+2,9)</t>
  </si>
  <si>
    <t>(1,22+2,22+2,22)*2</t>
  </si>
  <si>
    <t>(1,33+2,4+2,4)*2</t>
  </si>
  <si>
    <t>(1,25+2,34+2,34)*3</t>
  </si>
  <si>
    <t>(1,22+2,36+2,36)*3</t>
  </si>
  <si>
    <t>(1,26+2,4+2,4)*4</t>
  </si>
  <si>
    <t>(1,3+2,06+2,06)*2</t>
  </si>
  <si>
    <t>(1,23+2,22+2,22)*5</t>
  </si>
  <si>
    <t>(1,3+1,27+1,27)*2</t>
  </si>
  <si>
    <t>"okapnice"</t>
  </si>
  <si>
    <t>(1,2*2)+(0,8*4)+(1,4*2)+(1,23*2)+(1,27)+(1,3)+(1,22*2)+(1,33*2)+(1,25*3)+(1,22+3)+(1,26*4)+(1,23*2)+(1,3*2)+(1,23*5)+(1,3*2)</t>
  </si>
  <si>
    <t>"parapetové"</t>
  </si>
  <si>
    <t>45,35</t>
  </si>
  <si>
    <t>63127416</t>
  </si>
  <si>
    <t>profil rohový PVC s výztužnou tkaninou š 100/100mm</t>
  </si>
  <si>
    <t>-284306274</t>
  </si>
  <si>
    <t>157*1,05 'Přepočtené koeficientem množství</t>
  </si>
  <si>
    <t>59051476</t>
  </si>
  <si>
    <t>profil napojovací okenní PVC s výztužnou tkaninou 9mm</t>
  </si>
  <si>
    <t>-328798421</t>
  </si>
  <si>
    <t>178,83*1,05 'Přepočtené koeficientem množství</t>
  </si>
  <si>
    <t>59051476_R2</t>
  </si>
  <si>
    <t>příplatek k profilu začišťovací PVC 9mm s výztužnou tkaninou pro ostění ETICS za použití 2D profilu</t>
  </si>
  <si>
    <t>-2019184747</t>
  </si>
  <si>
    <t>59051476_R1</t>
  </si>
  <si>
    <t>příplatek k profilu začišťovací PVC 9mm s výztužnou tkaninou pro ostění ETICS za použití 3D profilu</t>
  </si>
  <si>
    <t>-554335752</t>
  </si>
  <si>
    <t>59051510</t>
  </si>
  <si>
    <t>profil napojovací nadokenní PVC s okapnicí s výztužnou tkaninou</t>
  </si>
  <si>
    <t>-1639596726</t>
  </si>
  <si>
    <t>45,35*1,05 'Přepočtené koeficientem množství</t>
  </si>
  <si>
    <t>59051512</t>
  </si>
  <si>
    <t>profil napojovací parapetní PVC s okapnicí a výztužnou tkaninou</t>
  </si>
  <si>
    <t>276346427</t>
  </si>
  <si>
    <t>622325112R</t>
  </si>
  <si>
    <t>Oprava vápenné omítky vnějších ploch stupně členitosti 1 hladké stěn, v rozsahu opravované plochy přes 10 do 30%</t>
  </si>
  <si>
    <t>-1446636411</t>
  </si>
  <si>
    <t>https://podminky.urs.cz/item/CS_URS_2025_02/622325112R</t>
  </si>
  <si>
    <t>P</t>
  </si>
  <si>
    <t xml:space="preserve">Poznámka k položce:_x000d_
vápenná omítka na bázi suevitského trasu v tloušťce 20 - 40mm._x000d_
Materiálová báze: trasové vápno a minerální přísady podle EN13139. Max. velikost zrna 4 mm; třída malty P IIa; pevnost v tlaku &gt;2,0N/mm2; vysoce prodyšná pro vodní páry μ=10. </t>
  </si>
  <si>
    <t>719</t>
  </si>
  <si>
    <t>622328231R</t>
  </si>
  <si>
    <t>Potažení vnějších stěn práškovým fasádním renovačním tmelem</t>
  </si>
  <si>
    <t>-601138430</t>
  </si>
  <si>
    <t>622531002</t>
  </si>
  <si>
    <t>Omítka tenkovrstvá silikonová vnějších ploch probarvená bez penetrace zatíraná (škrábaná), zrnitost 1,0 mm stěn</t>
  </si>
  <si>
    <t>1963608568</t>
  </si>
  <si>
    <t>https://podminky.urs.cz/item/CS_URS_2025_02/622531002</t>
  </si>
  <si>
    <t>629991012R</t>
  </si>
  <si>
    <t>Zakrytí výplní otvorů a svislých ploch fólií nástřkem plastické tekuté folie</t>
  </si>
  <si>
    <t>-1074163845</t>
  </si>
  <si>
    <t>Poznámka k položce:_x000d_
v tloušťce vrstvy min. 200 micronů</t>
  </si>
  <si>
    <t>"otvory ve fasádě KZS"</t>
  </si>
  <si>
    <t>(2,34*1,25)*34</t>
  </si>
  <si>
    <t>(2,36*1,22)*8</t>
  </si>
  <si>
    <t>(2,34*1,25)*21</t>
  </si>
  <si>
    <t>(1,2*1,2)</t>
  </si>
  <si>
    <t>(1,74*1,2)</t>
  </si>
  <si>
    <t>(1,0*1,4)*2</t>
  </si>
  <si>
    <t>(0,75*1,23)*4</t>
  </si>
  <si>
    <t>(1,27*1,6)</t>
  </si>
  <si>
    <t>(2,22*1,22)*7</t>
  </si>
  <si>
    <t>(2,4*1,33)*2</t>
  </si>
  <si>
    <t>(2,34*1,225)*3</t>
  </si>
  <si>
    <t>(2,36*1,22)*3</t>
  </si>
  <si>
    <t>(2,4*1,26)*4</t>
  </si>
  <si>
    <t>(2,06*1,3)*2</t>
  </si>
  <si>
    <t>(1,27*1,3)*2</t>
  </si>
  <si>
    <t>629995101</t>
  </si>
  <si>
    <t>Očištění vnějších ploch tlakovou vodou omytím tlakovou vodou</t>
  </si>
  <si>
    <t>-1745981105</t>
  </si>
  <si>
    <t>https://podminky.urs.cz/item/CS_URS_2025_02/629995101</t>
  </si>
  <si>
    <t>10,5*2,26</t>
  </si>
  <si>
    <t>8,65*8,15</t>
  </si>
  <si>
    <t>11,18*(11,28+8,13)</t>
  </si>
  <si>
    <t>114,8</t>
  </si>
  <si>
    <t>118,9</t>
  </si>
  <si>
    <t>11,55*11,18*2</t>
  </si>
  <si>
    <t>"odečet otvorů"</t>
  </si>
  <si>
    <t>-82,729</t>
  </si>
  <si>
    <t>"historická fasáda"</t>
  </si>
  <si>
    <t>426+235+235</t>
  </si>
  <si>
    <t>-259,234+82,726</t>
  </si>
  <si>
    <t>635111411</t>
  </si>
  <si>
    <t>Doplnění násypu pod dlažby, podlahy a mazaniny pískem neupraveným (s dodáním hmot), s udusáním a urovnáním povrchu násypu plochy jednotlivě do 2 m2</t>
  </si>
  <si>
    <t>1417292415</t>
  </si>
  <si>
    <t>https://podminky.urs.cz/item/CS_URS_2025_02/635111411</t>
  </si>
  <si>
    <t>"zapravení otvorů po zafoukání izolace v dutině stropu"</t>
  </si>
  <si>
    <t>"použit původní materiál"</t>
  </si>
  <si>
    <t>636211411</t>
  </si>
  <si>
    <t>Doplnění dlažby z cihel pálených (s dodáním hmot), kladených do vápenocementové malty se zalitím spár cementovou maltou, plochy jednotlivě do 1 m2 naplocho</t>
  </si>
  <si>
    <t>1147061279</t>
  </si>
  <si>
    <t>https://podminky.urs.cz/item/CS_URS_2025_02/636211411</t>
  </si>
  <si>
    <t>637211134</t>
  </si>
  <si>
    <t>Okapový chodník z dlaždic betonových do kameniva s vyplněním spár drobným kamenivem, tl. dlaždic 50 mm</t>
  </si>
  <si>
    <t>126337993</t>
  </si>
  <si>
    <t>https://podminky.urs.cz/item/CS_URS_2025_02/637211134</t>
  </si>
  <si>
    <t>11*0,5</t>
  </si>
  <si>
    <t>637311131</t>
  </si>
  <si>
    <t>Okapový chodník z obrubníků betonových zahradních, se zalitím spár cementovou maltou do lože z betonu prostého</t>
  </si>
  <si>
    <t>1408663418</t>
  </si>
  <si>
    <t>https://podminky.urs.cz/item/CS_URS_2025_02/637311131</t>
  </si>
  <si>
    <t>644941112</t>
  </si>
  <si>
    <t>Montáž průvětrníků nebo mřížek odvětrávacích velikosti přes 150 x 200 do 300 x 300 mm</t>
  </si>
  <si>
    <t>1158604995</t>
  </si>
  <si>
    <t>https://podminky.urs.cz/item/CS_URS_2025_02/644941112</t>
  </si>
  <si>
    <t>55341421</t>
  </si>
  <si>
    <t>průvětrník bez klapek se sítí 150x300mm</t>
  </si>
  <si>
    <t>-1560307578</t>
  </si>
  <si>
    <t>941111112</t>
  </si>
  <si>
    <t>Lešení řadové trubkové lehké pracovní s podlahami s provozním zatížením tř. 3 do 200 kg/m2 šířky tř. W06 od 0,6 do 0,9 m výšky přes 10 do 25 m montáž</t>
  </si>
  <si>
    <t>1656745115</t>
  </si>
  <si>
    <t>https://podminky.urs.cz/item/CS_URS_2025_02/941111112</t>
  </si>
  <si>
    <t>750+790</t>
  </si>
  <si>
    <t>941111212</t>
  </si>
  <si>
    <t>Lešení řadové trubkové lehké pracovní s podlahami s provozním zatížením tř. 3 do 200 kg/m2 šířky tř. W06 od 0,6 do 0,9 m výšky přes 10 do 25 m příplatek k ceně za každý den použití</t>
  </si>
  <si>
    <t>-505705497</t>
  </si>
  <si>
    <t>https://podminky.urs.cz/item/CS_URS_2025_02/941111212</t>
  </si>
  <si>
    <t>750*60</t>
  </si>
  <si>
    <t>790*90</t>
  </si>
  <si>
    <t>941111812</t>
  </si>
  <si>
    <t>Lešení řadové trubkové lehké pracovní s podlahami s provozním zatížením tř. 3 do 200 kg/m2 šířky tř. W06 od 0,6 do 0,9 m výšky přes 10 do 25 m demontáž</t>
  </si>
  <si>
    <t>-1124808690</t>
  </si>
  <si>
    <t>https://podminky.urs.cz/item/CS_URS_2025_02/941111812</t>
  </si>
  <si>
    <t>944611111</t>
  </si>
  <si>
    <t>Plachta ochranná zavěšená na konstrukci lešení z textilie z umělých vláken montáž</t>
  </si>
  <si>
    <t>1643343394</t>
  </si>
  <si>
    <t>https://podminky.urs.cz/item/CS_URS_2025_02/944611111</t>
  </si>
  <si>
    <t>944611211</t>
  </si>
  <si>
    <t>Plachta ochranná zavěšená na konstrukci lešení z textilie z umělých vláken příplatek k ceně za každý den použití</t>
  </si>
  <si>
    <t>675868220</t>
  </si>
  <si>
    <t>https://podminky.urs.cz/item/CS_URS_2025_02/944611211</t>
  </si>
  <si>
    <t>944611811</t>
  </si>
  <si>
    <t>Plachta ochranná zavěšená na konstrukci lešení z textilie z umělých vláken demontáž</t>
  </si>
  <si>
    <t>-358290994</t>
  </si>
  <si>
    <t>https://podminky.urs.cz/item/CS_URS_2025_02/944611811</t>
  </si>
  <si>
    <t>952902121</t>
  </si>
  <si>
    <t>Čištění budov při provádění oprav a udržovacích prací podlah drsných nebo chodníků zametením</t>
  </si>
  <si>
    <t>138711947</t>
  </si>
  <si>
    <t>https://podminky.urs.cz/item/CS_URS_2025_02/952902121</t>
  </si>
  <si>
    <t>"skladba S2"</t>
  </si>
  <si>
    <t>952902611</t>
  </si>
  <si>
    <t>Čištění budov při provádění oprav a udržovacích prací vysátím prachu z ostatních ploch</t>
  </si>
  <si>
    <t>141838182</t>
  </si>
  <si>
    <t>https://podminky.urs.cz/item/CS_URS_2025_02/952902611</t>
  </si>
  <si>
    <t>985131311</t>
  </si>
  <si>
    <t>Očištění ploch stěn, rubu kleneb a podlah ruční dočištění ocelovými kartáči</t>
  </si>
  <si>
    <t>-319434553</t>
  </si>
  <si>
    <t>https://podminky.urs.cz/item/CS_URS_2025_02/985131311</t>
  </si>
  <si>
    <t>"kamenný sokl"</t>
  </si>
  <si>
    <t>"očištění soklové části"</t>
  </si>
  <si>
    <t>10,5+16,8+24,2+24,2+34,4+8,4+20,0+8,32+12</t>
  </si>
  <si>
    <t>-1,34*4</t>
  </si>
  <si>
    <t>-1,59*8</t>
  </si>
  <si>
    <t>985142111</t>
  </si>
  <si>
    <t>Vysekání spojovací hmoty ze spár zdiva včetně vyčištění hloubky spáry do 40 mm délky spáry na 1 m2 upravované plochy do 6 m</t>
  </si>
  <si>
    <t>-2024963677</t>
  </si>
  <si>
    <t>https://podminky.urs.cz/item/CS_URS_2025_02/985142111</t>
  </si>
  <si>
    <t>985231111</t>
  </si>
  <si>
    <t>Spárování zdiva hloubky do 40 mm aktivovanou maltou délky spáry na 1 m2 upravované plochy do 6 m</t>
  </si>
  <si>
    <t>1423849105</t>
  </si>
  <si>
    <t>https://podminky.urs.cz/item/CS_URS_2025_02/985231111</t>
  </si>
  <si>
    <t>998</t>
  </si>
  <si>
    <t>Přesun hmot</t>
  </si>
  <si>
    <t>998011010</t>
  </si>
  <si>
    <t>Přesun hmot pro budovy občanské výstavby, bydlení, výrobu a služby s nosnou svislou konstrukcí zděnou z cihel, tvárnic nebo kamene vodorovná dopravní vzdálenost do 100 m s omezením mechanizace pro budovy výšky přes 12 do 24 m</t>
  </si>
  <si>
    <t>491584007</t>
  </si>
  <si>
    <t>https://podminky.urs.cz/item/CS_URS_2025_02/998011010</t>
  </si>
  <si>
    <t>711</t>
  </si>
  <si>
    <t>Izolace proti vodě, vlhkosti a plynům</t>
  </si>
  <si>
    <t>49</t>
  </si>
  <si>
    <t>711111001</t>
  </si>
  <si>
    <t>Provedení izolace proti zemní vlhkosti natěradly a tmely za studena na ploše vodorovné V jednonásobným nátěrem penetračním</t>
  </si>
  <si>
    <t>-1366076982</t>
  </si>
  <si>
    <t>https://podminky.urs.cz/item/CS_URS_2025_02/711111001</t>
  </si>
  <si>
    <t>50</t>
  </si>
  <si>
    <t>11163150</t>
  </si>
  <si>
    <t>lak penetrační asfaltový</t>
  </si>
  <si>
    <t>-1184811706</t>
  </si>
  <si>
    <t>62,7*0,0003 'Přepočtené koeficientem množství</t>
  </si>
  <si>
    <t>51</t>
  </si>
  <si>
    <t>711141559</t>
  </si>
  <si>
    <t>Provedení izolace proti zemní vlhkosti pásy přitavením NAIP na ploše vodorovné V</t>
  </si>
  <si>
    <t>-1793687678</t>
  </si>
  <si>
    <t>https://podminky.urs.cz/item/CS_URS_2025_02/711141559</t>
  </si>
  <si>
    <t>52</t>
  </si>
  <si>
    <t>62856011</t>
  </si>
  <si>
    <t>pás asfaltový natavitelný modifikovaný SBS s vložkou z hliníkové fólie s textilií a spalitelnou PE fólií nebo jemnozrnným minerálním posypem na horním povrchu tl 4,0mm</t>
  </si>
  <si>
    <t>1054374006</t>
  </si>
  <si>
    <t>62,7*1,1655 'Přepočtené koeficientem množství</t>
  </si>
  <si>
    <t>53</t>
  </si>
  <si>
    <t>711142559</t>
  </si>
  <si>
    <t>Provedení izolace proti zemní vlhkosti pásy přitavením NAIP na ploše svislé S</t>
  </si>
  <si>
    <t>-1426626605</t>
  </si>
  <si>
    <t>https://podminky.urs.cz/item/CS_URS_2025_02/711142559</t>
  </si>
  <si>
    <t>25*0,4</t>
  </si>
  <si>
    <t>54</t>
  </si>
  <si>
    <t>-1696261212</t>
  </si>
  <si>
    <t>10*1,221 'Přepočtené koeficientem množství</t>
  </si>
  <si>
    <t>55</t>
  </si>
  <si>
    <t>998711113</t>
  </si>
  <si>
    <t>Přesun hmot pro izolace proti vodě, vlhkosti a plynům stanovený z hmotnosti přesunovaného materiálu vodorovná dopravní vzdálenost do 50 m s omezením mechanizace v objektech výšky přes 12 do 60 m</t>
  </si>
  <si>
    <t>337502501</t>
  </si>
  <si>
    <t>https://podminky.urs.cz/item/CS_URS_2025_02/998711113</t>
  </si>
  <si>
    <t>712</t>
  </si>
  <si>
    <t>Povlakové krytiny</t>
  </si>
  <si>
    <t>56</t>
  </si>
  <si>
    <t>712331111</t>
  </si>
  <si>
    <t>Provedení povlakové krytiny střech plochých do 10° pásy na sucho podkladní samolepící asfaltový pás</t>
  </si>
  <si>
    <t>-105736795</t>
  </si>
  <si>
    <t>https://podminky.urs.cz/item/CS_URS_2025_02/712331111</t>
  </si>
  <si>
    <t>62,7+10</t>
  </si>
  <si>
    <t>57</t>
  </si>
  <si>
    <t>62866281</t>
  </si>
  <si>
    <t>pás asfaltový samolepicí modifikovaný SBS s vložkou ze skleněné tkaniny se spalitelnou fólií nebo jemnozrnným minerálním posypem nebo textilií na horním povrchu tl 3,0mm</t>
  </si>
  <si>
    <t>1399357629</t>
  </si>
  <si>
    <t>72,7*1,1655 'Přepočtené koeficientem množství</t>
  </si>
  <si>
    <t>58</t>
  </si>
  <si>
    <t>712341559</t>
  </si>
  <si>
    <t>Provedení povlakové krytiny střech plochých do 10° pásy přitavením NAIP v plné ploše</t>
  </si>
  <si>
    <t>-289423212</t>
  </si>
  <si>
    <t>https://podminky.urs.cz/item/CS_URS_2025_02/712341559</t>
  </si>
  <si>
    <t>59</t>
  </si>
  <si>
    <t>62855011</t>
  </si>
  <si>
    <t>pás asfaltový natavitelný modifikovaný SBS s vložkou z polyesterové rohože a hrubozrnným břidličným posypem na horním povrchu tl 5,3mm</t>
  </si>
  <si>
    <t>1472429524</t>
  </si>
  <si>
    <t>60</t>
  </si>
  <si>
    <t>998712113</t>
  </si>
  <si>
    <t>Přesun hmot pro povlakové krytiny stanovený z hmotnosti přesunovaného materiálu vodorovná dopravní vzdálenost do 50 m s omezením mechanizace v objektech výšky přes 12 do 24 m</t>
  </si>
  <si>
    <t>-555914549</t>
  </si>
  <si>
    <t>https://podminky.urs.cz/item/CS_URS_2025_02/998712113</t>
  </si>
  <si>
    <t>713</t>
  </si>
  <si>
    <t>Izolace tepelné</t>
  </si>
  <si>
    <t>61</t>
  </si>
  <si>
    <t>713114525</t>
  </si>
  <si>
    <t>Tepelná foukaná izolace vodorovných konstrukcí z minerálních vláken standardní objemové hmotnosti do dutiny, tloušťky vrstvy přes 300 do 350 mm</t>
  </si>
  <si>
    <t>-666153575</t>
  </si>
  <si>
    <t>https://podminky.urs.cz/item/CS_URS_2025_02/713114525</t>
  </si>
  <si>
    <t>(85,7+85,7+508,2)*0,33</t>
  </si>
  <si>
    <t>62</t>
  </si>
  <si>
    <t>713121121</t>
  </si>
  <si>
    <t>Montáž tepelné izolace podlah rohožemi, pásy, deskami, dílci, bloky (izolační materiál ve specifikaci) kladenými volně dvouvrstvá</t>
  </si>
  <si>
    <t>947080930</t>
  </si>
  <si>
    <t>https://podminky.urs.cz/item/CS_URS_2025_02/713121121</t>
  </si>
  <si>
    <t>7,0*4,6</t>
  </si>
  <si>
    <t>63</t>
  </si>
  <si>
    <t>63152108</t>
  </si>
  <si>
    <t>pás tepelně izolační univerzální λ=0,032-0,033 tl 200mm</t>
  </si>
  <si>
    <t>-2064266871</t>
  </si>
  <si>
    <t>32,2*2,1 'Přepočtené koeficientem množství</t>
  </si>
  <si>
    <t>64</t>
  </si>
  <si>
    <t>63152102</t>
  </si>
  <si>
    <t>pás tepelně izolační univerzální λ=0,032-0,033 tl 140mm</t>
  </si>
  <si>
    <t>980214761</t>
  </si>
  <si>
    <t>65</t>
  </si>
  <si>
    <t>713141111</t>
  </si>
  <si>
    <t>Montáž tepelné izolace střech plochých rohožemi, pásy, deskami, dílci, bloky (izolační materiál ve specifikaci) přilepenými asfaltem za horka jednovrstvá zplna</t>
  </si>
  <si>
    <t>-1150472639</t>
  </si>
  <si>
    <t>https://podminky.urs.cz/item/CS_URS_2025_02/713141111</t>
  </si>
  <si>
    <t>66</t>
  </si>
  <si>
    <t>28376141</t>
  </si>
  <si>
    <t>klín izolační spád do 5% EPS 100</t>
  </si>
  <si>
    <t>-1605862733</t>
  </si>
  <si>
    <t>62,7*0,08 'Přepočtené koeficientem množství</t>
  </si>
  <si>
    <t>67</t>
  </si>
  <si>
    <t>-564961816</t>
  </si>
  <si>
    <t>68</t>
  </si>
  <si>
    <t>28372320</t>
  </si>
  <si>
    <t>deska EPS 100 pro konstrukce s běžným zatížením λ=0,037 tl 180mm</t>
  </si>
  <si>
    <t>1475412185</t>
  </si>
  <si>
    <t>62,7*1,05 'Přepočtené koeficientem množství</t>
  </si>
  <si>
    <t>69</t>
  </si>
  <si>
    <t>713141253</t>
  </si>
  <si>
    <t>Montáž tepelné izolace střech plochých mechanické přikotvení šrouby včetně dodávky šroubů, bez položení tepelné izolace tl. izolace přes 200 do 240 mm do betonu</t>
  </si>
  <si>
    <t>139357025</t>
  </si>
  <si>
    <t>https://podminky.urs.cz/item/CS_URS_2025_02/713141253</t>
  </si>
  <si>
    <t>70</t>
  </si>
  <si>
    <t>998713113</t>
  </si>
  <si>
    <t>Přesun hmot pro izolace tepelné stanovený z hmotnosti přesunovaného materiálu vodorovná dopravní vzdálenost do 50 m s omezením mechanizace v objektech výšky přes 12 m do 24 m</t>
  </si>
  <si>
    <t>550412210</t>
  </si>
  <si>
    <t>https://podminky.urs.cz/item/CS_URS_2025_02/998713113</t>
  </si>
  <si>
    <t>723</t>
  </si>
  <si>
    <t>Zdravotechnika - vnitřní plynovod</t>
  </si>
  <si>
    <t>71</t>
  </si>
  <si>
    <t>723213101R</t>
  </si>
  <si>
    <t>Montáž nového plynového uzávěru včetně demontáže stávajícího uzávěru</t>
  </si>
  <si>
    <t>-1937979374</t>
  </si>
  <si>
    <t>72</t>
  </si>
  <si>
    <t>723213102R</t>
  </si>
  <si>
    <t>Montáž nového rozvodu plynu, prodloužení konzol a provedení nového rozvodu plynu</t>
  </si>
  <si>
    <t>45812189</t>
  </si>
  <si>
    <t>73</t>
  </si>
  <si>
    <t>723213103R</t>
  </si>
  <si>
    <t>Montáž nového přetlakového potrubí z kotelny (odfuk) a prodloužení konzol</t>
  </si>
  <si>
    <t>900506412</t>
  </si>
  <si>
    <t>74</t>
  </si>
  <si>
    <t>762342914R</t>
  </si>
  <si>
    <t xml:space="preserve">Doplnění laťování a kontralatí ve štítech z důvodu rozšíření střechy </t>
  </si>
  <si>
    <t>-585380175</t>
  </si>
  <si>
    <t>11,5*0,25*2</t>
  </si>
  <si>
    <t>75</t>
  </si>
  <si>
    <t>60514114</t>
  </si>
  <si>
    <t>řezivo jehličnaté lať impregnovaná dl 4 m</t>
  </si>
  <si>
    <t>2124190158</t>
  </si>
  <si>
    <t>5,75*0,1 'Přepočtené koeficientem množství</t>
  </si>
  <si>
    <t>76</t>
  </si>
  <si>
    <t>762522915</t>
  </si>
  <si>
    <t>Doplnění tesařské podlahy prkny nebo fošnami - montáž (materiál ve specifikaci) bez polštářů, s urovnáním násypu tl. do 32 mm nehoblovanými nebo podkladními, na sraz, plochy jednotlivě do 0,25 m2</t>
  </si>
  <si>
    <t>-169856162</t>
  </si>
  <si>
    <t>https://podminky.urs.cz/item/CS_URS_2025_02/762522915</t>
  </si>
  <si>
    <t>77</t>
  </si>
  <si>
    <t>60515111</t>
  </si>
  <si>
    <t>řezivo jehličnaté boční prkno 20-30mm</t>
  </si>
  <si>
    <t>1693617268</t>
  </si>
  <si>
    <t>27,5*0,033 'Přepočtené koeficientem množství</t>
  </si>
  <si>
    <t>78</t>
  </si>
  <si>
    <t>998762123</t>
  </si>
  <si>
    <t>Přesun hmot pro konstrukce tesařské stanovený z hmotnosti přesunovaného materiálu vodorovná dopravní vzdálenost do 50 m ruční (bez užití mechanizace) v objektech výšky přes 12 do 24 m</t>
  </si>
  <si>
    <t>1496817592</t>
  </si>
  <si>
    <t>https://podminky.urs.cz/item/CS_URS_2025_02/998762123</t>
  </si>
  <si>
    <t>763</t>
  </si>
  <si>
    <t>Konstrukce suché výstavby</t>
  </si>
  <si>
    <t>79</t>
  </si>
  <si>
    <t>763135101</t>
  </si>
  <si>
    <t>Montáž sádrokartonového podhledu kazetového demontovatelného včetně zavěšené nosné konstrukce velikosti kazet 600x600 mm viditelné</t>
  </si>
  <si>
    <t>-794551826</t>
  </si>
  <si>
    <t>https://podminky.urs.cz/item/CS_URS_2025_02/763135101</t>
  </si>
  <si>
    <t>"kotelna" 55,7</t>
  </si>
  <si>
    <t xml:space="preserve">"m.č. 108" 18,9 </t>
  </si>
  <si>
    <t>"m.č. 113" 9,63</t>
  </si>
  <si>
    <t>"m.č. 114" 4,37</t>
  </si>
  <si>
    <t>"m.č. 118" 89,5</t>
  </si>
  <si>
    <t>"m.č. 208" 17,1</t>
  </si>
  <si>
    <t>"m.č. 213" 9,63</t>
  </si>
  <si>
    <t>"m.č. 214" 4,37</t>
  </si>
  <si>
    <t>"m.č. 215" 16,5</t>
  </si>
  <si>
    <t>"m.č. 218" 75,6</t>
  </si>
  <si>
    <t>80</t>
  </si>
  <si>
    <t>59030570</t>
  </si>
  <si>
    <t>podhled kazetový bez děrování viditelný rastr tl 10mm 600x600mm</t>
  </si>
  <si>
    <t>-2066047940</t>
  </si>
  <si>
    <t>301,3*1,05 'Přepočtené koeficientem množství</t>
  </si>
  <si>
    <t>81</t>
  </si>
  <si>
    <t>998763332</t>
  </si>
  <si>
    <t>Přesun hmot pro konstrukce montované z desek sádrokartonových, sádrovláknitých, cementovláknitých nebo cementových stanovený z hmotnosti přesunovaného materiálu vodorovná dopravní vzdálenost do 50 m ruční (bez užití mechanizace) v objektech výšky přes 6 do 12 m</t>
  </si>
  <si>
    <t>1119549719</t>
  </si>
  <si>
    <t>https://podminky.urs.cz/item/CS_URS_2025_02/998763332</t>
  </si>
  <si>
    <t>82</t>
  </si>
  <si>
    <t>764232403</t>
  </si>
  <si>
    <t>Oplechování střešních prvků z měděného plechu štítu závětrnou lištou rš 250 mm</t>
  </si>
  <si>
    <t>176040656</t>
  </si>
  <si>
    <t>https://podminky.urs.cz/item/CS_URS_2025_02/764232403</t>
  </si>
  <si>
    <t>"rozšíření štítů"</t>
  </si>
  <si>
    <t>83</t>
  </si>
  <si>
    <t>764232405</t>
  </si>
  <si>
    <t>Oplechování střešních prvků z měděného plechu štítu závětrnou lištou rš 400 mm</t>
  </si>
  <si>
    <t>131816120</t>
  </si>
  <si>
    <t>https://podminky.urs.cz/item/CS_URS_2025_02/764232405</t>
  </si>
  <si>
    <t>"oplechování části střechy S2"</t>
  </si>
  <si>
    <t>1,8</t>
  </si>
  <si>
    <t>84</t>
  </si>
  <si>
    <t>764234409</t>
  </si>
  <si>
    <t>Oplechování horních ploch zdí a nadezdívek (atik) z měděného plechu mechanicky kotvených rš 800 mm</t>
  </si>
  <si>
    <t>1887461650</t>
  </si>
  <si>
    <t>https://podminky.urs.cz/item/CS_URS_2025_02/764234409</t>
  </si>
  <si>
    <t>"K/18" 9+9</t>
  </si>
  <si>
    <t>85</t>
  </si>
  <si>
    <t>764236403</t>
  </si>
  <si>
    <t>Oplechování parapetů z měděného plechu rovných mechanicky kotvených, bez rohů rš 250 mm</t>
  </si>
  <si>
    <t>1625275345</t>
  </si>
  <si>
    <t>https://podminky.urs.cz/item/CS_URS_2025_02/764236403</t>
  </si>
  <si>
    <t>"parapet K/1 a K/2"</t>
  </si>
  <si>
    <t>(1,25*11)+(4*0,8)+(1,22*4)+1,34</t>
  </si>
  <si>
    <t>1,25*29</t>
  </si>
  <si>
    <t>86</t>
  </si>
  <si>
    <t>764236404</t>
  </si>
  <si>
    <t>Oplechování parapetů z měděného plechu rovných mechanicky kotvených, bez rohů rš 330 mm</t>
  </si>
  <si>
    <t>1056520407</t>
  </si>
  <si>
    <t>https://podminky.urs.cz/item/CS_URS_2025_02/764236404</t>
  </si>
  <si>
    <t>"parapet K/5"</t>
  </si>
  <si>
    <t>1,2+1,74</t>
  </si>
  <si>
    <t>(1,4*2)+(1,23*4)+(1,22*11)+(1,33*4)+(1,26*4)</t>
  </si>
  <si>
    <t>"parapet K/6"</t>
  </si>
  <si>
    <t>1,27+(4*1,3)</t>
  </si>
  <si>
    <t>87</t>
  </si>
  <si>
    <t>764236406</t>
  </si>
  <si>
    <t>Oplechování parapetů z měděného plechu rovných mechanicky kotvených, bez rohů rš 500 mm</t>
  </si>
  <si>
    <t>1543510227</t>
  </si>
  <si>
    <t>https://podminky.urs.cz/item/CS_URS_2025_02/764236406</t>
  </si>
  <si>
    <t>"parapet K/3"</t>
  </si>
  <si>
    <t>5*4</t>
  </si>
  <si>
    <t>"parapet K/4"</t>
  </si>
  <si>
    <t>3,4*13</t>
  </si>
  <si>
    <t>88</t>
  </si>
  <si>
    <t>764236407</t>
  </si>
  <si>
    <t>Oplechování parapetů z měděného plechu rovných mechanicky kotvených, bez rohů rš 670 mm</t>
  </si>
  <si>
    <t>-1966202206</t>
  </si>
  <si>
    <t>https://podminky.urs.cz/item/CS_URS_2025_02/764236407</t>
  </si>
  <si>
    <t xml:space="preserve">"K20" </t>
  </si>
  <si>
    <t>3,4*16</t>
  </si>
  <si>
    <t>89</t>
  </si>
  <si>
    <t>764236465</t>
  </si>
  <si>
    <t>Oplechování parapetů z měděného plechu rovných celoplošně lepených, bez rohů Příplatek k cenám za zvýšenou pracnost při provedení rohu nebo koutu do rš 400 mm</t>
  </si>
  <si>
    <t>-1565230818</t>
  </si>
  <si>
    <t>https://podminky.urs.cz/item/CS_URS_2025_02/764236465</t>
  </si>
  <si>
    <t>194+(16+13)</t>
  </si>
  <si>
    <t>90</t>
  </si>
  <si>
    <t>764238403R</t>
  </si>
  <si>
    <t>Oplechování říms a ozdobných prvků z měděného plechu rovných, bez rohů mechanicky kotvené rš 280</t>
  </si>
  <si>
    <t>-2067636111</t>
  </si>
  <si>
    <t>70,3-20-(7*3,4)</t>
  </si>
  <si>
    <t>91</t>
  </si>
  <si>
    <t>764238404</t>
  </si>
  <si>
    <t>Oplechování říms a ozdobných prvků z měděného plechu rovných, bez rohů mechanicky kotvené rš 330 mm</t>
  </si>
  <si>
    <t>213007497</t>
  </si>
  <si>
    <t>https://podminky.urs.cz/item/CS_URS_2025_02/764238404</t>
  </si>
  <si>
    <t>"římsa K7"</t>
  </si>
  <si>
    <t>12,6+9,3+26,5+9,3+12,6</t>
  </si>
  <si>
    <t>"K16" 3,5*6</t>
  </si>
  <si>
    <t>92</t>
  </si>
  <si>
    <t>764238407</t>
  </si>
  <si>
    <t>Oplechování říms a ozdobných prvků z měděného plechu rovných, bez rohů mechanicky kotvené rš 670 mm</t>
  </si>
  <si>
    <t>-970663769</t>
  </si>
  <si>
    <t>https://podminky.urs.cz/item/CS_URS_2025_02/764238407</t>
  </si>
  <si>
    <t xml:space="preserve">"K/17" </t>
  </si>
  <si>
    <t>10+10</t>
  </si>
  <si>
    <t>93</t>
  </si>
  <si>
    <t>764238445</t>
  </si>
  <si>
    <t>Oplechování říms a ozdobných prvků z měděného plechu rovných, bez rohů Příplatek k cenám za zvýšenou pracnost při provedení rohu nebo koutu rovné římsy do rš 400 mm</t>
  </si>
  <si>
    <t>-1973229163</t>
  </si>
  <si>
    <t>https://podminky.urs.cz/item/CS_URS_2025_02/764238445</t>
  </si>
  <si>
    <t>94</t>
  </si>
  <si>
    <t>764238454</t>
  </si>
  <si>
    <t>Oplechování říms a ozdobných prvků z měděného plechu oblých nebo ze segmentů, včetně rohů mechanicky kotvené rš 330 mm</t>
  </si>
  <si>
    <t>888630219</t>
  </si>
  <si>
    <t>https://podminky.urs.cz/item/CS_URS_2025_02/764238454</t>
  </si>
  <si>
    <t xml:space="preserve">"K/16" </t>
  </si>
  <si>
    <t>5,6+4,3+5,6</t>
  </si>
  <si>
    <t>95</t>
  </si>
  <si>
    <t>764531403</t>
  </si>
  <si>
    <t>Žlab podokapní z měděného plechu včetně háků a čel půlkruhový rš 250 mm</t>
  </si>
  <si>
    <t>1875206278</t>
  </si>
  <si>
    <t>https://podminky.urs.cz/item/CS_URS_2025_02/764531403</t>
  </si>
  <si>
    <t>"K/10" 10,3</t>
  </si>
  <si>
    <t>96</t>
  </si>
  <si>
    <t>764531404</t>
  </si>
  <si>
    <t>Žlab podokapní z měděného plechu včetně háků a čel půlkruhový rš 330 mm</t>
  </si>
  <si>
    <t>1698639318</t>
  </si>
  <si>
    <t>https://podminky.urs.cz/item/CS_URS_2025_02/764531404</t>
  </si>
  <si>
    <t>"K/9" 140,8</t>
  </si>
  <si>
    <t>97</t>
  </si>
  <si>
    <t>764531423</t>
  </si>
  <si>
    <t>Žlab podokapní z měděného plechu roh nebo kout, žlabu půlkruhového rš 250 mm</t>
  </si>
  <si>
    <t>1908563770</t>
  </si>
  <si>
    <t>https://podminky.urs.cz/item/CS_URS_2025_02/764531423</t>
  </si>
  <si>
    <t>98</t>
  </si>
  <si>
    <t>764531424</t>
  </si>
  <si>
    <t>Žlab podokapní z měděného plechu roh nebo kout, žlabu půlkruhového rš 330 mm</t>
  </si>
  <si>
    <t>-1721753041</t>
  </si>
  <si>
    <t>https://podminky.urs.cz/item/CS_URS_2025_02/764531424</t>
  </si>
  <si>
    <t>99</t>
  </si>
  <si>
    <t>764531444</t>
  </si>
  <si>
    <t>Žlab podokapní z měděného plechu kotlík oválný (trychtýřový), rš žlabu/průměr svodu 330/100 mm</t>
  </si>
  <si>
    <t>-1980741916</t>
  </si>
  <si>
    <t>https://podminky.urs.cz/item/CS_URS_2025_02/764531444</t>
  </si>
  <si>
    <t>10+1</t>
  </si>
  <si>
    <t>764538422</t>
  </si>
  <si>
    <t>Svod z měděného plechu včetně objímek, kolen a odskoků kruhový, průměru 100 mm</t>
  </si>
  <si>
    <t>813390235</t>
  </si>
  <si>
    <t>https://podminky.urs.cz/item/CS_URS_2025_02/764538422</t>
  </si>
  <si>
    <t>"K/11"</t>
  </si>
  <si>
    <t>8*12</t>
  </si>
  <si>
    <t>"K/12"</t>
  </si>
  <si>
    <t>2,2</t>
  </si>
  <si>
    <t>"K/13"</t>
  </si>
  <si>
    <t>2*9,1</t>
  </si>
  <si>
    <t>101</t>
  </si>
  <si>
    <t>998764103</t>
  </si>
  <si>
    <t>Přesun hmot pro konstrukce klempířské stanovený z hmotnosti přesunovaného materiálu vodorovná dopravní vzdálenost do 50 m základní v objektech výšky přes 12 do 24 m</t>
  </si>
  <si>
    <t>-155723401</t>
  </si>
  <si>
    <t>https://podminky.urs.cz/item/CS_URS_2025_02/998764103</t>
  </si>
  <si>
    <t>765</t>
  </si>
  <si>
    <t>Krytina skládaná</t>
  </si>
  <si>
    <t>102</t>
  </si>
  <si>
    <t>765111990R</t>
  </si>
  <si>
    <t>Doplnění střešní krytiny v místech rozšíření střechy</t>
  </si>
  <si>
    <t>kpl</t>
  </si>
  <si>
    <t>487528948</t>
  </si>
  <si>
    <t>103</t>
  </si>
  <si>
    <t>766621112</t>
  </si>
  <si>
    <t>Montáž oken dřevěných včetně montáže rámu plochy přes 1 m2 špaletových do zdiva, výšky přes 1,5 do 2,5 m</t>
  </si>
  <si>
    <t>-900307996</t>
  </si>
  <si>
    <t>https://podminky.urs.cz/item/CS_URS_2025_02/766621112</t>
  </si>
  <si>
    <t>"okno T/1" 1,25*2,34*(34+33)</t>
  </si>
  <si>
    <t>104</t>
  </si>
  <si>
    <t>61110033R</t>
  </si>
  <si>
    <t>okno dřevěné špaletové otevíravé přes plochu 1m2 v 1,5-2,5m dle výpisu T/1</t>
  </si>
  <si>
    <t>-1288508137</t>
  </si>
  <si>
    <t>Poznámka k položce:_x000d_
"dodávka okna dle výpis truhlářských prvků T/1"</t>
  </si>
  <si>
    <t>105</t>
  </si>
  <si>
    <t>766621211</t>
  </si>
  <si>
    <t>Montáž oken dřevěných včetně montáže rámu plochy přes 1 m2 otevíravých do zdiva, výšky do 1,5 m</t>
  </si>
  <si>
    <t>1676941707</t>
  </si>
  <si>
    <t>https://podminky.urs.cz/item/CS_URS_2025_02/766621211</t>
  </si>
  <si>
    <t>"okno T/4" 0,75*1,23*2</t>
  </si>
  <si>
    <t>"okno T/5" 1,0*1,4*2</t>
  </si>
  <si>
    <t>"okno T/8" 1,27*1,3*2</t>
  </si>
  <si>
    <t>"okno T/9" 0,9*1,22*4</t>
  </si>
  <si>
    <t>"okno T/10" 1,25*1,25*11</t>
  </si>
  <si>
    <t>"okno T/11" 1,23*1,14*4</t>
  </si>
  <si>
    <t>"okno T/13" 1,2*1,74*1</t>
  </si>
  <si>
    <t>"okno T/14" 1,2*1,2*1</t>
  </si>
  <si>
    <t>"okno T/17"1,34*1,25</t>
  </si>
  <si>
    <t>106</t>
  </si>
  <si>
    <t>61110010R</t>
  </si>
  <si>
    <t>okno dřevěné otevíravé/sklopné dvojsklo přes plochu 1m2 do v 1,5m dle výpisu T/4</t>
  </si>
  <si>
    <t>941998935</t>
  </si>
  <si>
    <t>Poznámka k položce:_x000d_
"dodávka okna dle výpis truhlářských prvků T/4"</t>
  </si>
  <si>
    <t>107</t>
  </si>
  <si>
    <t>61110011R</t>
  </si>
  <si>
    <t>okno dřevěné otevíravé/sklopné dvojsklo přes plochu 1m2 do v 1,5m dle výpisu T/5</t>
  </si>
  <si>
    <t>1339882164</t>
  </si>
  <si>
    <t>Poznámka k položce:_x000d_
"dodávka okna dle výpis truhlářských prvků T/5"</t>
  </si>
  <si>
    <t>108</t>
  </si>
  <si>
    <t>61110090R</t>
  </si>
  <si>
    <t>okno dřevěné otevíravé/sklopné dvojsklo přes plochu 1m2 v 1,5-2,5m dle výpisu T/8</t>
  </si>
  <si>
    <t>-1259238589</t>
  </si>
  <si>
    <t>Poznámka k položce:_x000d_
"dodávka okna dle výpis truhlářských prvků T/8"</t>
  </si>
  <si>
    <t>109</t>
  </si>
  <si>
    <t>61110091R</t>
  </si>
  <si>
    <t>okno dřevěné otevíravé/sklopné dvojsklo přes plochu 1m2 v 1,5-2,5m dle výpisu T/9</t>
  </si>
  <si>
    <t>-1683469170</t>
  </si>
  <si>
    <t>Poznámka k položce:_x000d_
"dodávka okna dle výpis truhlářských prvků T/9"</t>
  </si>
  <si>
    <t>110</t>
  </si>
  <si>
    <t>61110092R</t>
  </si>
  <si>
    <t>okno dřevěné otevíravé/sklopné dvojsklo přes plochu 1m2 v 1,5-2,5m dle výpisu T/10</t>
  </si>
  <si>
    <t>-356597490</t>
  </si>
  <si>
    <t>Poznámka k položce:_x000d_
"dodávka okna dle výpis truhlářských prvků T/10"</t>
  </si>
  <si>
    <t>111</t>
  </si>
  <si>
    <t>61110093R</t>
  </si>
  <si>
    <t>okno dřevěné otevíravé/sklopné dvojsklo přes plochu 1m2 v 1,5-2,5m dle výpisu T/11</t>
  </si>
  <si>
    <t>326189093</t>
  </si>
  <si>
    <t>Poznámka k položce:_x000d_
"dodávka okna dle výpis truhlářských prvků T/11"</t>
  </si>
  <si>
    <t>5,609</t>
  </si>
  <si>
    <t>112</t>
  </si>
  <si>
    <t>61110095R</t>
  </si>
  <si>
    <t>okno dřevěné otevíravé/sklopné dvojsklo přes plochu 1m2 v 1,5-2,5m dle výpisu T/13</t>
  </si>
  <si>
    <t>1258313897</t>
  </si>
  <si>
    <t>Poznámka k položce:_x000d_
"dodávka okna dle výpis truhlářských prvků T/13"</t>
  </si>
  <si>
    <t>113</t>
  </si>
  <si>
    <t>61110096R</t>
  </si>
  <si>
    <t>okno dřevěné otevíravé/sklopné dvojsklo přes plochu 1m2 v 1,5-2,5m dle výpisu T/14</t>
  </si>
  <si>
    <t>-1697864345</t>
  </si>
  <si>
    <t>Poznámka k položce:_x000d_
"dodávka okna dle výpis truhlářských prvků T/14"</t>
  </si>
  <si>
    <t>114</t>
  </si>
  <si>
    <t>61110097R</t>
  </si>
  <si>
    <t>okno dřevěné otevíravé/sklopné dvojsklo přes plochu 1m2 v 1,5-2,5m dle výpisu T/17</t>
  </si>
  <si>
    <t>2033685826</t>
  </si>
  <si>
    <t>Poznámka k položce:_x000d_
"dodávka okna dle výpis truhlářských prvků T/17"</t>
  </si>
  <si>
    <t>115</t>
  </si>
  <si>
    <t>766621212</t>
  </si>
  <si>
    <t>Montáž oken dřevěných včetně montáže rámu plochy přes 1 m2 otevíravých do zdiva, výšky přes 1,5 do 2,5 m</t>
  </si>
  <si>
    <t>-479095253</t>
  </si>
  <si>
    <t>https://podminky.urs.cz/item/CS_URS_2025_02/766621212</t>
  </si>
  <si>
    <t>"okno T/2" 1,22*2,22*(5+12)</t>
  </si>
  <si>
    <t>"okno T/3" 1,33*2,4*2</t>
  </si>
  <si>
    <t>"okno T/6" 1,27*1,6</t>
  </si>
  <si>
    <t>"okno T/7" 1,3*2,06*4</t>
  </si>
  <si>
    <t>116</t>
  </si>
  <si>
    <t>61110012R</t>
  </si>
  <si>
    <t>okno dřevěné otevíravé/sklopné dvojsklo přes plochu 1m2 v 1,5-2,5m dle výpisu T/2</t>
  </si>
  <si>
    <t>-1503200617</t>
  </si>
  <si>
    <t>Poznámka k položce:_x000d_
"dodávka okna dle výpis truhlářských prvků T/2"</t>
  </si>
  <si>
    <t>117</t>
  </si>
  <si>
    <t>61110013R</t>
  </si>
  <si>
    <t>okno dřevěné otevíravé/sklopné dvojsklo přes plochu 1m2 v 1,5-2,5m dle výpisu T/3</t>
  </si>
  <si>
    <t>-1859342845</t>
  </si>
  <si>
    <t>Poznámka k položce:_x000d_
"dodávka okna dle výpis truhlářských prvků T/3"</t>
  </si>
  <si>
    <t>118</t>
  </si>
  <si>
    <t>61110014R</t>
  </si>
  <si>
    <t>okno dřevěné otevíravé/sklopné dvojsklo přes plochu 1m2 v 1,5-2,5m dle výpisu T/6</t>
  </si>
  <si>
    <t>-1770295306</t>
  </si>
  <si>
    <t>Poznámka k položce:_x000d_
"dodávka okna dle výpis truhlářských prvků T/6"</t>
  </si>
  <si>
    <t>119</t>
  </si>
  <si>
    <t>61110015R</t>
  </si>
  <si>
    <t>okno dřevěné otevíravé/sklopné dvojsklo přes plochu 1m2 v 1,5-2,5m dle výpisu T/7</t>
  </si>
  <si>
    <t>-1805309205</t>
  </si>
  <si>
    <t>Poznámka k položce:_x000d_
"dodávka okna dle výpis truhlářských prvků T/7"</t>
  </si>
  <si>
    <t>120</t>
  </si>
  <si>
    <t>766660451</t>
  </si>
  <si>
    <t>Montáž vchodových dveří včetně rámu do zdiva dvoukřídlových bez nadsvětlíku</t>
  </si>
  <si>
    <t>1148697805</t>
  </si>
  <si>
    <t>https://podminky.urs.cz/item/CS_URS_2025_02/766660451</t>
  </si>
  <si>
    <t>"dveře T/18" 1</t>
  </si>
  <si>
    <t>121</t>
  </si>
  <si>
    <t>61173204R</t>
  </si>
  <si>
    <t>dveře dvoukřídlé dřevěné T/18</t>
  </si>
  <si>
    <t>-1279898593</t>
  </si>
  <si>
    <t>122</t>
  </si>
  <si>
    <t>766660461</t>
  </si>
  <si>
    <t>Montáž vchodových dveří včetně rámu do zdiva dvoukřídlových s nadsvětlíkem</t>
  </si>
  <si>
    <t>318240482</t>
  </si>
  <si>
    <t>https://podminky.urs.cz/item/CS_URS_2025_02/766660461</t>
  </si>
  <si>
    <t>"dveře Z/1" 1</t>
  </si>
  <si>
    <t>123</t>
  </si>
  <si>
    <t>61173205</t>
  </si>
  <si>
    <t>dveře dvoukřídlé dřevěné prosklené max rozměru otvoru 4,84m2 bezpečnostní třídy RC2</t>
  </si>
  <si>
    <t>993018731</t>
  </si>
  <si>
    <t>124</t>
  </si>
  <si>
    <t>766694116</t>
  </si>
  <si>
    <t>Montáž ostatních truhlářských konstrukcí parapetních desek dřevěných nebo plastových šířky do 300 mm</t>
  </si>
  <si>
    <t>-688925625</t>
  </si>
  <si>
    <t>https://podminky.urs.cz/item/CS_URS_2025_02/766694116</t>
  </si>
  <si>
    <t>"parapet T/16"</t>
  </si>
  <si>
    <t>1,25*34</t>
  </si>
  <si>
    <t>1,25*33</t>
  </si>
  <si>
    <t>125</t>
  </si>
  <si>
    <t>61187590R</t>
  </si>
  <si>
    <t>parapet dřevěný bukový tl 20mm, š 200mm včetně povrchové úpravy</t>
  </si>
  <si>
    <t>257488221</t>
  </si>
  <si>
    <t>83,75*1,15 'Přepočtené koeficientem množství</t>
  </si>
  <si>
    <t>126</t>
  </si>
  <si>
    <t>-2042052166</t>
  </si>
  <si>
    <t>"parapety v 1.PP"</t>
  </si>
  <si>
    <t>1,25*11</t>
  </si>
  <si>
    <t>1,22*4</t>
  </si>
  <si>
    <t>127</t>
  </si>
  <si>
    <t>61140080</t>
  </si>
  <si>
    <t>parapet plastový vnitřní š 300mm</t>
  </si>
  <si>
    <t>-604638442</t>
  </si>
  <si>
    <t>128</t>
  </si>
  <si>
    <t>61144019</t>
  </si>
  <si>
    <t>koncovka k parapetu plastovému vnitřnímu 1 pár</t>
  </si>
  <si>
    <t>-328679766</t>
  </si>
  <si>
    <t>129</t>
  </si>
  <si>
    <t>766694126</t>
  </si>
  <si>
    <t>Montáž ostatních truhlářských konstrukcí parapetních desek dřevěných nebo plastových šířky přes 300 mm</t>
  </si>
  <si>
    <t>1089020212</t>
  </si>
  <si>
    <t>https://podminky.urs.cz/item/CS_URS_2025_02/766694126</t>
  </si>
  <si>
    <t>"parapet T/15"</t>
  </si>
  <si>
    <t>1,27+(1,25*3)</t>
  </si>
  <si>
    <t>1,24*3</t>
  </si>
  <si>
    <t>1,3*4</t>
  </si>
  <si>
    <t>1,22*3</t>
  </si>
  <si>
    <t>130</t>
  </si>
  <si>
    <t>61187591R</t>
  </si>
  <si>
    <t>parapet dřevěný bukový tl 20mm, š 450mm včetně povrchové úpravy</t>
  </si>
  <si>
    <t>1531337387</t>
  </si>
  <si>
    <t>22,4*1,15 'Přepočtené koeficientem množství</t>
  </si>
  <si>
    <t>131</t>
  </si>
  <si>
    <t>766694900R</t>
  </si>
  <si>
    <t>Repase hlavních dveří</t>
  </si>
  <si>
    <t>1793676934</t>
  </si>
  <si>
    <t xml:space="preserve">Poznámka k položce:_x000d_
CELKOVÁ REPASE HLAVNÍCH DVEŘÍ (VYSAZENÍ KŘÍDEL,  DÍLENSKÁ OPRAVA, VÝMĚNA STÁVAJÍCÍHO PROSKLENÍ ZA NOVÉ TROJSKLO, NOVÁ POVRCHOVOU ÚPRAVA: ODSTÍN LAZUROVÉ DŘEVO, poznámka č. 14_x000d_
</t>
  </si>
  <si>
    <t>132</t>
  </si>
  <si>
    <t>998766113</t>
  </si>
  <si>
    <t>Přesun hmot pro konstrukce truhlářské stanovený z hmotnosti přesunovaného materiálu vodorovná dopravní vzdálenost do 50 m s omezením mechanizace v objektech výšky přes 12 do 24 m</t>
  </si>
  <si>
    <t>-1837593878</t>
  </si>
  <si>
    <t>https://podminky.urs.cz/item/CS_URS_2025_02/998766113</t>
  </si>
  <si>
    <t>133</t>
  </si>
  <si>
    <t>767391112</t>
  </si>
  <si>
    <t>Montáž krytiny z tvarovaných plechů trapézových nebo vlnitých, uchycených šroubováním</t>
  </si>
  <si>
    <t>-1330971143</t>
  </si>
  <si>
    <t>https://podminky.urs.cz/item/CS_URS_2025_02/767391112</t>
  </si>
  <si>
    <t xml:space="preserve">"zastřešení přístřešku" </t>
  </si>
  <si>
    <t>4,9*2</t>
  </si>
  <si>
    <t>134</t>
  </si>
  <si>
    <t>15485141</t>
  </si>
  <si>
    <t>plech trapézový 7/117/1176 PE tl 0,5mm</t>
  </si>
  <si>
    <t>1099845061</t>
  </si>
  <si>
    <t>9,8*1,133 'Přepočtené koeficientem množství</t>
  </si>
  <si>
    <t>135</t>
  </si>
  <si>
    <t>767415112</t>
  </si>
  <si>
    <t>Montáž vnějšího obkladu skládaného pláště plechem tvarovaným výšky budovy do 6 m, uchyceným šroubováním</t>
  </si>
  <si>
    <t>102602792</t>
  </si>
  <si>
    <t>https://podminky.urs.cz/item/CS_URS_2025_02/767415112</t>
  </si>
  <si>
    <t>"opláštění přístřešku"</t>
  </si>
  <si>
    <t>(4,75+1,9+1,9)*2</t>
  </si>
  <si>
    <t>136</t>
  </si>
  <si>
    <t>15485142</t>
  </si>
  <si>
    <t>plech trapézový 7/117/1176 PE tl 0,7mm</t>
  </si>
  <si>
    <t>-409323577</t>
  </si>
  <si>
    <t>17,1*1,133 'Přepočtené koeficientem množství</t>
  </si>
  <si>
    <t>137</t>
  </si>
  <si>
    <t>767662110</t>
  </si>
  <si>
    <t>Montáž mříží pevných, připevněných šroubováním</t>
  </si>
  <si>
    <t>1700229250</t>
  </si>
  <si>
    <t>https://podminky.urs.cz/item/CS_URS_2025_02/767662110</t>
  </si>
  <si>
    <t>"Z/2" 1,4*1,0*2</t>
  </si>
  <si>
    <t>"Z/3" 1,23*0,75*2</t>
  </si>
  <si>
    <t>"Z/4" 1,14*1,23*2</t>
  </si>
  <si>
    <t>"Z/5" 1,23*1,23*2</t>
  </si>
  <si>
    <t>"Z/6" 1,74*1,2*1</t>
  </si>
  <si>
    <t>"Z/7" 1,2*1,2</t>
  </si>
  <si>
    <t>138</t>
  </si>
  <si>
    <t>54912001</t>
  </si>
  <si>
    <t>mříž pro stavební otvory pevná</t>
  </si>
  <si>
    <t>-1814348316</t>
  </si>
  <si>
    <t>139</t>
  </si>
  <si>
    <t>998767113</t>
  </si>
  <si>
    <t>Přesun hmot pro zámečnické konstrukce stanovený z hmotnosti přesunovaného materiálu vodorovná dopravní vzdálenost do 50 m s omezením mechanizace v objektech výšky přes 12 do 24 m</t>
  </si>
  <si>
    <t>694710404</t>
  </si>
  <si>
    <t>https://podminky.urs.cz/item/CS_URS_2025_02/998767113</t>
  </si>
  <si>
    <t>782</t>
  </si>
  <si>
    <t>Dokončovací práce - obklady z kamene</t>
  </si>
  <si>
    <t>140</t>
  </si>
  <si>
    <t>782631111</t>
  </si>
  <si>
    <t>Montáž obkladů parapetů z tvrdých kamenů kladených do malty z nejvýše dvou rozdílných druhů pravoúhlých desek ve skladbě se pravidelně opakujících tl. do 25 mm</t>
  </si>
  <si>
    <t>-922903617</t>
  </si>
  <si>
    <t>https://podminky.urs.cz/item/CS_URS_2025_02/782631111</t>
  </si>
  <si>
    <t>"P1" 16*0,3*1,4</t>
  </si>
  <si>
    <t>141</t>
  </si>
  <si>
    <t>58387030</t>
  </si>
  <si>
    <t>obklad parapetů leštěná žula tl 20mm</t>
  </si>
  <si>
    <t>-1579737333</t>
  </si>
  <si>
    <t>6,72*1,05 'Přepočtené koeficientem množství</t>
  </si>
  <si>
    <t>142</t>
  </si>
  <si>
    <t>998782123</t>
  </si>
  <si>
    <t>Přesun hmot pro obklady kamenné stanovený z hmotnosti přesunovaného materiálu vodorovná dopravní vzdálenost do 50 m ruční (bez užití mechanizace) v objektech výšky přes 12 do 24 m</t>
  </si>
  <si>
    <t>-2112597755</t>
  </si>
  <si>
    <t>https://podminky.urs.cz/item/CS_URS_2025_02/998782123</t>
  </si>
  <si>
    <t>783</t>
  </si>
  <si>
    <t>Dokončovací práce - nátěry</t>
  </si>
  <si>
    <t>143</t>
  </si>
  <si>
    <t>783801505</t>
  </si>
  <si>
    <t>Příprava podkladu omítek před provedením nátěru omytí s odmaštěním a následným opláchnutím</t>
  </si>
  <si>
    <t>-1697220207</t>
  </si>
  <si>
    <t>https://podminky.urs.cz/item/CS_URS_2025_02/783801505</t>
  </si>
  <si>
    <t>144</t>
  </si>
  <si>
    <t>783809223</t>
  </si>
  <si>
    <t>Montáž ozdobných prvků na fasádní plochy (materiál ve specifikaci ) s převažujícím délkovým rozměrem hladkých, výšky (šířky) lepené plochy přes 60 do 120 mm</t>
  </si>
  <si>
    <t>-130221475</t>
  </si>
  <si>
    <t>https://podminky.urs.cz/item/CS_URS_2025_02/783809223</t>
  </si>
  <si>
    <t>(4*1,7)*2</t>
  </si>
  <si>
    <t>(2,38+2,38+1,7+1,7)*2</t>
  </si>
  <si>
    <t>(1,6+2,7+2,7+1,6)*4</t>
  </si>
  <si>
    <t>2,4+2,4+3,6+2,6</t>
  </si>
  <si>
    <t>3,6+3,6+1,6+1,6</t>
  </si>
  <si>
    <t>(1,4+1,4+1,0+1,0)*4</t>
  </si>
  <si>
    <t>(1,5+2,5+1,5+2,5)*13</t>
  </si>
  <si>
    <t>145</t>
  </si>
  <si>
    <t>28374118</t>
  </si>
  <si>
    <t>dekorační prvek fasádní šambrána š do 120mm</t>
  </si>
  <si>
    <t>-186644612</t>
  </si>
  <si>
    <t>146</t>
  </si>
  <si>
    <t>783809225</t>
  </si>
  <si>
    <t>Montáž ozdobných prvků na fasádní plochy (materiál ve specifikaci ) s převažujícím délkovým rozměrem hladkých, výšky (šířky) lepené plochy přes 120 do 200 mm</t>
  </si>
  <si>
    <t>-835993853</t>
  </si>
  <si>
    <t>https://podminky.urs.cz/item/CS_URS_2025_02/783809225</t>
  </si>
  <si>
    <t>147</t>
  </si>
  <si>
    <t>28374122</t>
  </si>
  <si>
    <t>dekorační prvek fasádní průběžná římsa v do 200mm</t>
  </si>
  <si>
    <t>1106893397</t>
  </si>
  <si>
    <t>148</t>
  </si>
  <si>
    <t>783827483</t>
  </si>
  <si>
    <t>Krycí (ochranný) nátěr omítek dvojnásobný hladkých omítek hladkých, zrnitých tenkovrstvých nebo štukových stupně členitosti 5 silikátový</t>
  </si>
  <si>
    <t>1976149468</t>
  </si>
  <si>
    <t>https://podminky.urs.cz/item/CS_URS_2025_02/783827483</t>
  </si>
  <si>
    <t>784</t>
  </si>
  <si>
    <t>Dokončovací práce - malby a tapety</t>
  </si>
  <si>
    <t>149</t>
  </si>
  <si>
    <t>784181121</t>
  </si>
  <si>
    <t>Penetrace podkladu jednonásobná hloubková akrylátová bezbarvá v místnostech výšky do 3,80 m</t>
  </si>
  <si>
    <t>-1046215060</t>
  </si>
  <si>
    <t>https://podminky.urs.cz/item/CS_URS_2025_02/784181121</t>
  </si>
  <si>
    <t>"ostění a nadpraží oken v 1.PP"</t>
  </si>
  <si>
    <t>64,37*0,3</t>
  </si>
  <si>
    <t>"okna 1.NP - 3.NP"</t>
  </si>
  <si>
    <t>160,196</t>
  </si>
  <si>
    <t>150</t>
  </si>
  <si>
    <t>784211101</t>
  </si>
  <si>
    <t>Malby z malířských směsí oděruvzdorných za mokra dvojnásobné, bílé za mokra oděruvzdorné výborně v místnostech výšky do 3,80 m</t>
  </si>
  <si>
    <t>-1842171017</t>
  </si>
  <si>
    <t>https://podminky.urs.cz/item/CS_URS_2025_02/784211101</t>
  </si>
  <si>
    <t>151</t>
  </si>
  <si>
    <t>HZS1311</t>
  </si>
  <si>
    <t>Hodinové zúčtovací sazby profesí HSV provádění konstrukcí omítkář</t>
  </si>
  <si>
    <t>-995988539</t>
  </si>
  <si>
    <t>https://podminky.urs.cz/item/CS_URS_2025_02/HZS1311</t>
  </si>
  <si>
    <t>"zapravení prostupů po VZT"</t>
  </si>
  <si>
    <t>152</t>
  </si>
  <si>
    <t>HZS1312</t>
  </si>
  <si>
    <t>Hodinové zúčtovací sazby profesí HSV provádění konstrukcí omítkář - štukatér</t>
  </si>
  <si>
    <t>-1629528415</t>
  </si>
  <si>
    <t>https://podminky.urs.cz/item/CS_URS_2025_02/HZS1312</t>
  </si>
  <si>
    <t>153</t>
  </si>
  <si>
    <t>1876695611</t>
  </si>
  <si>
    <t>"zpětná montáž ocelového přístřešku"</t>
  </si>
  <si>
    <t>"zpětná montáž ocelového přístřešku HUP"</t>
  </si>
  <si>
    <t>Soupis:</t>
  </si>
  <si>
    <t>02.1 - Zařízení č. 1 - Učebny 1. NP</t>
  </si>
  <si>
    <t>751344001R</t>
  </si>
  <si>
    <t xml:space="preserve">Klimatizační jednotka přívodní ve vnitřním provedení, podstropní </t>
  </si>
  <si>
    <t>Vlastní položka R</t>
  </si>
  <si>
    <t>-394585079</t>
  </si>
  <si>
    <t xml:space="preserve">Poznámka k položce:_x000d_
Jednotka s obvodovým pláštěm tl. 45mm z panelu vyplněnými zvukovou a tepelou izolací, z nehořlavé skelné minerální vlny, panely s otevíratelnými zámky nebo plně odejímatelnými panely   _x000d_
_x000d_
Přívodní část_x000d_
 průtok: 4.800 m3/hod,  externí tlak: 600Pa_x000d_
Jednotka se sestává z: - uzavírací klapka s pružnou manžetou - filtrační díl třídy F7 - rekuperační komora s deskovým rekuperátorem a obtokem  - přívodní ventilátorová komora s ventilátorem P= 2,0kW (EC motor), servisní vypínač - otopná komora vodní, 24,4kW včetně regulačního uzlu s protimrazovou ochranou - uzavírací klapka s pružnou manžetou_x000d_
Příslušenství:_x000d_
 - odběrová místa pro měření tlakové diference - sifony - podstavný rám jednotky_x000d_
_x000d_
Odvodní část_x000d_
 průtok: 4.800 m3/hod,  externí tlak: 600Pa_x000d_
Jednotka se sestává z: - uzavírací klapka s pružnou manžetou - filtrační díl třídy M5 - rekuperační komora s deskovým rekuperátorem a obtokem, zima min. - přívodní ventilátorová komora s ventilátorem P=1,3 kW (EC motor), servisní vypínač_x000d_
Příslušenství:_x000d_
 - odběrová místa pro měření tlakové diference - sifony - podstavný rám jednotky</t>
  </si>
  <si>
    <t>"1.1.1" 1</t>
  </si>
  <si>
    <t>751344002R</t>
  </si>
  <si>
    <t>Systém měření a regulace VZT jednotky</t>
  </si>
  <si>
    <t>804070349</t>
  </si>
  <si>
    <t>Poznámka k položce:_x000d_
 - systém měření a regulace pro celou VZT s měřením průtoku vzduchu a inteligentním řízením. Jednotka bude řízena na konstaní tlak v potrubí na přívodu před regulátory průtoku_x000d_
 - systém měření a regulace bude snímat průtoky na jednotlivých regulátorech a dle nich bude řídit průtok vzduchu_x000d_
 - řízení vytápění_x000d_
 - možné napojení na ModBus_x000d_
 - včetně prokabelování mezi regulátory průtoku a rozvaděčem MaR (500 bm kabelu)_x000d_
 - dle přílohy technické zprávy MaR a dle funkčního schéma</t>
  </si>
  <si>
    <t>"1.1.1a" 1</t>
  </si>
  <si>
    <t>751344112</t>
  </si>
  <si>
    <t>Montáž tlumičů hluku pro kruhové potrubí, průměru přes 100 do 200 mm</t>
  </si>
  <si>
    <t>-204387970</t>
  </si>
  <si>
    <t>https://podminky.urs.cz/item/CS_URS_2025_02/751344112</t>
  </si>
  <si>
    <t>"1.10.3" 12</t>
  </si>
  <si>
    <t>42976006</t>
  </si>
  <si>
    <t>tlumič hluku kruhový Pz, D 200mm, l=1000mm</t>
  </si>
  <si>
    <t>-110414736</t>
  </si>
  <si>
    <t xml:space="preserve">Poznámka k položce:_x000d_
tloušťka tlum. vrstvy: 50, velikost: d200/900, útlum hluku v hladině 250Hz min. 9 dB(A)_x000d_
</t>
  </si>
  <si>
    <t>751398056</t>
  </si>
  <si>
    <t>Montáž ostatních zařízení protidešťové žaluzie nebo žaluziové klapky na čtyřhranné potrubí, průřezu přes 0,750 m2</t>
  </si>
  <si>
    <t>-540499793</t>
  </si>
  <si>
    <t>https://podminky.urs.cz/item/CS_URS_2025_02/751398056</t>
  </si>
  <si>
    <t>"1.17.1" 1</t>
  </si>
  <si>
    <t>"1.17.2" 1</t>
  </si>
  <si>
    <t>42972926R</t>
  </si>
  <si>
    <t>Protidešťová žaluzie na sání 1200x800</t>
  </si>
  <si>
    <t>2097518010</t>
  </si>
  <si>
    <t>Poznámka k položce:_x000d_
Protidešťová žaluzie na sání, rozměr 1200x800 mm, bez síta proti hmyzu</t>
  </si>
  <si>
    <t>751711127R</t>
  </si>
  <si>
    <t>Tepelná izolace s uzavřenou buňečnou strukturou, tl. 20mm, tepelná vodivost min. 0,038W/mK</t>
  </si>
  <si>
    <t>1311275570</t>
  </si>
  <si>
    <t>"1.20.2" 52</t>
  </si>
  <si>
    <t>751711128R</t>
  </si>
  <si>
    <t>Ocelové pozinkované potrubí čtyřhranné a kruhové skupiny I., tř. těsnosti B dle EN 12237, EN 1505, EN 1506</t>
  </si>
  <si>
    <t>-1557762048</t>
  </si>
  <si>
    <t>Poznámka k položce:_x000d_
 včetně spojovacího a těsnícího materiálu, závěsů a uchycění VZT potrubí, včetně popisů směru proudění na potrubí</t>
  </si>
  <si>
    <t>"1.30.2" 52</t>
  </si>
  <si>
    <t>751792005R</t>
  </si>
  <si>
    <t>Rovné potrubí a tvarovky, čtyřhranného průřezu z předizolovaného panelu</t>
  </si>
  <si>
    <t>-2099253556</t>
  </si>
  <si>
    <t>Poznámka k položce:_x000d_
Rovné potrubí a tvarovky, čtyřhranného průřezu z předizolovaného panelu. Nezávisle na velikosti průřezu interiérní panel 20 mm šířky, 80/80 mikronů s hliníkovým povrchem - vzorkovaný/vzorkovaný. Hustota izolační pěny 48kg/m³, tepelná vodivost λ=0,02 W/m°K, třída vzduchotěsnosti „C”. Dodaný s doplňky, sestavený na komplet. Statický tlak systému 800 Pa. Spojování potrubí pomocí skrytého spojovacího profilu.</t>
  </si>
  <si>
    <t>"1.30.1" 205</t>
  </si>
  <si>
    <t>751792020R</t>
  </si>
  <si>
    <t>Regulační klapka kruhová D250 mm</t>
  </si>
  <si>
    <t>1999464240</t>
  </si>
  <si>
    <t xml:space="preserve">Poznámka k položce:_x000d_
Materiál: pozink, ovládání ruční_x000d_
_x000d_
</t>
  </si>
  <si>
    <t>"1.15.1" 12</t>
  </si>
  <si>
    <t>751792021R</t>
  </si>
  <si>
    <t>Regulační klapka čtyřhranná 700x300 mm</t>
  </si>
  <si>
    <t>-403531549</t>
  </si>
  <si>
    <t>"1.15.2" 4</t>
  </si>
  <si>
    <t>751792022R</t>
  </si>
  <si>
    <t>Přívodní vyústka čtyřhranná 1000x200 mm</t>
  </si>
  <si>
    <t>998242383</t>
  </si>
  <si>
    <t>Poznámka k položce:_x000d_
1.11.1 - Přívodní vyústka čtyřhranná dvouřadá, průtok: max.800m3/h při 40dB(A), velikost: 1000x200, regulace R1</t>
  </si>
  <si>
    <t>"1.11.2" 6</t>
  </si>
  <si>
    <t>751792023R</t>
  </si>
  <si>
    <t>Odvodní vyústka čtyřhranná 1000x200 mm</t>
  </si>
  <si>
    <t>-1473911196</t>
  </si>
  <si>
    <t>Poznámka k položce:_x000d_
Odvodní vyústka čtyřhranná jednořadá, průtok: max.800m3/h při 40dB(A), velikost: 1000x200, regulace R1</t>
  </si>
  <si>
    <t>751792024R</t>
  </si>
  <si>
    <t>Kulisový tlumič hluku čtyřhranný 700x300/1500</t>
  </si>
  <si>
    <t>-1587141889</t>
  </si>
  <si>
    <t>Poznámka k položce:_x000d_
tloušťka kulis: 300, počet kulis: 1, útlum hluku v hladině 250Hz min. 14dB(A)</t>
  </si>
  <si>
    <t>"1.10.1" 4</t>
  </si>
  <si>
    <t>751792025R</t>
  </si>
  <si>
    <t>Kulisový tlumič hluku čtyřhranný 600x800/1500</t>
  </si>
  <si>
    <t>385071838</t>
  </si>
  <si>
    <t>Poznámka k položce:_x000d_
tloušťka kulis: 230, počet kulis: 2, útlum hluku v hladině 250Hz min. 26dB(A)</t>
  </si>
  <si>
    <t>"1.10.2" 2</t>
  </si>
  <si>
    <t>751792026R</t>
  </si>
  <si>
    <t>Elektronický regulátor průtoku s přímým nastavením průtoku vzduchu (Modbus, 0-100% m3/h) d250</t>
  </si>
  <si>
    <t>1425522406</t>
  </si>
  <si>
    <t>Poznámka k položce:_x000d_
Rozměr: d250, napájení: 24V, řízení ModBus</t>
  </si>
  <si>
    <t>"1.7.1-12" 12</t>
  </si>
  <si>
    <t>751792027R</t>
  </si>
  <si>
    <t>Čidlo kvality ovzduší</t>
  </si>
  <si>
    <t>2116108839</t>
  </si>
  <si>
    <t xml:space="preserve">Poznámka k položce:_x000d_
Inteligentní samostatná prostorová čidla oxidu uhličitého CO2, volných organických sloučenin VOC a relativní vlhkosti RH. Každé čidlo umožňuje zároveň měření teploty (pouze přes Modbus). Speciálně vyvinutá pro ovládání DCV systémů a inteligentních větracích systémů.  Krytí IP30. _x000d_
Provoz je možný ve 4 režimech:_x000d_
• přepínací výstupní relé a Modbus (čtení)_x000d_
• 0–10 V výstup a Modbus (čtení)_x000d_
• 2–10 V výstup a Modbus (čtení)_x000d_
• Modbus plné ovládání_x000d_
Inteligentní čidla CO2 a VOC umožňují:_x000d_
• nastavení pracovního bodu_x000d_
• indikaci úrovně IAQ (kvality vzduchu) třemi barevnými LED kontrolkami umístěnými na spodní straně čidla_x000d_
 - umožňující zapojení a kompatibilitu do systému MaR VZT jednotky</t>
  </si>
  <si>
    <t>"1.6.1-6" 6</t>
  </si>
  <si>
    <t>751792028R</t>
  </si>
  <si>
    <t>Montáž VZT zař. č. 1</t>
  </si>
  <si>
    <t>-1097213097</t>
  </si>
  <si>
    <t>751792029R</t>
  </si>
  <si>
    <t>Šéfmontáž VZT jednotky</t>
  </si>
  <si>
    <t>1361603282</t>
  </si>
  <si>
    <t xml:space="preserve">Poznámka k položce:_x000d_
1.M2 - kompletace VZT jednotky dodané v demontovaném stavu_x000d_
</t>
  </si>
  <si>
    <t>751792030R</t>
  </si>
  <si>
    <t>Napojení VZT jednotky na odvod kondenzátu</t>
  </si>
  <si>
    <t>-2114332669</t>
  </si>
  <si>
    <t>Poznámka k položce:_x000d_
Napojení konndezátu bude provedeno do nejbližšího uvymadla, včetně napojení na zápachovou uzávěrku (včetně výměny uzávěrky), odvod kondenzátu bude veden po stěně v liště</t>
  </si>
  <si>
    <t>751792031R</t>
  </si>
  <si>
    <t>Přeložky stávajících rozvodů v objektu</t>
  </si>
  <si>
    <t>-184833001</t>
  </si>
  <si>
    <t xml:space="preserve">Poznámka k položce:_x000d_
 - jedná se o kabelové vedení, potrubní trasy tepla a vody, kanalizace apod. </t>
  </si>
  <si>
    <t>HZS3212</t>
  </si>
  <si>
    <t>Hodinové zúčtovací sazby montáží technologických zařízení na stavebních objektech montér vzduchotechniky odborný</t>
  </si>
  <si>
    <t>-1957648410</t>
  </si>
  <si>
    <t>https://podminky.urs.cz/item/CS_URS_2025_02/HZS3212</t>
  </si>
  <si>
    <t>"Zaregulování systému VZT" 120</t>
  </si>
  <si>
    <t>"zprovoznění VZT" 40</t>
  </si>
  <si>
    <t xml:space="preserve">02.2 - Zařízení č. 2 - Učebny 2. NP </t>
  </si>
  <si>
    <t>1079479842</t>
  </si>
  <si>
    <t xml:space="preserve">Poznámka k položce:_x000d_
Jednotka s obvodovým pláštěm tl. 45mm z panelu vyplněnými zvukovou a tepelou izolací, z nehořlavé skelné minerální vlny, panely s otevíratelnými zámky nebo plně odejímatelnými panely        _x000d_
_x000d_
Přívodní část_x000d_
 průtok: 5.000 m3/hod,  externí tlak: 550Pa_x000d_
Jednotka se sestává z: - uzavírací klapka s pružnou manžetou - filtrační díl třídy F7 - rekuperační komora s deskovým rekuperátorem a obtokem  - přívodní ventilátorová komora s ventilátorem P= 2,0kW (EC motor), servisní vypínač - otopná komora vodní, 24,4kW včetně regulačního uzlu s protimrazovou ochranou - uzavírací klapka s pružnou manžetou_x000d_
Příslušenství:_x000d_
 - odběrová místa pro měření tlakové diference - sifony - podstavný rám jednotky_x000d_
_x000d_
Odvodní část_x000d_
 průtok: 5.000 m3/hod,  externí tlak: 550Pa_x000d_
Jednotka se sestává z: - uzavírací klapka s pružnou manžetou - filtrační díl třídy M5 - rekuperační komora s deskovým rekuperátorem a obtokem, zima min. - přívodní ventilátorová komora s ventilátorem P=1,3 kW (EC motor), servisní vypínač_x000d_
Příslušenství:_x000d_
 - odběrová místa pro měření tlakové diference - sifony - podstavný rám jednotky</t>
  </si>
  <si>
    <t>"2.1.1" 1</t>
  </si>
  <si>
    <t>-23488279</t>
  </si>
  <si>
    <t>"2.1.1a" 1</t>
  </si>
  <si>
    <t>509552119</t>
  </si>
  <si>
    <t>Poznámka k položce:_x000d_
2.10.3 - tloušťka tlum. vrstvy: 50, velikost: d200/900, útlum hluku v hladině 250Hz min. 9 dB(A)_x000d_
2.10.4 - tloušťka tlum. vrstvy: 50, velikost: d200/500, útlum hluku v hladině 250Hz min. 5 dB(A)</t>
  </si>
  <si>
    <t>"2.10.3" 12</t>
  </si>
  <si>
    <t>"2.10.4" 2</t>
  </si>
  <si>
    <t>-1233066141</t>
  </si>
  <si>
    <t>-2016749822</t>
  </si>
  <si>
    <t>Protidešťová žaluzie na sání (výfuk) 1200x800</t>
  </si>
  <si>
    <t>-1914348365</t>
  </si>
  <si>
    <t>Poznámka k položce:_x000d_
Protidešťová žaluzie na sání, rozměr 1200x800 mm, bez síta proti hmyzu_x000d_
Protidešťová žaluzie na výfuk, rozměr 1200x800 mm, bez síta proti hmyzu</t>
  </si>
  <si>
    <t>-2145738761</t>
  </si>
  <si>
    <t>"2.20.2" 58</t>
  </si>
  <si>
    <t>-804064313</t>
  </si>
  <si>
    <t>"2.30.2" 58</t>
  </si>
  <si>
    <t>686658833</t>
  </si>
  <si>
    <t>"2.30.1" 211</t>
  </si>
  <si>
    <t>751792006R</t>
  </si>
  <si>
    <t>Regulační klapka kruhová DN 200</t>
  </si>
  <si>
    <t>-1574373153</t>
  </si>
  <si>
    <t>Poznámka k položce:_x000d_
Materiál: pozink, ovládání ruční</t>
  </si>
  <si>
    <t>"2.15.3" 2</t>
  </si>
  <si>
    <t>1858034329</t>
  </si>
  <si>
    <t>"2.15.1" 12</t>
  </si>
  <si>
    <t>760274009</t>
  </si>
  <si>
    <t>"2.15.2" 4</t>
  </si>
  <si>
    <t>-2108789767</t>
  </si>
  <si>
    <t>"2.11.1" 6</t>
  </si>
  <si>
    <t>-458684521</t>
  </si>
  <si>
    <t>"2.11.2" 6</t>
  </si>
  <si>
    <t>178856830</t>
  </si>
  <si>
    <t>"2.10.1" 4</t>
  </si>
  <si>
    <t>1393121872</t>
  </si>
  <si>
    <t>"2.10.2" 2</t>
  </si>
  <si>
    <t>-1777599269</t>
  </si>
  <si>
    <t>"2.7.1-12" 12</t>
  </si>
  <si>
    <t>751792026R1</t>
  </si>
  <si>
    <t>Elektronický regulátor průtoku s přímým nastavením průtoku vzduchu (Modbus, 0-100% m3/h) d200</t>
  </si>
  <si>
    <t>653757594</t>
  </si>
  <si>
    <t>"2.7.13-14"</t>
  </si>
  <si>
    <t>-1437690402</t>
  </si>
  <si>
    <t>"2.6.1-7" 7</t>
  </si>
  <si>
    <t>-1920177132</t>
  </si>
  <si>
    <t>1883145250</t>
  </si>
  <si>
    <t>90024700</t>
  </si>
  <si>
    <t>963290181</t>
  </si>
  <si>
    <t>751792022R1</t>
  </si>
  <si>
    <t>Přívodní vyústka čtyřhranná 500x200 mm</t>
  </si>
  <si>
    <t>1446006263</t>
  </si>
  <si>
    <t>Poznámka k položce:_x000d_
Přívodní vyústka čtyřhranná dvouřadá, průtok: max.800m3/h při 40dB(A), velikost: 500x200, regulace R1</t>
  </si>
  <si>
    <t>"2.11.3" 1</t>
  </si>
  <si>
    <t>751792022R2</t>
  </si>
  <si>
    <t>Odvodní vyústka čtyřhranná 500x200 mm</t>
  </si>
  <si>
    <t>-1888589114</t>
  </si>
  <si>
    <t>"2.11.4" 1</t>
  </si>
  <si>
    <t>1257916918</t>
  </si>
  <si>
    <t>02.3 - Přívod topné vody pro VZT jednotky</t>
  </si>
  <si>
    <t xml:space="preserve">    733 - Z.č. 3 - Přívod topné vody pro VZT jednotky</t>
  </si>
  <si>
    <t>VRN - Vedlejší rozpočtové náklady</t>
  </si>
  <si>
    <t xml:space="preserve">    VRN4 - Inženýrská činnost</t>
  </si>
  <si>
    <t>949111112</t>
  </si>
  <si>
    <t>Lešení lehké kozové trubkové o výšce lešeňové podlahy přes 1,2 do 1,9 m montáž</t>
  </si>
  <si>
    <t>-2031606542</t>
  </si>
  <si>
    <t>https://podminky.urs.cz/item/CS_URS_2025_02/949111112</t>
  </si>
  <si>
    <t>949111212</t>
  </si>
  <si>
    <t>Lešení lehké kozové trubkové o výšce lešeňové podlahy přes 1,2 do 1,9 m příplatek k ceně za každý den použití</t>
  </si>
  <si>
    <t>-1208508248</t>
  </si>
  <si>
    <t>https://podminky.urs.cz/item/CS_URS_2025_02/949111212</t>
  </si>
  <si>
    <t>2*10</t>
  </si>
  <si>
    <t>949111812</t>
  </si>
  <si>
    <t>Lešení lehké kozové trubkové o výšce lešeňové podlahy přes 1,2 do 1,9 m demontáž</t>
  </si>
  <si>
    <t>354579627</t>
  </si>
  <si>
    <t>https://podminky.urs.cz/item/CS_URS_2025_02/949111812</t>
  </si>
  <si>
    <t>733</t>
  </si>
  <si>
    <t>Z.č. 3 - Přívod topné vody pro VZT jednotky</t>
  </si>
  <si>
    <t>733111106</t>
  </si>
  <si>
    <t>Potrubí z trubek ocelových závitových černých spojovaných svařováním bezešvých běžných nízkotlakých PN 16 do 115°C DN 32</t>
  </si>
  <si>
    <t>1625497304</t>
  </si>
  <si>
    <t>https://podminky.urs.cz/item/CS_URS_2025_02/733111106</t>
  </si>
  <si>
    <t>733111107R</t>
  </si>
  <si>
    <t xml:space="preserve">Tepelná izolace pro potrubí (vč. ohybů, redukcí a armatur) z minerálního vlákna s hliníkovou úpravou na povrchu </t>
  </si>
  <si>
    <t>-396759694</t>
  </si>
  <si>
    <t>"DN 32"</t>
  </si>
  <si>
    <t>733111108R</t>
  </si>
  <si>
    <t>Provedení protipožárních prostupů (přívodního a vratného potrubí) svislých konstrukcí certifikovaným materiálem s odolností min. EI60, vč.označení průchodů identifikačními štítky certifikovanou firmou. Nehořlavé potrubí do DN150 a nehořlavá izolace</t>
  </si>
  <si>
    <t>1072741606</t>
  </si>
  <si>
    <t>733111109R</t>
  </si>
  <si>
    <t xml:space="preserve">Provedení protipožárních prostupů (přívodního a vratného potrubí) vodorovnou konstrukcí certifikovaným materiálem s odolností min. EI60, vč.označení průchodů identifikačními štítky certifikovanou firmou. Nehořlavé potrubí do DN150 a nehořlavá izolace. </t>
  </si>
  <si>
    <t>-1251114139</t>
  </si>
  <si>
    <t>733190217</t>
  </si>
  <si>
    <t>Zkoušky těsnosti potrubí, manžety prostupové z trubek ocelových zkoušky těsnosti potrubí (za provozu) z trubek ocelových hladkých Ø do 51/2,6</t>
  </si>
  <si>
    <t>632565996</t>
  </si>
  <si>
    <t>https://podminky.urs.cz/item/CS_URS_2025_02/733190217</t>
  </si>
  <si>
    <t>733190218R</t>
  </si>
  <si>
    <t xml:space="preserve">Proplachy, napuštění a odvzdušnění, tlakové zkoušky, Zprovoznění </t>
  </si>
  <si>
    <t>-638120230</t>
  </si>
  <si>
    <t>733190219R</t>
  </si>
  <si>
    <t>Vypuštění systému</t>
  </si>
  <si>
    <t>-1735034517</t>
  </si>
  <si>
    <t>733811200R</t>
  </si>
  <si>
    <t>Vysazení odbočky DN32 včetně příruby DN32, PN6 pro osazení uzavírací klapky na stávající R+S, včetně návarku na R+S</t>
  </si>
  <si>
    <t>137467268</t>
  </si>
  <si>
    <t>733811201R</t>
  </si>
  <si>
    <t>Napojení na regulační uzel VZT jednotky, včetně dodávky šroubení a spojovacího materiálu</t>
  </si>
  <si>
    <t>1989900287</t>
  </si>
  <si>
    <t>733811202R</t>
  </si>
  <si>
    <t>Vysoce účinné oběhové čerpadlo, mokroběžné, přírubové DN32, PN10, Q=1,8m3/h, H=9m, 1N-230V, 50Hz, P=0,169kW, včetně těsnění a spojovacího materiálu</t>
  </si>
  <si>
    <t>80318427</t>
  </si>
  <si>
    <t>733811290R</t>
  </si>
  <si>
    <t xml:space="preserve">Nátěr pomocných ocelových konstrukcí 1x základní barvou, 2x vrchní email </t>
  </si>
  <si>
    <t>1623998753</t>
  </si>
  <si>
    <t>733811291R</t>
  </si>
  <si>
    <t>Štítky pro označení směru proudění</t>
  </si>
  <si>
    <t>-860719940</t>
  </si>
  <si>
    <t>734291268R</t>
  </si>
  <si>
    <t>Teploměr průměr 100 mm, 0-120°C, vč. návarku a jímky</t>
  </si>
  <si>
    <t>-600805324</t>
  </si>
  <si>
    <t>734291269R</t>
  </si>
  <si>
    <t>Tlakoměr průměr 100mm rozsah: 0-600kPa, včetně 3-cestný zkušební kohout DN15</t>
  </si>
  <si>
    <t>-1824230751</t>
  </si>
  <si>
    <t>734291290R</t>
  </si>
  <si>
    <t>Nátěr potrubí 2x základní pod tepelnou izolací</t>
  </si>
  <si>
    <t>2114525266</t>
  </si>
  <si>
    <t>735152585R</t>
  </si>
  <si>
    <t xml:space="preserve">Montáž a instalace zařízení </t>
  </si>
  <si>
    <t>603226971</t>
  </si>
  <si>
    <t>738811292R</t>
  </si>
  <si>
    <t>Štítky pro popis zařízení a armatur</t>
  </si>
  <si>
    <t>360277996</t>
  </si>
  <si>
    <t>734292775</t>
  </si>
  <si>
    <t>Ostatní armatury kulové kohouty PN 42 do 185°C plnoprůtokové vnitřní závit G 1 1/4</t>
  </si>
  <si>
    <t>1002652625</t>
  </si>
  <si>
    <t>https://podminky.urs.cz/item/CS_URS_2025_02/734292775</t>
  </si>
  <si>
    <t>734291265</t>
  </si>
  <si>
    <t>Ostatní armatury filtry závitové pro topné a chladicí systémy PN 30 do 110°C přímé s vnitřními závity G 1 1/4</t>
  </si>
  <si>
    <t>1868154418</t>
  </si>
  <si>
    <t>https://podminky.urs.cz/item/CS_URS_2025_02/734291265</t>
  </si>
  <si>
    <t>734291266R</t>
  </si>
  <si>
    <t>Ruční vyvažovací ventil PN25, závitový, s vypouštěním, se samotěsnícími měřícími vsuvkami, slitina mosazi odolná proti odzinkování, provozní teplota -20°C až +120°C, DN 5/4</t>
  </si>
  <si>
    <t>-1557362200</t>
  </si>
  <si>
    <t>734291267R</t>
  </si>
  <si>
    <t>Zpětná klapka, dvoukřídlá s vratnou pružinou, PN6, včetně protipřírub a těsnění, DN 5/4"</t>
  </si>
  <si>
    <t>-1813873535</t>
  </si>
  <si>
    <t>734292723</t>
  </si>
  <si>
    <t>Ostatní armatury kulové kohouty PN 42 do 185°C přímé vnitřní závit s vypouštěním G 1/2</t>
  </si>
  <si>
    <t>-250088112</t>
  </si>
  <si>
    <t>https://podminky.urs.cz/item/CS_URS_2025_02/734292723</t>
  </si>
  <si>
    <t>735152584R</t>
  </si>
  <si>
    <t>Fabrikované, žárově pozinkované závěsy pro potrubí (úpravy 2x pozinkov. lakem)</t>
  </si>
  <si>
    <t>kg</t>
  </si>
  <si>
    <t>-1243006900</t>
  </si>
  <si>
    <t>HZS2221</t>
  </si>
  <si>
    <t>Hodinové zúčtovací sazby profesí PSV provádění stavebních instalací topenář</t>
  </si>
  <si>
    <t>1155088610</t>
  </si>
  <si>
    <t>https://podminky.urs.cz/item/CS_URS_2025_02/HZS2221</t>
  </si>
  <si>
    <t>"odstavení a vypuštění stáv. R+S"</t>
  </si>
  <si>
    <t>"topná zkouška"</t>
  </si>
  <si>
    <t>"chladící zkouška"</t>
  </si>
  <si>
    <t>"Hydraulické vyvážení soustavy včetně protokolu"</t>
  </si>
  <si>
    <t>"zaškolení obsluhy"</t>
  </si>
  <si>
    <t>HZS2492</t>
  </si>
  <si>
    <t>Hodinové zúčtovací sazby profesí PSV zednické výpomoci a pomocné práce PSV pomocný dělník PSV</t>
  </si>
  <si>
    <t>793207803</t>
  </si>
  <si>
    <t>https://podminky.urs.cz/item/CS_URS_2025_02/HZS2492</t>
  </si>
  <si>
    <t>"Stavební přípomoce" 30</t>
  </si>
  <si>
    <t>"Stavební práce (sekání, zapravení)" 30</t>
  </si>
  <si>
    <t>Vedlejší rozpočtové náklady</t>
  </si>
  <si>
    <t>VRN4</t>
  </si>
  <si>
    <t>Inženýrská činnost</t>
  </si>
  <si>
    <t>043103000</t>
  </si>
  <si>
    <t>Komplexní zkoušky ve spolupráci s navazujícími profesemi</t>
  </si>
  <si>
    <t>CS ÚRS 2024 01</t>
  </si>
  <si>
    <t>1024</t>
  </si>
  <si>
    <t>-452611572</t>
  </si>
  <si>
    <t>https://podminky.urs.cz/item/CS_URS_2024_01/043103000</t>
  </si>
  <si>
    <t>049103000</t>
  </si>
  <si>
    <t>Náklady vzniklé v souvislosti s realizací stavby - koordinace, účast na kontrolních dnech a na kontrolních prohlídkách</t>
  </si>
  <si>
    <t>-1493795123</t>
  </si>
  <si>
    <t>https://podminky.urs.cz/item/CS_URS_2024_01/049103000</t>
  </si>
  <si>
    <t>049103001R</t>
  </si>
  <si>
    <t xml:space="preserve">Bezpečnostní a hygienická opatření na staveništi </t>
  </si>
  <si>
    <t>-1204266361</t>
  </si>
  <si>
    <t>049103002R</t>
  </si>
  <si>
    <t>Přehledová schéma jednotlivých systému v barevném provedení</t>
  </si>
  <si>
    <t>958150696</t>
  </si>
  <si>
    <t>02.4 - Silnoproud</t>
  </si>
  <si>
    <t>741 - Elektroinstalace - silnoproud</t>
  </si>
  <si>
    <t>21-M - Elektromontáže</t>
  </si>
  <si>
    <t>58-M - Revize vyhrazených technických zařízení</t>
  </si>
  <si>
    <t>741110511</t>
  </si>
  <si>
    <t>Montáž lišt a kanálků elektroinstalačních se spojkami, ohyby a rohy a s nasunutím do krabic vkládacích s víčkem, šířky do 60 mm</t>
  </si>
  <si>
    <t>688189940</t>
  </si>
  <si>
    <t>https://podminky.urs.cz/item/CS_URS_2025_02/741110511</t>
  </si>
  <si>
    <t>34571015</t>
  </si>
  <si>
    <t>lišta elektroinstalační vkládací hranatá bezhalogenová 40x20mm</t>
  </si>
  <si>
    <t>-1569665860</t>
  </si>
  <si>
    <t>34571017</t>
  </si>
  <si>
    <t>lišta elektroinstalační vkládací hranatá bezhalogenová 60x40mm</t>
  </si>
  <si>
    <t>1297084531</t>
  </si>
  <si>
    <t>741120301</t>
  </si>
  <si>
    <t>Montáž vodičů izolovaných měděných bez ukončení uložených pevně plných a laněných s PVC pláštěm, bezhalogenových, ohniodolných (např. CY, CHAH-V) průřezu žíly 0,55 až 16 mm2</t>
  </si>
  <si>
    <t>-2098220083</t>
  </si>
  <si>
    <t>https://podminky.urs.cz/item/CS_URS_2025_02/741120301</t>
  </si>
  <si>
    <t>34140826</t>
  </si>
  <si>
    <t>vodič propojovací jádro Cu plné izolace PVC 450/750V (H07V-U) 1x6mm2</t>
  </si>
  <si>
    <t>-999080612</t>
  </si>
  <si>
    <t>741122011</t>
  </si>
  <si>
    <t>Montáž kabelů měděných bez ukončení uložených pod omítku plných kulatých (např. CYKY, CYKFY), počtu a průřezu žil 2x1,5 až 2,5 mm2</t>
  </si>
  <si>
    <t>-260045561</t>
  </si>
  <si>
    <t>https://podminky.urs.cz/item/CS_URS_2025_02/741122011</t>
  </si>
  <si>
    <t>34111005</t>
  </si>
  <si>
    <t>kabel instalační jádro Cu plné izolace PVC plášť PVC 450/750V (CYKY) 2x1,5mm2</t>
  </si>
  <si>
    <t>-1163038479</t>
  </si>
  <si>
    <t>741122032</t>
  </si>
  <si>
    <t>Montáž kabelů měděných bez ukončení uložených pod omítku plných kulatých (např. CYKY, CYKFY), počtu a průřezu žil 5x4 až 6 mm2</t>
  </si>
  <si>
    <t>-167738601</t>
  </si>
  <si>
    <t>https://podminky.urs.cz/item/CS_URS_2025_02/741122032</t>
  </si>
  <si>
    <t>34111100</t>
  </si>
  <si>
    <t>kabel instalační jádro Cu plné izolace PVC plášť PVC 450/750V (CYKY) 5x6mm2</t>
  </si>
  <si>
    <t>-367922716</t>
  </si>
  <si>
    <t>741128004</t>
  </si>
  <si>
    <t>Ostatní práce při montáži vodičů a kabelů úpravy vodičů a kabelů vyhledání volného páru vedení</t>
  </si>
  <si>
    <t>1506266380</t>
  </si>
  <si>
    <t>https://podminky.urs.cz/item/CS_URS_2025_02/741128004</t>
  </si>
  <si>
    <t>741130001</t>
  </si>
  <si>
    <t>Ukončení vodičů izolovaných s označením a zapojením v rozváděči nebo na přístroji, průřezu žíly do 2,5 mm2</t>
  </si>
  <si>
    <t>-1294156488</t>
  </si>
  <si>
    <t>https://podminky.urs.cz/item/CS_URS_2025_02/741130001</t>
  </si>
  <si>
    <t>741130004</t>
  </si>
  <si>
    <t>Ukončení vodičů izolovaných s označením a zapojením v rozváděči nebo na přístroji, průřezu žíly do 6 mm2</t>
  </si>
  <si>
    <t>-827809217</t>
  </si>
  <si>
    <t>https://podminky.urs.cz/item/CS_URS_2025_02/741130004</t>
  </si>
  <si>
    <t>741320105</t>
  </si>
  <si>
    <t>Montáž jističů se zapojením vodičů jednopólových nn do 25 A ve skříni</t>
  </si>
  <si>
    <t>983598223</t>
  </si>
  <si>
    <t>https://podminky.urs.cz/item/CS_URS_2025_02/741320105</t>
  </si>
  <si>
    <t>35822107</t>
  </si>
  <si>
    <t>jistič 1-pólový 6 A vypínací charakteristika B vypínací schopnost 10 kA</t>
  </si>
  <si>
    <t>6801634</t>
  </si>
  <si>
    <t>741320165</t>
  </si>
  <si>
    <t>Montáž jističů se zapojením vodičů třípólových nn do 25 A ve skříni</t>
  </si>
  <si>
    <t>-1844343296</t>
  </si>
  <si>
    <t>https://podminky.urs.cz/item/CS_URS_2025_02/741320165</t>
  </si>
  <si>
    <t>35822402</t>
  </si>
  <si>
    <t>jistič 3-pólový 20 A vypínací charakteristika B vypínací schopnost 10 kA</t>
  </si>
  <si>
    <t>703433843</t>
  </si>
  <si>
    <t>741350011</t>
  </si>
  <si>
    <t>Montáž jednofázových transformátorů nn se zapojením vodičů vestavných 1x primár - 2x sekundár do 200 VA</t>
  </si>
  <si>
    <t>1090063728</t>
  </si>
  <si>
    <t>https://podminky.urs.cz/item/CS_URS_2025_02/741350011</t>
  </si>
  <si>
    <t>10.867.804R</t>
  </si>
  <si>
    <t>Napájecí transformátor jednofázový 230-400V - 12-24V</t>
  </si>
  <si>
    <t>-1321173736</t>
  </si>
  <si>
    <t>21-M</t>
  </si>
  <si>
    <t>Elektromontáže</t>
  </si>
  <si>
    <t>210280001</t>
  </si>
  <si>
    <t>Zkoušky a prohlídky elektrických rozvodů a zařízení celková prohlídka, zkoušení, měření a vyhotovení revizní zprávy pro objem montážních prací do 100 tisíc Kč</t>
  </si>
  <si>
    <t>124280071</t>
  </si>
  <si>
    <t>https://podminky.urs.cz/item/CS_URS_2025_02/210280001</t>
  </si>
  <si>
    <t>210292022</t>
  </si>
  <si>
    <t>Manipulace na stávajícím vedení vypnutí vedení (hlavním spínačem) se zajištěním proti nedovolenému zapnutí, s vyzkoušením vypnutého stavu vedení, zavěšením výstražné tabulky na zapínací mechanizmus (přístroj) s pozdějším opětovným zapnutím</t>
  </si>
  <si>
    <t>-1781813822</t>
  </si>
  <si>
    <t>https://podminky.urs.cz/item/CS_URS_2025_02/210292022</t>
  </si>
  <si>
    <t>58-M</t>
  </si>
  <si>
    <t>Revize vyhrazených technických zařízení</t>
  </si>
  <si>
    <t>580107004</t>
  </si>
  <si>
    <t>Pomocné práce při revizích demontáž a opětná montáž krytu rozvaděče nebo rozvodnice</t>
  </si>
  <si>
    <t>-646842119</t>
  </si>
  <si>
    <t>https://podminky.urs.cz/item/CS_URS_2025_02/580107004</t>
  </si>
  <si>
    <t>580107011</t>
  </si>
  <si>
    <t>Pomocné práce při revizích kontrola zkratových poměrů v rozvaděči a vypínací schopnosti přístrojů</t>
  </si>
  <si>
    <t>-203064390</t>
  </si>
  <si>
    <t>https://podminky.urs.cz/item/CS_URS_2025_02/580107011</t>
  </si>
  <si>
    <t>VRN - Vedlejší rozpočtové práce</t>
  </si>
  <si>
    <t xml:space="preserve">    VRN1 - Průzkumné, geodetické a projektové práce</t>
  </si>
  <si>
    <t xml:space="preserve">    VRN3 - Zařízení staveniště</t>
  </si>
  <si>
    <t xml:space="preserve">    VRN5 - Finanční náklady</t>
  </si>
  <si>
    <t xml:space="preserve">    VRN6 - Územní vlivy</t>
  </si>
  <si>
    <t xml:space="preserve">    VRN7 - Provozní vlivy</t>
  </si>
  <si>
    <t xml:space="preserve">    VRN9 - Ostatní náklady</t>
  </si>
  <si>
    <t>VRN1</t>
  </si>
  <si>
    <t>Průzkumné, geodetické a projektové práce</t>
  </si>
  <si>
    <t>011544000</t>
  </si>
  <si>
    <t>Průzkum restaurátorský - zpracování dokomentace pro památkovou péči (restauratérský záměr)</t>
  </si>
  <si>
    <t>Kč</t>
  </si>
  <si>
    <t>1431498843</t>
  </si>
  <si>
    <t>013254000</t>
  </si>
  <si>
    <t>Dokumentace skutečného provedení stavby</t>
  </si>
  <si>
    <t>-700132975</t>
  </si>
  <si>
    <t>Poznámka k položce:_x000d_
V počtu 5 x papírově a 1 x elektronicky (ve formátu DWG a PDF). Podrobněji viz SOD.</t>
  </si>
  <si>
    <t>013274000</t>
  </si>
  <si>
    <t>Pasportizace objektu před započetím prací</t>
  </si>
  <si>
    <t>1019271299</t>
  </si>
  <si>
    <t>Poznámka k položce:_x000d_
Fotodokumentace či videozáznám všech dotčených částí stavby (v obvodu budoucího staveniště) - komunikace, budovy, zeleň apod.</t>
  </si>
  <si>
    <t>RP013271</t>
  </si>
  <si>
    <t>Monitoring průběhu výstavby</t>
  </si>
  <si>
    <t>-12549904</t>
  </si>
  <si>
    <t>Poznámka k položce:_x000d_
Náklady na pořízení fotografií či vidoozáznamů zakrývaných konstrukcí a postupu výstavby.</t>
  </si>
  <si>
    <t>RP013291</t>
  </si>
  <si>
    <t>Realizační (dílenská) dokumentace</t>
  </si>
  <si>
    <t>679959681</t>
  </si>
  <si>
    <t>VRN3</t>
  </si>
  <si>
    <t>Zařízení staveniště</t>
  </si>
  <si>
    <t>031203000</t>
  </si>
  <si>
    <t>Terénní úpravy pro zařízení staveniště</t>
  </si>
  <si>
    <t>-36770103</t>
  </si>
  <si>
    <t>032103000</t>
  </si>
  <si>
    <t>Náklady na stavební buňky</t>
  </si>
  <si>
    <t>-1614308866</t>
  </si>
  <si>
    <t>032403000</t>
  </si>
  <si>
    <t>Provizorní komunikace</t>
  </si>
  <si>
    <t>509191765</t>
  </si>
  <si>
    <t>032903000</t>
  </si>
  <si>
    <t>Náklady na provoz a údržbu vybavení staveniště</t>
  </si>
  <si>
    <t>-1099020240</t>
  </si>
  <si>
    <t>033103000</t>
  </si>
  <si>
    <t>Připojení energií</t>
  </si>
  <si>
    <t>28533697</t>
  </si>
  <si>
    <t>034103000</t>
  </si>
  <si>
    <t>Oplocení staveniště</t>
  </si>
  <si>
    <t>-1995427920</t>
  </si>
  <si>
    <t>034503000</t>
  </si>
  <si>
    <t>Informační tabule na staveništi</t>
  </si>
  <si>
    <t>Ks</t>
  </si>
  <si>
    <t>-1408120727</t>
  </si>
  <si>
    <t xml:space="preserve">Poznámka k položce:_x000d_
VŽDY INDIVIDUÁLNĚ POSOUDIT POČET KS!  (jen info - SMAZAT)_x000d_
_x000d_
Náklad na zřízení informační tabule 1500 x 1000 mm (š x v) s potiskem informací o stavbě podle vzoru SMOl včetně jejich nosné konstrukce a závěrečné demontáže.</t>
  </si>
  <si>
    <t>039103000</t>
  </si>
  <si>
    <t>Rozebrání, bourání a odvoz zařízení staveniště</t>
  </si>
  <si>
    <t>-1006864554</t>
  </si>
  <si>
    <t>039203000</t>
  </si>
  <si>
    <t>Úprava terénu po zrušení zařízení staveniště</t>
  </si>
  <si>
    <t>-1301698395</t>
  </si>
  <si>
    <t>042603000</t>
  </si>
  <si>
    <t>Plán zkoušek</t>
  </si>
  <si>
    <t>-617798646</t>
  </si>
  <si>
    <t>Poznámka k položce:_x000d_
Náklad na zpracování dokumentu KZP a evidenci provedených zkoušek, revizí a měření._x000d_
Podrobněji viz SOD.</t>
  </si>
  <si>
    <t>045203000</t>
  </si>
  <si>
    <t>Kompletační činnost</t>
  </si>
  <si>
    <t>-360523734</t>
  </si>
  <si>
    <t xml:space="preserve">Poznámka k položce:_x000d_
Dále také:_x000d_
- vyřízení záborů, žádostí o uzavírky,_x000d_
- jednání s úřady,_x000d_
- jednání s dotčenými účastníky stavebního řízení,_x000d_
- zpracování změn díla včetně změnových rozpočtů, _x000d_
- vypracování technologických postůpu,_x000d_
- apod._x000d_
_x000d_
</t>
  </si>
  <si>
    <t>049303000</t>
  </si>
  <si>
    <t>Náklady vzniklé v souvislosti s předáním stavby</t>
  </si>
  <si>
    <t>2016543279</t>
  </si>
  <si>
    <t>Poznámka k položce:_x000d_
Předání stavby:_x000d_
viz SOD (VOP čl. 6) v počtu 5 x papírově a 1 x elektronicky (ve formátu DWG a PDF)._x000d_
_x000d_
Kolaudační řízení:_x000d_
- zajištění/vyřízení stanovisek dotčených orgánů ke kolaudaci,_x000d_
- zajištění všech dokladů požadovaných kolaudujícím orgánem, _x000d_
- apod.</t>
  </si>
  <si>
    <t>VRN5</t>
  </si>
  <si>
    <t>Finanční náklady</t>
  </si>
  <si>
    <t>051002000</t>
  </si>
  <si>
    <t>Pojistné</t>
  </si>
  <si>
    <t>1161534418</t>
  </si>
  <si>
    <t>Poznámka k položce:_x000d_
Podrobněji viz SOD.</t>
  </si>
  <si>
    <t>056002000</t>
  </si>
  <si>
    <t>Bankovní záruka</t>
  </si>
  <si>
    <t>431938809</t>
  </si>
  <si>
    <t>VRN6</t>
  </si>
  <si>
    <t>Územní vlivy</t>
  </si>
  <si>
    <t>063303000</t>
  </si>
  <si>
    <t>Práce ve výškách, v hloubkách</t>
  </si>
  <si>
    <t>-173500998</t>
  </si>
  <si>
    <t>VRN7</t>
  </si>
  <si>
    <t>Provozní vlivy</t>
  </si>
  <si>
    <t>071203000</t>
  </si>
  <si>
    <t>Provoz dalšího subjektu</t>
  </si>
  <si>
    <t>-1490644741</t>
  </si>
  <si>
    <t>VRN9</t>
  </si>
  <si>
    <t>Ostatní náklady</t>
  </si>
  <si>
    <t>091404000</t>
  </si>
  <si>
    <t>Práce na památkovém objektu</t>
  </si>
  <si>
    <t>-1059284480</t>
  </si>
  <si>
    <t>092203000</t>
  </si>
  <si>
    <t>Náklady na zaškolení</t>
  </si>
  <si>
    <t>-133351153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</si>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</sst>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3" fillId="0" borderId="0" applyNumberFormat="0" applyFill="0" applyBorder="0" applyAlignment="0" applyProtection="0"/>
  </cellStyleXfs>
  <cellXfs count="38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30" fillId="0" borderId="15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0" xfId="0" applyNumberFormat="1" applyFont="1" applyAlignment="1" applyProtection="1">
      <alignment horizontal="right" vertical="center"/>
    </xf>
    <xf numFmtId="0" fontId="7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166" fontId="30" fillId="0" borderId="21" xfId="0" applyNumberFormat="1" applyFont="1" applyBorder="1" applyAlignment="1" applyProtection="1">
      <alignment vertical="center"/>
    </xf>
    <xf numFmtId="4" fontId="30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4" fillId="0" borderId="13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0" fontId="8" fillId="0" borderId="16" xfId="0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0" fontId="24" fillId="0" borderId="16" xfId="0" applyFont="1" applyBorder="1" applyAlignment="1" applyProtection="1">
      <alignment horizontal="left"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6" fillId="0" borderId="0" xfId="0" applyFont="1" applyAlignment="1" applyProtection="1">
      <alignment horizontal="left" vertical="center"/>
    </xf>
    <xf numFmtId="0" fontId="37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11" fillId="0" borderId="22" xfId="0" applyFont="1" applyBorder="1" applyAlignment="1" applyProtection="1">
      <alignment vertical="center"/>
    </xf>
    <xf numFmtId="0" fontId="39" fillId="0" borderId="23" xfId="0" applyFont="1" applyBorder="1" applyAlignment="1" applyProtection="1">
      <alignment horizontal="center" vertical="center"/>
    </xf>
    <xf numFmtId="49" fontId="39" fillId="0" borderId="23" xfId="0" applyNumberFormat="1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center" vertical="center" wrapText="1"/>
    </xf>
    <xf numFmtId="167" fontId="39" fillId="0" borderId="23" xfId="0" applyNumberFormat="1" applyFont="1" applyBorder="1" applyAlignment="1" applyProtection="1">
      <alignment vertical="center"/>
    </xf>
    <xf numFmtId="4" fontId="39" fillId="2" borderId="23" xfId="0" applyNumberFormat="1" applyFont="1" applyFill="1" applyBorder="1" applyAlignment="1" applyProtection="1">
      <alignment vertical="center"/>
      <protection locked="0"/>
    </xf>
    <xf numFmtId="4" fontId="39" fillId="0" borderId="23" xfId="0" applyNumberFormat="1" applyFont="1" applyBorder="1" applyAlignment="1" applyProtection="1">
      <alignment vertical="center"/>
    </xf>
    <xf numFmtId="0" fontId="40" fillId="0" borderId="4" xfId="0" applyFont="1" applyBorder="1" applyAlignment="1">
      <alignment vertical="center"/>
    </xf>
    <xf numFmtId="0" fontId="39" fillId="2" borderId="15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 applyProtection="1">
      <alignment horizontal="center" vertical="center"/>
    </xf>
    <xf numFmtId="0" fontId="41" fillId="0" borderId="0" xfId="0" applyFont="1" applyAlignment="1" applyProtection="1">
      <alignment vertical="center" wrapText="1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4" fillId="2" borderId="20" xfId="0" applyFont="1" applyFill="1" applyBorder="1" applyAlignment="1" applyProtection="1">
      <alignment horizontal="left" vertical="center"/>
      <protection locked="0"/>
    </xf>
    <xf numFmtId="0" fontId="24" fillId="0" borderId="21" xfId="0" applyFont="1" applyBorder="1" applyAlignment="1" applyProtection="1">
      <alignment horizontal="center" vertical="center"/>
    </xf>
    <xf numFmtId="166" fontId="24" fillId="0" borderId="21" xfId="0" applyNumberFormat="1" applyFont="1" applyBorder="1" applyAlignment="1" applyProtection="1">
      <alignment vertical="center"/>
    </xf>
    <xf numFmtId="0" fontId="24" fillId="0" borderId="22" xfId="0" applyFont="1" applyBorder="1" applyAlignment="1" applyProtection="1">
      <alignment horizontal="left" vertical="center"/>
    </xf>
    <xf numFmtId="0" fontId="0" fillId="0" borderId="0" xfId="0" applyAlignment="1">
      <alignment vertical="top"/>
    </xf>
    <xf numFmtId="0" fontId="42" fillId="0" borderId="24" xfId="0" applyFont="1" applyBorder="1" applyAlignment="1">
      <alignment vertical="center" wrapText="1"/>
    </xf>
    <xf numFmtId="0" fontId="42" fillId="0" borderId="25" xfId="0" applyFont="1" applyBorder="1" applyAlignment="1">
      <alignment vertical="center" wrapText="1"/>
    </xf>
    <xf numFmtId="0" fontId="42" fillId="0" borderId="26" xfId="0" applyFont="1" applyBorder="1" applyAlignment="1">
      <alignment vertical="center" wrapText="1"/>
    </xf>
    <xf numFmtId="0" fontId="42" fillId="0" borderId="27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7" xfId="0" applyFont="1" applyBorder="1" applyAlignment="1">
      <alignment vertical="center" wrapText="1"/>
    </xf>
    <xf numFmtId="0" fontId="44" fillId="0" borderId="29" xfId="0" applyFont="1" applyBorder="1" applyAlignment="1">
      <alignment horizontal="left" wrapText="1"/>
    </xf>
    <xf numFmtId="0" fontId="42" fillId="0" borderId="28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6" fillId="0" borderId="27" xfId="0" applyFont="1" applyBorder="1" applyAlignment="1">
      <alignment vertical="center" wrapText="1"/>
    </xf>
    <xf numFmtId="0" fontId="45" fillId="0" borderId="1" xfId="0" applyFont="1" applyBorder="1" applyAlignment="1">
      <alignment vertical="center" wrapText="1"/>
    </xf>
    <xf numFmtId="0" fontId="45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vertical="center"/>
    </xf>
    <xf numFmtId="49" fontId="45" fillId="0" borderId="1" xfId="0" applyNumberFormat="1" applyFont="1" applyBorder="1" applyAlignment="1">
      <alignment horizontal="left" vertical="center" wrapText="1"/>
    </xf>
    <xf numFmtId="49" fontId="45" fillId="0" borderId="1" xfId="0" applyNumberFormat="1" applyFont="1" applyBorder="1" applyAlignment="1">
      <alignment vertical="center" wrapText="1"/>
    </xf>
    <xf numFmtId="0" fontId="42" fillId="0" borderId="30" xfId="0" applyFont="1" applyBorder="1" applyAlignment="1">
      <alignment vertical="center" wrapText="1"/>
    </xf>
    <xf numFmtId="0" fontId="47" fillId="0" borderId="29" xfId="0" applyFont="1" applyBorder="1" applyAlignment="1">
      <alignment vertical="center" wrapText="1"/>
    </xf>
    <xf numFmtId="0" fontId="42" fillId="0" borderId="31" xfId="0" applyFont="1" applyBorder="1" applyAlignment="1">
      <alignment vertical="center" wrapText="1"/>
    </xf>
    <xf numFmtId="0" fontId="42" fillId="0" borderId="1" xfId="0" applyFont="1" applyBorder="1" applyAlignment="1">
      <alignment vertical="top"/>
    </xf>
    <xf numFmtId="0" fontId="42" fillId="0" borderId="0" xfId="0" applyFont="1" applyAlignment="1">
      <alignment vertical="top"/>
    </xf>
    <xf numFmtId="0" fontId="42" fillId="0" borderId="24" xfId="0" applyFont="1" applyBorder="1" applyAlignment="1">
      <alignment horizontal="left" vertical="center"/>
    </xf>
    <xf numFmtId="0" fontId="42" fillId="0" borderId="25" xfId="0" applyFont="1" applyBorder="1" applyAlignment="1">
      <alignment horizontal="left" vertical="center"/>
    </xf>
    <xf numFmtId="0" fontId="42" fillId="0" borderId="26" xfId="0" applyFont="1" applyBorder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2" fillId="0" borderId="28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4" fillId="0" borderId="29" xfId="0" applyFont="1" applyBorder="1" applyAlignment="1">
      <alignment horizontal="center" vertical="center"/>
    </xf>
    <xf numFmtId="0" fontId="48" fillId="0" borderId="29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46" fillId="0" borderId="27" xfId="0" applyFont="1" applyBorder="1" applyAlignment="1">
      <alignment horizontal="left" vertical="center"/>
    </xf>
    <xf numFmtId="0" fontId="45" fillId="0" borderId="1" xfId="0" applyFont="1" applyFill="1" applyBorder="1" applyAlignment="1">
      <alignment horizontal="left" vertical="center"/>
    </xf>
    <xf numFmtId="0" fontId="45" fillId="0" borderId="1" xfId="0" applyFont="1" applyFill="1" applyBorder="1" applyAlignment="1">
      <alignment horizontal="center" vertical="center"/>
    </xf>
    <xf numFmtId="0" fontId="42" fillId="0" borderId="30" xfId="0" applyFont="1" applyBorder="1" applyAlignment="1">
      <alignment horizontal="left" vertical="center"/>
    </xf>
    <xf numFmtId="0" fontId="47" fillId="0" borderId="29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center" vertical="center" wrapText="1"/>
    </xf>
    <xf numFmtId="0" fontId="42" fillId="0" borderId="24" xfId="0" applyFont="1" applyBorder="1" applyAlignment="1">
      <alignment horizontal="left" vertical="center" wrapText="1"/>
    </xf>
    <xf numFmtId="0" fontId="42" fillId="0" borderId="25" xfId="0" applyFont="1" applyBorder="1" applyAlignment="1">
      <alignment horizontal="left" vertical="center" wrapText="1"/>
    </xf>
    <xf numFmtId="0" fontId="42" fillId="0" borderId="26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 wrapText="1"/>
    </xf>
    <xf numFmtId="0" fontId="48" fillId="0" borderId="27" xfId="0" applyFont="1" applyBorder="1" applyAlignment="1">
      <alignment horizontal="left" vertical="center" wrapText="1"/>
    </xf>
    <xf numFmtId="0" fontId="48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/>
    </xf>
    <xf numFmtId="0" fontId="46" fillId="0" borderId="28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/>
    </xf>
    <xf numFmtId="0" fontId="46" fillId="0" borderId="30" xfId="0" applyFont="1" applyBorder="1" applyAlignment="1">
      <alignment horizontal="left" vertical="center" wrapText="1"/>
    </xf>
    <xf numFmtId="0" fontId="46" fillId="0" borderId="29" xfId="0" applyFont="1" applyBorder="1" applyAlignment="1">
      <alignment horizontal="left" vertical="center" wrapText="1"/>
    </xf>
    <xf numFmtId="0" fontId="46" fillId="0" borderId="3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top"/>
    </xf>
    <xf numFmtId="0" fontId="45" fillId="0" borderId="1" xfId="0" applyFont="1" applyBorder="1" applyAlignment="1">
      <alignment horizontal="center" vertical="top"/>
    </xf>
    <xf numFmtId="0" fontId="46" fillId="0" borderId="30" xfId="0" applyFont="1" applyBorder="1" applyAlignment="1">
      <alignment horizontal="left" vertical="center"/>
    </xf>
    <xf numFmtId="0" fontId="46" fillId="0" borderId="31" xfId="0" applyFont="1" applyBorder="1" applyAlignment="1">
      <alignment horizontal="left" vertical="center"/>
    </xf>
    <xf numFmtId="0" fontId="46" fillId="0" borderId="1" xfId="0" applyFont="1" applyBorder="1" applyAlignment="1">
      <alignment horizontal="center" vertical="center"/>
    </xf>
    <xf numFmtId="0" fontId="48" fillId="0" borderId="0" xfId="0" applyFont="1" applyAlignment="1">
      <alignment vertical="center"/>
    </xf>
    <xf numFmtId="0" fontId="44" fillId="0" borderId="1" xfId="0" applyFont="1" applyBorder="1" applyAlignment="1">
      <alignment vertical="center"/>
    </xf>
    <xf numFmtId="0" fontId="48" fillId="0" borderId="29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5" fillId="0" borderId="1" xfId="0" applyFont="1" applyBorder="1" applyAlignment="1">
      <alignment vertical="top"/>
    </xf>
    <xf numFmtId="49" fontId="45" fillId="0" borderId="1" xfId="0" applyNumberFormat="1" applyFont="1" applyBorder="1" applyAlignment="1">
      <alignment horizontal="left" vertical="center"/>
    </xf>
    <xf numFmtId="0" fontId="51" fillId="0" borderId="27" xfId="0" applyFont="1" applyBorder="1" applyAlignment="1" applyProtection="1">
      <alignment horizontal="left" vertical="center"/>
    </xf>
    <xf numFmtId="0" fontId="52" fillId="0" borderId="1" xfId="0" applyFont="1" applyBorder="1" applyAlignment="1" applyProtection="1">
      <alignment vertical="top"/>
    </xf>
    <xf numFmtId="0" fontId="52" fillId="0" borderId="1" xfId="0" applyFont="1" applyBorder="1" applyAlignment="1" applyProtection="1">
      <alignment horizontal="left" vertical="center"/>
    </xf>
    <xf numFmtId="0" fontId="52" fillId="0" borderId="1" xfId="0" applyFont="1" applyBorder="1" applyAlignment="1" applyProtection="1">
      <alignment horizontal="center" vertical="center"/>
    </xf>
    <xf numFmtId="49" fontId="52" fillId="0" borderId="1" xfId="0" applyNumberFormat="1" applyFont="1" applyBorder="1" applyAlignment="1" applyProtection="1">
      <alignment horizontal="left" vertical="center"/>
    </xf>
    <xf numFmtId="0" fontId="51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4" fillId="0" borderId="29" xfId="0" applyFont="1" applyBorder="1" applyAlignment="1">
      <alignment horizontal="left"/>
    </xf>
    <xf numFmtId="0" fontId="48" fillId="0" borderId="29" xfId="0" applyFont="1" applyBorder="1" applyAlignment="1"/>
    <xf numFmtId="0" fontId="42" fillId="0" borderId="27" xfId="0" applyFont="1" applyBorder="1" applyAlignment="1">
      <alignment vertical="top"/>
    </xf>
    <xf numFmtId="0" fontId="42" fillId="0" borderId="28" xfId="0" applyFont="1" applyBorder="1" applyAlignment="1">
      <alignment vertical="top"/>
    </xf>
    <xf numFmtId="0" fontId="42" fillId="0" borderId="30" xfId="0" applyFont="1" applyBorder="1" applyAlignment="1">
      <alignment vertical="top"/>
    </xf>
    <xf numFmtId="0" fontId="42" fillId="0" borderId="29" xfId="0" applyFont="1" applyBorder="1" applyAlignment="1">
      <alignment vertical="top"/>
    </xf>
    <xf numFmtId="0" fontId="42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styles" Target="styles.xml" /><Relationship Id="rId11" Type="http://schemas.openxmlformats.org/officeDocument/2006/relationships/theme" Target="theme/theme1.xml" /><Relationship Id="rId12" Type="http://schemas.openxmlformats.org/officeDocument/2006/relationships/calcChain" Target="calcChain.xml" /><Relationship Id="rId13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3106121" TargetMode="External" /><Relationship Id="rId2" Type="http://schemas.openxmlformats.org/officeDocument/2006/relationships/hyperlink" Target="https://podminky.urs.cz/item/CS_URS_2025_02/122211401" TargetMode="External" /><Relationship Id="rId3" Type="http://schemas.openxmlformats.org/officeDocument/2006/relationships/hyperlink" Target="https://podminky.urs.cz/item/CS_URS_2025_02/162751117" TargetMode="External" /><Relationship Id="rId4" Type="http://schemas.openxmlformats.org/officeDocument/2006/relationships/hyperlink" Target="https://podminky.urs.cz/item/CS_URS_2025_02/167151101" TargetMode="External" /><Relationship Id="rId5" Type="http://schemas.openxmlformats.org/officeDocument/2006/relationships/hyperlink" Target="https://podminky.urs.cz/item/CS_URS_2025_02/171201231" TargetMode="External" /><Relationship Id="rId6" Type="http://schemas.openxmlformats.org/officeDocument/2006/relationships/hyperlink" Target="https://podminky.urs.cz/item/CS_URS_2025_02/171251201" TargetMode="External" /><Relationship Id="rId7" Type="http://schemas.openxmlformats.org/officeDocument/2006/relationships/hyperlink" Target="https://podminky.urs.cz/item/CS_URS_2025_02/949121112" TargetMode="External" /><Relationship Id="rId8" Type="http://schemas.openxmlformats.org/officeDocument/2006/relationships/hyperlink" Target="https://podminky.urs.cz/item/CS_URS_2025_02/949121212" TargetMode="External" /><Relationship Id="rId9" Type="http://schemas.openxmlformats.org/officeDocument/2006/relationships/hyperlink" Target="https://podminky.urs.cz/item/CS_URS_2025_02/949121812" TargetMode="External" /><Relationship Id="rId10" Type="http://schemas.openxmlformats.org/officeDocument/2006/relationships/hyperlink" Target="https://podminky.urs.cz/item/CS_URS_2025_02/962032230" TargetMode="External" /><Relationship Id="rId11" Type="http://schemas.openxmlformats.org/officeDocument/2006/relationships/hyperlink" Target="https://podminky.urs.cz/item/CS_URS_2025_02/965031121" TargetMode="External" /><Relationship Id="rId12" Type="http://schemas.openxmlformats.org/officeDocument/2006/relationships/hyperlink" Target="https://podminky.urs.cz/item/CS_URS_2025_02/965082922" TargetMode="External" /><Relationship Id="rId13" Type="http://schemas.openxmlformats.org/officeDocument/2006/relationships/hyperlink" Target="https://podminky.urs.cz/item/CS_URS_2025_02/968062356" TargetMode="External" /><Relationship Id="rId14" Type="http://schemas.openxmlformats.org/officeDocument/2006/relationships/hyperlink" Target="https://podminky.urs.cz/item/CS_URS_2025_02/968062375" TargetMode="External" /><Relationship Id="rId15" Type="http://schemas.openxmlformats.org/officeDocument/2006/relationships/hyperlink" Target="https://podminky.urs.cz/item/CS_URS_2025_02/968062376" TargetMode="External" /><Relationship Id="rId16" Type="http://schemas.openxmlformats.org/officeDocument/2006/relationships/hyperlink" Target="https://podminky.urs.cz/item/CS_URS_2025_02/968082022" TargetMode="External" /><Relationship Id="rId17" Type="http://schemas.openxmlformats.org/officeDocument/2006/relationships/hyperlink" Target="https://podminky.urs.cz/item/CS_URS_2025_02/971033471" TargetMode="External" /><Relationship Id="rId18" Type="http://schemas.openxmlformats.org/officeDocument/2006/relationships/hyperlink" Target="https://podminky.urs.cz/item/CS_URS_2025_02/971033581" TargetMode="External" /><Relationship Id="rId19" Type="http://schemas.openxmlformats.org/officeDocument/2006/relationships/hyperlink" Target="https://podminky.urs.cz/item/CS_URS_2025_02/978019331" TargetMode="External" /><Relationship Id="rId20" Type="http://schemas.openxmlformats.org/officeDocument/2006/relationships/hyperlink" Target="https://podminky.urs.cz/item/CS_URS_2025_02/997013153" TargetMode="External" /><Relationship Id="rId21" Type="http://schemas.openxmlformats.org/officeDocument/2006/relationships/hyperlink" Target="https://podminky.urs.cz/item/CS_URS_2025_02/997013501" TargetMode="External" /><Relationship Id="rId22" Type="http://schemas.openxmlformats.org/officeDocument/2006/relationships/hyperlink" Target="https://podminky.urs.cz/item/CS_URS_2025_02/997013509" TargetMode="External" /><Relationship Id="rId23" Type="http://schemas.openxmlformats.org/officeDocument/2006/relationships/hyperlink" Target="https://podminky.urs.cz/item/CS_URS_2025_02/997013631" TargetMode="External" /><Relationship Id="rId24" Type="http://schemas.openxmlformats.org/officeDocument/2006/relationships/hyperlink" Target="https://podminky.urs.cz/item/CS_URS_2025_02/997013804" TargetMode="External" /><Relationship Id="rId25" Type="http://schemas.openxmlformats.org/officeDocument/2006/relationships/hyperlink" Target="https://podminky.urs.cz/item/CS_URS_2025_02/997013811" TargetMode="External" /><Relationship Id="rId26" Type="http://schemas.openxmlformats.org/officeDocument/2006/relationships/hyperlink" Target="https://podminky.urs.cz/item/CS_URS_2025_02/997013813" TargetMode="External" /><Relationship Id="rId27" Type="http://schemas.openxmlformats.org/officeDocument/2006/relationships/hyperlink" Target="https://podminky.urs.cz/item/CS_URS_2025_02/997013861" TargetMode="External" /><Relationship Id="rId28" Type="http://schemas.openxmlformats.org/officeDocument/2006/relationships/hyperlink" Target="https://podminky.urs.cz/item/CS_URS_2025_02/997013863" TargetMode="External" /><Relationship Id="rId29" Type="http://schemas.openxmlformats.org/officeDocument/2006/relationships/hyperlink" Target="https://podminky.urs.cz/item/CS_URS_2025_02/741421813" TargetMode="External" /><Relationship Id="rId30" Type="http://schemas.openxmlformats.org/officeDocument/2006/relationships/hyperlink" Target="https://podminky.urs.cz/item/CS_URS_2025_02/751398812" TargetMode="External" /><Relationship Id="rId31" Type="http://schemas.openxmlformats.org/officeDocument/2006/relationships/hyperlink" Target="https://podminky.urs.cz/item/CS_URS_2025_02/762331811" TargetMode="External" /><Relationship Id="rId32" Type="http://schemas.openxmlformats.org/officeDocument/2006/relationships/hyperlink" Target="https://podminky.urs.cz/item/CS_URS_2025_02/762521921" TargetMode="External" /><Relationship Id="rId33" Type="http://schemas.openxmlformats.org/officeDocument/2006/relationships/hyperlink" Target="https://podminky.urs.cz/item/CS_URS_2025_02/764001841" TargetMode="External" /><Relationship Id="rId34" Type="http://schemas.openxmlformats.org/officeDocument/2006/relationships/hyperlink" Target="https://podminky.urs.cz/item/CS_URS_2025_02/764002801" TargetMode="External" /><Relationship Id="rId35" Type="http://schemas.openxmlformats.org/officeDocument/2006/relationships/hyperlink" Target="https://podminky.urs.cz/item/CS_URS_2025_02/764002851" TargetMode="External" /><Relationship Id="rId36" Type="http://schemas.openxmlformats.org/officeDocument/2006/relationships/hyperlink" Target="https://podminky.urs.cz/item/CS_URS_2025_02/764002861" TargetMode="External" /><Relationship Id="rId37" Type="http://schemas.openxmlformats.org/officeDocument/2006/relationships/hyperlink" Target="https://podminky.urs.cz/item/CS_URS_2025_02/764004801" TargetMode="External" /><Relationship Id="rId38" Type="http://schemas.openxmlformats.org/officeDocument/2006/relationships/hyperlink" Target="https://podminky.urs.cz/item/CS_URS_2025_02/764004861" TargetMode="External" /><Relationship Id="rId39" Type="http://schemas.openxmlformats.org/officeDocument/2006/relationships/hyperlink" Target="https://podminky.urs.cz/item/CS_URS_2025_02/766691811" TargetMode="External" /><Relationship Id="rId40" Type="http://schemas.openxmlformats.org/officeDocument/2006/relationships/hyperlink" Target="https://podminky.urs.cz/item/CS_URS_2025_02/767661811" TargetMode="External" /><Relationship Id="rId41" Type="http://schemas.openxmlformats.org/officeDocument/2006/relationships/hyperlink" Target="https://podminky.urs.cz/item/CS_URS_2025_02/787600802" TargetMode="External" /><Relationship Id="rId42" Type="http://schemas.openxmlformats.org/officeDocument/2006/relationships/hyperlink" Target="https://podminky.urs.cz/item/CS_URS_2025_02/HZS1301" TargetMode="External" /><Relationship Id="rId43" Type="http://schemas.openxmlformats.org/officeDocument/2006/relationships/hyperlink" Target="https://podminky.urs.cz/item/CS_URS_2025_02/HZS2131" TargetMode="External" /><Relationship Id="rId44" Type="http://schemas.openxmlformats.org/officeDocument/2006/relationships/hyperlink" Target="https://podminky.urs.cz/item/CS_URS_2025_02/HZS2151" TargetMode="External" /><Relationship Id="rId45" Type="http://schemas.openxmlformats.org/officeDocument/2006/relationships/hyperlink" Target="https://podminky.urs.cz/item/CS_URS_2025_02/HZS2491" TargetMode="External" /><Relationship Id="rId46" Type="http://schemas.openxmlformats.org/officeDocument/2006/relationships/hyperlink" Target="https://podminky.urs.cz/item/CS_URS_2025_02/HZS3112" TargetMode="External" /><Relationship Id="rId47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74111101" TargetMode="External" /><Relationship Id="rId2" Type="http://schemas.openxmlformats.org/officeDocument/2006/relationships/hyperlink" Target="https://podminky.urs.cz/item/CS_URS_2025_02/319201321" TargetMode="External" /><Relationship Id="rId3" Type="http://schemas.openxmlformats.org/officeDocument/2006/relationships/hyperlink" Target="https://podminky.urs.cz/item/CS_URS_2025_02/612325302" TargetMode="External" /><Relationship Id="rId4" Type="http://schemas.openxmlformats.org/officeDocument/2006/relationships/hyperlink" Target="https://podminky.urs.cz/item/CS_URS_2025_02/619995001" TargetMode="External" /><Relationship Id="rId5" Type="http://schemas.openxmlformats.org/officeDocument/2006/relationships/hyperlink" Target="https://podminky.urs.cz/item/CS_URS_2025_02/622151031" TargetMode="External" /><Relationship Id="rId6" Type="http://schemas.openxmlformats.org/officeDocument/2006/relationships/hyperlink" Target="https://podminky.urs.cz/item/CS_URS_2025_02/622211041" TargetMode="External" /><Relationship Id="rId7" Type="http://schemas.openxmlformats.org/officeDocument/2006/relationships/hyperlink" Target="https://podminky.urs.cz/item/CS_URS_2025_02/622221041" TargetMode="External" /><Relationship Id="rId8" Type="http://schemas.openxmlformats.org/officeDocument/2006/relationships/hyperlink" Target="https://podminky.urs.cz/item/CS_URS_2025_02/622222001" TargetMode="External" /><Relationship Id="rId9" Type="http://schemas.openxmlformats.org/officeDocument/2006/relationships/hyperlink" Target="https://podminky.urs.cz/item/CS_URS_2025_02/622251101" TargetMode="External" /><Relationship Id="rId10" Type="http://schemas.openxmlformats.org/officeDocument/2006/relationships/hyperlink" Target="https://podminky.urs.cz/item/CS_URS_2025_02/622251105" TargetMode="External" /><Relationship Id="rId11" Type="http://schemas.openxmlformats.org/officeDocument/2006/relationships/hyperlink" Target="https://podminky.urs.cz/item/CS_URS_2025_02/622251211" TargetMode="External" /><Relationship Id="rId12" Type="http://schemas.openxmlformats.org/officeDocument/2006/relationships/hyperlink" Target="https://podminky.urs.cz/item/CS_URS_2025_02/622252001" TargetMode="External" /><Relationship Id="rId13" Type="http://schemas.openxmlformats.org/officeDocument/2006/relationships/hyperlink" Target="https://podminky.urs.cz/item/CS_URS_2025_02/622252002" TargetMode="External" /><Relationship Id="rId14" Type="http://schemas.openxmlformats.org/officeDocument/2006/relationships/hyperlink" Target="https://podminky.urs.cz/item/CS_URS_2025_02/622325112R" TargetMode="External" /><Relationship Id="rId15" Type="http://schemas.openxmlformats.org/officeDocument/2006/relationships/hyperlink" Target="https://podminky.urs.cz/item/CS_URS_2025_02/622531002" TargetMode="External" /><Relationship Id="rId16" Type="http://schemas.openxmlformats.org/officeDocument/2006/relationships/hyperlink" Target="https://podminky.urs.cz/item/CS_URS_2025_02/629995101" TargetMode="External" /><Relationship Id="rId17" Type="http://schemas.openxmlformats.org/officeDocument/2006/relationships/hyperlink" Target="https://podminky.urs.cz/item/CS_URS_2025_02/635111411" TargetMode="External" /><Relationship Id="rId18" Type="http://schemas.openxmlformats.org/officeDocument/2006/relationships/hyperlink" Target="https://podminky.urs.cz/item/CS_URS_2025_02/636211411" TargetMode="External" /><Relationship Id="rId19" Type="http://schemas.openxmlformats.org/officeDocument/2006/relationships/hyperlink" Target="https://podminky.urs.cz/item/CS_URS_2025_02/637211134" TargetMode="External" /><Relationship Id="rId20" Type="http://schemas.openxmlformats.org/officeDocument/2006/relationships/hyperlink" Target="https://podminky.urs.cz/item/CS_URS_2025_02/637311131" TargetMode="External" /><Relationship Id="rId21" Type="http://schemas.openxmlformats.org/officeDocument/2006/relationships/hyperlink" Target="https://podminky.urs.cz/item/CS_URS_2025_02/644941112" TargetMode="External" /><Relationship Id="rId22" Type="http://schemas.openxmlformats.org/officeDocument/2006/relationships/hyperlink" Target="https://podminky.urs.cz/item/CS_URS_2025_02/941111112" TargetMode="External" /><Relationship Id="rId23" Type="http://schemas.openxmlformats.org/officeDocument/2006/relationships/hyperlink" Target="https://podminky.urs.cz/item/CS_URS_2025_02/941111212" TargetMode="External" /><Relationship Id="rId24" Type="http://schemas.openxmlformats.org/officeDocument/2006/relationships/hyperlink" Target="https://podminky.urs.cz/item/CS_URS_2025_02/941111812" TargetMode="External" /><Relationship Id="rId25" Type="http://schemas.openxmlformats.org/officeDocument/2006/relationships/hyperlink" Target="https://podminky.urs.cz/item/CS_URS_2025_02/944611111" TargetMode="External" /><Relationship Id="rId26" Type="http://schemas.openxmlformats.org/officeDocument/2006/relationships/hyperlink" Target="https://podminky.urs.cz/item/CS_URS_2025_02/944611211" TargetMode="External" /><Relationship Id="rId27" Type="http://schemas.openxmlformats.org/officeDocument/2006/relationships/hyperlink" Target="https://podminky.urs.cz/item/CS_URS_2025_02/944611811" TargetMode="External" /><Relationship Id="rId28" Type="http://schemas.openxmlformats.org/officeDocument/2006/relationships/hyperlink" Target="https://podminky.urs.cz/item/CS_URS_2025_02/952902121" TargetMode="External" /><Relationship Id="rId29" Type="http://schemas.openxmlformats.org/officeDocument/2006/relationships/hyperlink" Target="https://podminky.urs.cz/item/CS_URS_2025_02/952902611" TargetMode="External" /><Relationship Id="rId30" Type="http://schemas.openxmlformats.org/officeDocument/2006/relationships/hyperlink" Target="https://podminky.urs.cz/item/CS_URS_2025_02/985131311" TargetMode="External" /><Relationship Id="rId31" Type="http://schemas.openxmlformats.org/officeDocument/2006/relationships/hyperlink" Target="https://podminky.urs.cz/item/CS_URS_2025_02/985142111" TargetMode="External" /><Relationship Id="rId32" Type="http://schemas.openxmlformats.org/officeDocument/2006/relationships/hyperlink" Target="https://podminky.urs.cz/item/CS_URS_2025_02/985231111" TargetMode="External" /><Relationship Id="rId33" Type="http://schemas.openxmlformats.org/officeDocument/2006/relationships/hyperlink" Target="https://podminky.urs.cz/item/CS_URS_2025_02/998011010" TargetMode="External" /><Relationship Id="rId34" Type="http://schemas.openxmlformats.org/officeDocument/2006/relationships/hyperlink" Target="https://podminky.urs.cz/item/CS_URS_2025_02/711111001" TargetMode="External" /><Relationship Id="rId35" Type="http://schemas.openxmlformats.org/officeDocument/2006/relationships/hyperlink" Target="https://podminky.urs.cz/item/CS_URS_2025_02/711141559" TargetMode="External" /><Relationship Id="rId36" Type="http://schemas.openxmlformats.org/officeDocument/2006/relationships/hyperlink" Target="https://podminky.urs.cz/item/CS_URS_2025_02/711142559" TargetMode="External" /><Relationship Id="rId37" Type="http://schemas.openxmlformats.org/officeDocument/2006/relationships/hyperlink" Target="https://podminky.urs.cz/item/CS_URS_2025_02/998711113" TargetMode="External" /><Relationship Id="rId38" Type="http://schemas.openxmlformats.org/officeDocument/2006/relationships/hyperlink" Target="https://podminky.urs.cz/item/CS_URS_2025_02/712331111" TargetMode="External" /><Relationship Id="rId39" Type="http://schemas.openxmlformats.org/officeDocument/2006/relationships/hyperlink" Target="https://podminky.urs.cz/item/CS_URS_2025_02/712341559" TargetMode="External" /><Relationship Id="rId40" Type="http://schemas.openxmlformats.org/officeDocument/2006/relationships/hyperlink" Target="https://podminky.urs.cz/item/CS_URS_2025_02/998712113" TargetMode="External" /><Relationship Id="rId41" Type="http://schemas.openxmlformats.org/officeDocument/2006/relationships/hyperlink" Target="https://podminky.urs.cz/item/CS_URS_2025_02/713114525" TargetMode="External" /><Relationship Id="rId42" Type="http://schemas.openxmlformats.org/officeDocument/2006/relationships/hyperlink" Target="https://podminky.urs.cz/item/CS_URS_2025_02/713121121" TargetMode="External" /><Relationship Id="rId43" Type="http://schemas.openxmlformats.org/officeDocument/2006/relationships/hyperlink" Target="https://podminky.urs.cz/item/CS_URS_2025_02/713141111" TargetMode="External" /><Relationship Id="rId44" Type="http://schemas.openxmlformats.org/officeDocument/2006/relationships/hyperlink" Target="https://podminky.urs.cz/item/CS_URS_2025_02/713141111" TargetMode="External" /><Relationship Id="rId45" Type="http://schemas.openxmlformats.org/officeDocument/2006/relationships/hyperlink" Target="https://podminky.urs.cz/item/CS_URS_2025_02/713141253" TargetMode="External" /><Relationship Id="rId46" Type="http://schemas.openxmlformats.org/officeDocument/2006/relationships/hyperlink" Target="https://podminky.urs.cz/item/CS_URS_2025_02/998713113" TargetMode="External" /><Relationship Id="rId47" Type="http://schemas.openxmlformats.org/officeDocument/2006/relationships/hyperlink" Target="https://podminky.urs.cz/item/CS_URS_2025_02/762522915" TargetMode="External" /><Relationship Id="rId48" Type="http://schemas.openxmlformats.org/officeDocument/2006/relationships/hyperlink" Target="https://podminky.urs.cz/item/CS_URS_2025_02/998762123" TargetMode="External" /><Relationship Id="rId49" Type="http://schemas.openxmlformats.org/officeDocument/2006/relationships/hyperlink" Target="https://podminky.urs.cz/item/CS_URS_2025_02/763135101" TargetMode="External" /><Relationship Id="rId50" Type="http://schemas.openxmlformats.org/officeDocument/2006/relationships/hyperlink" Target="https://podminky.urs.cz/item/CS_URS_2025_02/998763332" TargetMode="External" /><Relationship Id="rId51" Type="http://schemas.openxmlformats.org/officeDocument/2006/relationships/hyperlink" Target="https://podminky.urs.cz/item/CS_URS_2025_02/764232403" TargetMode="External" /><Relationship Id="rId52" Type="http://schemas.openxmlformats.org/officeDocument/2006/relationships/hyperlink" Target="https://podminky.urs.cz/item/CS_URS_2025_02/764232405" TargetMode="External" /><Relationship Id="rId53" Type="http://schemas.openxmlformats.org/officeDocument/2006/relationships/hyperlink" Target="https://podminky.urs.cz/item/CS_URS_2025_02/764234409" TargetMode="External" /><Relationship Id="rId54" Type="http://schemas.openxmlformats.org/officeDocument/2006/relationships/hyperlink" Target="https://podminky.urs.cz/item/CS_URS_2025_02/764236403" TargetMode="External" /><Relationship Id="rId55" Type="http://schemas.openxmlformats.org/officeDocument/2006/relationships/hyperlink" Target="https://podminky.urs.cz/item/CS_URS_2025_02/764236404" TargetMode="External" /><Relationship Id="rId56" Type="http://schemas.openxmlformats.org/officeDocument/2006/relationships/hyperlink" Target="https://podminky.urs.cz/item/CS_URS_2025_02/764236406" TargetMode="External" /><Relationship Id="rId57" Type="http://schemas.openxmlformats.org/officeDocument/2006/relationships/hyperlink" Target="https://podminky.urs.cz/item/CS_URS_2025_02/764236407" TargetMode="External" /><Relationship Id="rId58" Type="http://schemas.openxmlformats.org/officeDocument/2006/relationships/hyperlink" Target="https://podminky.urs.cz/item/CS_URS_2025_02/764236465" TargetMode="External" /><Relationship Id="rId59" Type="http://schemas.openxmlformats.org/officeDocument/2006/relationships/hyperlink" Target="https://podminky.urs.cz/item/CS_URS_2025_02/764238404" TargetMode="External" /><Relationship Id="rId60" Type="http://schemas.openxmlformats.org/officeDocument/2006/relationships/hyperlink" Target="https://podminky.urs.cz/item/CS_URS_2025_02/764238407" TargetMode="External" /><Relationship Id="rId61" Type="http://schemas.openxmlformats.org/officeDocument/2006/relationships/hyperlink" Target="https://podminky.urs.cz/item/CS_URS_2025_02/764238445" TargetMode="External" /><Relationship Id="rId62" Type="http://schemas.openxmlformats.org/officeDocument/2006/relationships/hyperlink" Target="https://podminky.urs.cz/item/CS_URS_2025_02/764238454" TargetMode="External" /><Relationship Id="rId63" Type="http://schemas.openxmlformats.org/officeDocument/2006/relationships/hyperlink" Target="https://podminky.urs.cz/item/CS_URS_2025_02/764531403" TargetMode="External" /><Relationship Id="rId64" Type="http://schemas.openxmlformats.org/officeDocument/2006/relationships/hyperlink" Target="https://podminky.urs.cz/item/CS_URS_2025_02/764531404" TargetMode="External" /><Relationship Id="rId65" Type="http://schemas.openxmlformats.org/officeDocument/2006/relationships/hyperlink" Target="https://podminky.urs.cz/item/CS_URS_2025_02/764531423" TargetMode="External" /><Relationship Id="rId66" Type="http://schemas.openxmlformats.org/officeDocument/2006/relationships/hyperlink" Target="https://podminky.urs.cz/item/CS_URS_2025_02/764531424" TargetMode="External" /><Relationship Id="rId67" Type="http://schemas.openxmlformats.org/officeDocument/2006/relationships/hyperlink" Target="https://podminky.urs.cz/item/CS_URS_2025_02/764531444" TargetMode="External" /><Relationship Id="rId68" Type="http://schemas.openxmlformats.org/officeDocument/2006/relationships/hyperlink" Target="https://podminky.urs.cz/item/CS_URS_2025_02/764538422" TargetMode="External" /><Relationship Id="rId69" Type="http://schemas.openxmlformats.org/officeDocument/2006/relationships/hyperlink" Target="https://podminky.urs.cz/item/CS_URS_2025_02/998764103" TargetMode="External" /><Relationship Id="rId70" Type="http://schemas.openxmlformats.org/officeDocument/2006/relationships/hyperlink" Target="https://podminky.urs.cz/item/CS_URS_2025_02/766621112" TargetMode="External" /><Relationship Id="rId71" Type="http://schemas.openxmlformats.org/officeDocument/2006/relationships/hyperlink" Target="https://podminky.urs.cz/item/CS_URS_2025_02/766621211" TargetMode="External" /><Relationship Id="rId72" Type="http://schemas.openxmlformats.org/officeDocument/2006/relationships/hyperlink" Target="https://podminky.urs.cz/item/CS_URS_2025_02/766621212" TargetMode="External" /><Relationship Id="rId73" Type="http://schemas.openxmlformats.org/officeDocument/2006/relationships/hyperlink" Target="https://podminky.urs.cz/item/CS_URS_2025_02/766660451" TargetMode="External" /><Relationship Id="rId74" Type="http://schemas.openxmlformats.org/officeDocument/2006/relationships/hyperlink" Target="https://podminky.urs.cz/item/CS_URS_2025_02/766660461" TargetMode="External" /><Relationship Id="rId75" Type="http://schemas.openxmlformats.org/officeDocument/2006/relationships/hyperlink" Target="https://podminky.urs.cz/item/CS_URS_2025_02/766694116" TargetMode="External" /><Relationship Id="rId76" Type="http://schemas.openxmlformats.org/officeDocument/2006/relationships/hyperlink" Target="https://podminky.urs.cz/item/CS_URS_2025_02/766694116" TargetMode="External" /><Relationship Id="rId77" Type="http://schemas.openxmlformats.org/officeDocument/2006/relationships/hyperlink" Target="https://podminky.urs.cz/item/CS_URS_2025_02/766694126" TargetMode="External" /><Relationship Id="rId78" Type="http://schemas.openxmlformats.org/officeDocument/2006/relationships/hyperlink" Target="https://podminky.urs.cz/item/CS_URS_2025_02/998766113" TargetMode="External" /><Relationship Id="rId79" Type="http://schemas.openxmlformats.org/officeDocument/2006/relationships/hyperlink" Target="https://podminky.urs.cz/item/CS_URS_2025_02/767391112" TargetMode="External" /><Relationship Id="rId80" Type="http://schemas.openxmlformats.org/officeDocument/2006/relationships/hyperlink" Target="https://podminky.urs.cz/item/CS_URS_2025_02/767415112" TargetMode="External" /><Relationship Id="rId81" Type="http://schemas.openxmlformats.org/officeDocument/2006/relationships/hyperlink" Target="https://podminky.urs.cz/item/CS_URS_2025_02/767662110" TargetMode="External" /><Relationship Id="rId82" Type="http://schemas.openxmlformats.org/officeDocument/2006/relationships/hyperlink" Target="https://podminky.urs.cz/item/CS_URS_2025_02/998767113" TargetMode="External" /><Relationship Id="rId83" Type="http://schemas.openxmlformats.org/officeDocument/2006/relationships/hyperlink" Target="https://podminky.urs.cz/item/CS_URS_2025_02/782631111" TargetMode="External" /><Relationship Id="rId84" Type="http://schemas.openxmlformats.org/officeDocument/2006/relationships/hyperlink" Target="https://podminky.urs.cz/item/CS_URS_2025_02/998782123" TargetMode="External" /><Relationship Id="rId85" Type="http://schemas.openxmlformats.org/officeDocument/2006/relationships/hyperlink" Target="https://podminky.urs.cz/item/CS_URS_2025_02/783801505" TargetMode="External" /><Relationship Id="rId86" Type="http://schemas.openxmlformats.org/officeDocument/2006/relationships/hyperlink" Target="https://podminky.urs.cz/item/CS_URS_2025_02/783809223" TargetMode="External" /><Relationship Id="rId87" Type="http://schemas.openxmlformats.org/officeDocument/2006/relationships/hyperlink" Target="https://podminky.urs.cz/item/CS_URS_2025_02/783809225" TargetMode="External" /><Relationship Id="rId88" Type="http://schemas.openxmlformats.org/officeDocument/2006/relationships/hyperlink" Target="https://podminky.urs.cz/item/CS_URS_2025_02/783827483" TargetMode="External" /><Relationship Id="rId89" Type="http://schemas.openxmlformats.org/officeDocument/2006/relationships/hyperlink" Target="https://podminky.urs.cz/item/CS_URS_2025_02/784181121" TargetMode="External" /><Relationship Id="rId90" Type="http://schemas.openxmlformats.org/officeDocument/2006/relationships/hyperlink" Target="https://podminky.urs.cz/item/CS_URS_2025_02/784211101" TargetMode="External" /><Relationship Id="rId91" Type="http://schemas.openxmlformats.org/officeDocument/2006/relationships/hyperlink" Target="https://podminky.urs.cz/item/CS_URS_2025_02/HZS1311" TargetMode="External" /><Relationship Id="rId92" Type="http://schemas.openxmlformats.org/officeDocument/2006/relationships/hyperlink" Target="https://podminky.urs.cz/item/CS_URS_2025_02/HZS1312" TargetMode="External" /><Relationship Id="rId93" Type="http://schemas.openxmlformats.org/officeDocument/2006/relationships/hyperlink" Target="https://podminky.urs.cz/item/CS_URS_2025_02/HZS2131" TargetMode="External" /><Relationship Id="rId94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751344112" TargetMode="External" /><Relationship Id="rId2" Type="http://schemas.openxmlformats.org/officeDocument/2006/relationships/hyperlink" Target="https://podminky.urs.cz/item/CS_URS_2025_02/751398056" TargetMode="External" /><Relationship Id="rId3" Type="http://schemas.openxmlformats.org/officeDocument/2006/relationships/hyperlink" Target="https://podminky.urs.cz/item/CS_URS_2025_02/HZS3212" TargetMode="External" /><Relationship Id="rId4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751344112" TargetMode="External" /><Relationship Id="rId2" Type="http://schemas.openxmlformats.org/officeDocument/2006/relationships/hyperlink" Target="https://podminky.urs.cz/item/CS_URS_2025_02/751398056" TargetMode="External" /><Relationship Id="rId3" Type="http://schemas.openxmlformats.org/officeDocument/2006/relationships/hyperlink" Target="https://podminky.urs.cz/item/CS_URS_2025_02/HZS3212" TargetMode="External" /><Relationship Id="rId4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949111112" TargetMode="External" /><Relationship Id="rId2" Type="http://schemas.openxmlformats.org/officeDocument/2006/relationships/hyperlink" Target="https://podminky.urs.cz/item/CS_URS_2025_02/949111212" TargetMode="External" /><Relationship Id="rId3" Type="http://schemas.openxmlformats.org/officeDocument/2006/relationships/hyperlink" Target="https://podminky.urs.cz/item/CS_URS_2025_02/949111812" TargetMode="External" /><Relationship Id="rId4" Type="http://schemas.openxmlformats.org/officeDocument/2006/relationships/hyperlink" Target="https://podminky.urs.cz/item/CS_URS_2025_02/733111106" TargetMode="External" /><Relationship Id="rId5" Type="http://schemas.openxmlformats.org/officeDocument/2006/relationships/hyperlink" Target="https://podminky.urs.cz/item/CS_URS_2025_02/733190217" TargetMode="External" /><Relationship Id="rId6" Type="http://schemas.openxmlformats.org/officeDocument/2006/relationships/hyperlink" Target="https://podminky.urs.cz/item/CS_URS_2025_02/734292775" TargetMode="External" /><Relationship Id="rId7" Type="http://schemas.openxmlformats.org/officeDocument/2006/relationships/hyperlink" Target="https://podminky.urs.cz/item/CS_URS_2025_02/734291265" TargetMode="External" /><Relationship Id="rId8" Type="http://schemas.openxmlformats.org/officeDocument/2006/relationships/hyperlink" Target="https://podminky.urs.cz/item/CS_URS_2025_02/734292723" TargetMode="External" /><Relationship Id="rId9" Type="http://schemas.openxmlformats.org/officeDocument/2006/relationships/hyperlink" Target="https://podminky.urs.cz/item/CS_URS_2025_02/HZS2221" TargetMode="External" /><Relationship Id="rId10" Type="http://schemas.openxmlformats.org/officeDocument/2006/relationships/hyperlink" Target="https://podminky.urs.cz/item/CS_URS_2025_02/HZS2492" TargetMode="External" /><Relationship Id="rId11" Type="http://schemas.openxmlformats.org/officeDocument/2006/relationships/hyperlink" Target="https://podminky.urs.cz/item/CS_URS_2024_01/043103000" TargetMode="External" /><Relationship Id="rId12" Type="http://schemas.openxmlformats.org/officeDocument/2006/relationships/hyperlink" Target="https://podminky.urs.cz/item/CS_URS_2024_01/049103000" TargetMode="External" /><Relationship Id="rId13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741110511" TargetMode="External" /><Relationship Id="rId2" Type="http://schemas.openxmlformats.org/officeDocument/2006/relationships/hyperlink" Target="https://podminky.urs.cz/item/CS_URS_2025_02/741120301" TargetMode="External" /><Relationship Id="rId3" Type="http://schemas.openxmlformats.org/officeDocument/2006/relationships/hyperlink" Target="https://podminky.urs.cz/item/CS_URS_2025_02/741122011" TargetMode="External" /><Relationship Id="rId4" Type="http://schemas.openxmlformats.org/officeDocument/2006/relationships/hyperlink" Target="https://podminky.urs.cz/item/CS_URS_2025_02/741122032" TargetMode="External" /><Relationship Id="rId5" Type="http://schemas.openxmlformats.org/officeDocument/2006/relationships/hyperlink" Target="https://podminky.urs.cz/item/CS_URS_2025_02/741128004" TargetMode="External" /><Relationship Id="rId6" Type="http://schemas.openxmlformats.org/officeDocument/2006/relationships/hyperlink" Target="https://podminky.urs.cz/item/CS_URS_2025_02/741130001" TargetMode="External" /><Relationship Id="rId7" Type="http://schemas.openxmlformats.org/officeDocument/2006/relationships/hyperlink" Target="https://podminky.urs.cz/item/CS_URS_2025_02/741130004" TargetMode="External" /><Relationship Id="rId8" Type="http://schemas.openxmlformats.org/officeDocument/2006/relationships/hyperlink" Target="https://podminky.urs.cz/item/CS_URS_2025_02/741320105" TargetMode="External" /><Relationship Id="rId9" Type="http://schemas.openxmlformats.org/officeDocument/2006/relationships/hyperlink" Target="https://podminky.urs.cz/item/CS_URS_2025_02/741320165" TargetMode="External" /><Relationship Id="rId10" Type="http://schemas.openxmlformats.org/officeDocument/2006/relationships/hyperlink" Target="https://podminky.urs.cz/item/CS_URS_2025_02/741350011" TargetMode="External" /><Relationship Id="rId11" Type="http://schemas.openxmlformats.org/officeDocument/2006/relationships/hyperlink" Target="https://podminky.urs.cz/item/CS_URS_2025_02/210280001" TargetMode="External" /><Relationship Id="rId12" Type="http://schemas.openxmlformats.org/officeDocument/2006/relationships/hyperlink" Target="https://podminky.urs.cz/item/CS_URS_2025_02/210292022" TargetMode="External" /><Relationship Id="rId13" Type="http://schemas.openxmlformats.org/officeDocument/2006/relationships/hyperlink" Target="https://podminky.urs.cz/item/CS_URS_2025_02/580107004" TargetMode="External" /><Relationship Id="rId14" Type="http://schemas.openxmlformats.org/officeDocument/2006/relationships/hyperlink" Target="https://podminky.urs.cz/item/CS_URS_2025_02/580107011" TargetMode="External" /><Relationship Id="rId15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6</v>
      </c>
      <c r="BT2" s="20" t="s">
        <v>7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6</v>
      </c>
      <c r="BT3" s="20" t="s">
        <v>8</v>
      </c>
    </row>
    <row r="4" s="1" customFormat="1" ht="24.96" customHeight="1">
      <c r="B4" s="24"/>
      <c r="C4" s="25"/>
      <c r="D4" s="26" t="s">
        <v>9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3"/>
      <c r="AS4" s="27" t="s">
        <v>10</v>
      </c>
      <c r="BE4" s="28" t="s">
        <v>11</v>
      </c>
      <c r="BS4" s="20" t="s">
        <v>12</v>
      </c>
    </row>
    <row r="5" s="1" customFormat="1" ht="12" customHeight="1">
      <c r="B5" s="24"/>
      <c r="C5" s="25"/>
      <c r="D5" s="29" t="s">
        <v>13</v>
      </c>
      <c r="E5" s="25"/>
      <c r="F5" s="25"/>
      <c r="G5" s="25"/>
      <c r="H5" s="25"/>
      <c r="I5" s="25"/>
      <c r="J5" s="25"/>
      <c r="K5" s="30" t="s">
        <v>14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3"/>
      <c r="BE5" s="31" t="s">
        <v>15</v>
      </c>
      <c r="BS5" s="20" t="s">
        <v>6</v>
      </c>
    </row>
    <row r="6" s="1" customFormat="1" ht="36.96" customHeight="1">
      <c r="B6" s="24"/>
      <c r="C6" s="25"/>
      <c r="D6" s="32" t="s">
        <v>16</v>
      </c>
      <c r="E6" s="25"/>
      <c r="F6" s="25"/>
      <c r="G6" s="25"/>
      <c r="H6" s="25"/>
      <c r="I6" s="25"/>
      <c r="J6" s="25"/>
      <c r="K6" s="33" t="s">
        <v>17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3"/>
      <c r="BE6" s="34"/>
      <c r="BS6" s="20" t="s">
        <v>6</v>
      </c>
    </row>
    <row r="7" s="1" customFormat="1" ht="12" customHeight="1">
      <c r="B7" s="24"/>
      <c r="C7" s="25"/>
      <c r="D7" s="35" t="s">
        <v>18</v>
      </c>
      <c r="E7" s="25"/>
      <c r="F7" s="25"/>
      <c r="G7" s="25"/>
      <c r="H7" s="25"/>
      <c r="I7" s="25"/>
      <c r="J7" s="25"/>
      <c r="K7" s="30" t="s">
        <v>19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5" t="s">
        <v>20</v>
      </c>
      <c r="AL7" s="25"/>
      <c r="AM7" s="25"/>
      <c r="AN7" s="30" t="s">
        <v>19</v>
      </c>
      <c r="AO7" s="25"/>
      <c r="AP7" s="25"/>
      <c r="AQ7" s="25"/>
      <c r="AR7" s="23"/>
      <c r="BE7" s="34"/>
      <c r="BS7" s="20" t="s">
        <v>6</v>
      </c>
    </row>
    <row r="8" s="1" customFormat="1" ht="12" customHeight="1">
      <c r="B8" s="24"/>
      <c r="C8" s="25"/>
      <c r="D8" s="35" t="s">
        <v>21</v>
      </c>
      <c r="E8" s="25"/>
      <c r="F8" s="25"/>
      <c r="G8" s="25"/>
      <c r="H8" s="25"/>
      <c r="I8" s="25"/>
      <c r="J8" s="25"/>
      <c r="K8" s="30" t="s">
        <v>22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35" t="s">
        <v>23</v>
      </c>
      <c r="AL8" s="25"/>
      <c r="AM8" s="25"/>
      <c r="AN8" s="36" t="s">
        <v>24</v>
      </c>
      <c r="AO8" s="25"/>
      <c r="AP8" s="25"/>
      <c r="AQ8" s="25"/>
      <c r="AR8" s="23"/>
      <c r="BE8" s="34"/>
      <c r="BS8" s="20" t="s">
        <v>6</v>
      </c>
    </row>
    <row r="9" s="1" customFormat="1" ht="14.4" customHeight="1"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3"/>
      <c r="BE9" s="34"/>
      <c r="BS9" s="20" t="s">
        <v>6</v>
      </c>
    </row>
    <row r="10" s="1" customFormat="1" ht="12" customHeight="1">
      <c r="B10" s="24"/>
      <c r="C10" s="25"/>
      <c r="D10" s="35" t="s">
        <v>25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35" t="s">
        <v>26</v>
      </c>
      <c r="AL10" s="25"/>
      <c r="AM10" s="25"/>
      <c r="AN10" s="30" t="s">
        <v>27</v>
      </c>
      <c r="AO10" s="25"/>
      <c r="AP10" s="25"/>
      <c r="AQ10" s="25"/>
      <c r="AR10" s="23"/>
      <c r="BE10" s="34"/>
      <c r="BS10" s="20" t="s">
        <v>6</v>
      </c>
    </row>
    <row r="11" s="1" customFormat="1" ht="18.48" customHeight="1">
      <c r="B11" s="24"/>
      <c r="C11" s="25"/>
      <c r="D11" s="25"/>
      <c r="E11" s="30" t="s">
        <v>28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35" t="s">
        <v>29</v>
      </c>
      <c r="AL11" s="25"/>
      <c r="AM11" s="25"/>
      <c r="AN11" s="30" t="s">
        <v>30</v>
      </c>
      <c r="AO11" s="25"/>
      <c r="AP11" s="25"/>
      <c r="AQ11" s="25"/>
      <c r="AR11" s="23"/>
      <c r="BE11" s="34"/>
      <c r="BS11" s="20" t="s">
        <v>6</v>
      </c>
    </row>
    <row r="12" s="1" customFormat="1" ht="6.96" customHeight="1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3"/>
      <c r="BE12" s="34"/>
      <c r="BS12" s="20" t="s">
        <v>6</v>
      </c>
    </row>
    <row r="13" s="1" customFormat="1" ht="12" customHeight="1">
      <c r="B13" s="24"/>
      <c r="C13" s="25"/>
      <c r="D13" s="35" t="s">
        <v>31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35" t="s">
        <v>26</v>
      </c>
      <c r="AL13" s="25"/>
      <c r="AM13" s="25"/>
      <c r="AN13" s="37" t="s">
        <v>32</v>
      </c>
      <c r="AO13" s="25"/>
      <c r="AP13" s="25"/>
      <c r="AQ13" s="25"/>
      <c r="AR13" s="23"/>
      <c r="BE13" s="34"/>
      <c r="BS13" s="20" t="s">
        <v>6</v>
      </c>
    </row>
    <row r="14">
      <c r="B14" s="24"/>
      <c r="C14" s="25"/>
      <c r="D14" s="25"/>
      <c r="E14" s="37" t="s">
        <v>32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5" t="s">
        <v>29</v>
      </c>
      <c r="AL14" s="25"/>
      <c r="AM14" s="25"/>
      <c r="AN14" s="37" t="s">
        <v>32</v>
      </c>
      <c r="AO14" s="25"/>
      <c r="AP14" s="25"/>
      <c r="AQ14" s="25"/>
      <c r="AR14" s="23"/>
      <c r="BE14" s="34"/>
      <c r="BS14" s="20" t="s">
        <v>6</v>
      </c>
    </row>
    <row r="15" s="1" customFormat="1" ht="6.96" customHeight="1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3"/>
      <c r="BE15" s="34"/>
      <c r="BS15" s="20" t="s">
        <v>4</v>
      </c>
    </row>
    <row r="16" s="1" customFormat="1" ht="12" customHeight="1">
      <c r="B16" s="24"/>
      <c r="C16" s="25"/>
      <c r="D16" s="35" t="s">
        <v>33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35" t="s">
        <v>26</v>
      </c>
      <c r="AL16" s="25"/>
      <c r="AM16" s="25"/>
      <c r="AN16" s="30" t="s">
        <v>34</v>
      </c>
      <c r="AO16" s="25"/>
      <c r="AP16" s="25"/>
      <c r="AQ16" s="25"/>
      <c r="AR16" s="23"/>
      <c r="BE16" s="34"/>
      <c r="BS16" s="20" t="s">
        <v>4</v>
      </c>
    </row>
    <row r="17" s="1" customFormat="1" ht="18.48" customHeight="1">
      <c r="B17" s="24"/>
      <c r="C17" s="25"/>
      <c r="D17" s="25"/>
      <c r="E17" s="30" t="s">
        <v>35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35" t="s">
        <v>29</v>
      </c>
      <c r="AL17" s="25"/>
      <c r="AM17" s="25"/>
      <c r="AN17" s="30" t="s">
        <v>36</v>
      </c>
      <c r="AO17" s="25"/>
      <c r="AP17" s="25"/>
      <c r="AQ17" s="25"/>
      <c r="AR17" s="23"/>
      <c r="BE17" s="34"/>
      <c r="BS17" s="20" t="s">
        <v>37</v>
      </c>
    </row>
    <row r="18" s="1" customFormat="1" ht="6.96" customHeight="1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3"/>
      <c r="BE18" s="34"/>
      <c r="BS18" s="20" t="s">
        <v>6</v>
      </c>
    </row>
    <row r="19" s="1" customFormat="1" ht="12" customHeight="1">
      <c r="B19" s="24"/>
      <c r="C19" s="25"/>
      <c r="D19" s="35" t="s">
        <v>38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35" t="s">
        <v>26</v>
      </c>
      <c r="AL19" s="25"/>
      <c r="AM19" s="25"/>
      <c r="AN19" s="30" t="s">
        <v>34</v>
      </c>
      <c r="AO19" s="25"/>
      <c r="AP19" s="25"/>
      <c r="AQ19" s="25"/>
      <c r="AR19" s="23"/>
      <c r="BE19" s="34"/>
      <c r="BS19" s="20" t="s">
        <v>6</v>
      </c>
    </row>
    <row r="20" s="1" customFormat="1" ht="18.48" customHeight="1">
      <c r="B20" s="24"/>
      <c r="C20" s="25"/>
      <c r="D20" s="25"/>
      <c r="E20" s="30" t="s">
        <v>35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35" t="s">
        <v>29</v>
      </c>
      <c r="AL20" s="25"/>
      <c r="AM20" s="25"/>
      <c r="AN20" s="30" t="s">
        <v>36</v>
      </c>
      <c r="AO20" s="25"/>
      <c r="AP20" s="25"/>
      <c r="AQ20" s="25"/>
      <c r="AR20" s="23"/>
      <c r="BE20" s="34"/>
      <c r="BS20" s="20" t="s">
        <v>4</v>
      </c>
    </row>
    <row r="21" s="1" customFormat="1" ht="6.96" customHeight="1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3"/>
      <c r="BE21" s="34"/>
    </row>
    <row r="22" s="1" customFormat="1" ht="12" customHeight="1">
      <c r="B22" s="24"/>
      <c r="C22" s="25"/>
      <c r="D22" s="35" t="s">
        <v>39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3"/>
      <c r="BE22" s="34"/>
    </row>
    <row r="23" s="1" customFormat="1" ht="47.25" customHeight="1">
      <c r="B23" s="24"/>
      <c r="C23" s="25"/>
      <c r="D23" s="25"/>
      <c r="E23" s="39" t="s">
        <v>40</v>
      </c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25"/>
      <c r="AP23" s="25"/>
      <c r="AQ23" s="25"/>
      <c r="AR23" s="23"/>
      <c r="BE23" s="34"/>
    </row>
    <row r="24" s="1" customFormat="1" ht="6.96" customHeight="1"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3"/>
      <c r="BE24" s="34"/>
    </row>
    <row r="25" s="1" customFormat="1" ht="6.96" customHeight="1">
      <c r="B25" s="24"/>
      <c r="C25" s="25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25"/>
      <c r="AQ25" s="25"/>
      <c r="AR25" s="23"/>
      <c r="BE25" s="34"/>
    </row>
    <row r="26" s="2" customFormat="1" ht="25.92" customHeight="1">
      <c r="A26" s="41"/>
      <c r="B26" s="42"/>
      <c r="C26" s="43"/>
      <c r="D26" s="44" t="s">
        <v>41</v>
      </c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6">
        <f>ROUND(AG54,2)</f>
        <v>0</v>
      </c>
      <c r="AL26" s="45"/>
      <c r="AM26" s="45"/>
      <c r="AN26" s="45"/>
      <c r="AO26" s="45"/>
      <c r="AP26" s="43"/>
      <c r="AQ26" s="43"/>
      <c r="AR26" s="47"/>
      <c r="BE26" s="34"/>
    </row>
    <row r="27" s="2" customFormat="1" ht="6.96" customHeight="1">
      <c r="A27" s="41"/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7"/>
      <c r="BE27" s="34"/>
    </row>
    <row r="28" s="2" customFormat="1">
      <c r="A28" s="41"/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8" t="s">
        <v>42</v>
      </c>
      <c r="M28" s="48"/>
      <c r="N28" s="48"/>
      <c r="O28" s="48"/>
      <c r="P28" s="48"/>
      <c r="Q28" s="43"/>
      <c r="R28" s="43"/>
      <c r="S28" s="43"/>
      <c r="T28" s="43"/>
      <c r="U28" s="43"/>
      <c r="V28" s="43"/>
      <c r="W28" s="48" t="s">
        <v>43</v>
      </c>
      <c r="X28" s="48"/>
      <c r="Y28" s="48"/>
      <c r="Z28" s="48"/>
      <c r="AA28" s="48"/>
      <c r="AB28" s="48"/>
      <c r="AC28" s="48"/>
      <c r="AD28" s="48"/>
      <c r="AE28" s="48"/>
      <c r="AF28" s="43"/>
      <c r="AG28" s="43"/>
      <c r="AH28" s="43"/>
      <c r="AI28" s="43"/>
      <c r="AJ28" s="43"/>
      <c r="AK28" s="48" t="s">
        <v>44</v>
      </c>
      <c r="AL28" s="48"/>
      <c r="AM28" s="48"/>
      <c r="AN28" s="48"/>
      <c r="AO28" s="48"/>
      <c r="AP28" s="43"/>
      <c r="AQ28" s="43"/>
      <c r="AR28" s="47"/>
      <c r="BE28" s="34"/>
    </row>
    <row r="29" s="3" customFormat="1" ht="14.4" customHeight="1">
      <c r="A29" s="3"/>
      <c r="B29" s="49"/>
      <c r="C29" s="50"/>
      <c r="D29" s="35" t="s">
        <v>45</v>
      </c>
      <c r="E29" s="50"/>
      <c r="F29" s="35" t="s">
        <v>46</v>
      </c>
      <c r="G29" s="50"/>
      <c r="H29" s="50"/>
      <c r="I29" s="50"/>
      <c r="J29" s="50"/>
      <c r="K29" s="50"/>
      <c r="L29" s="51">
        <v>0.20999999999999999</v>
      </c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2">
        <f>ROUND(AZ54, 2)</f>
        <v>0</v>
      </c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2">
        <f>ROUND(AV54, 2)</f>
        <v>0</v>
      </c>
      <c r="AL29" s="50"/>
      <c r="AM29" s="50"/>
      <c r="AN29" s="50"/>
      <c r="AO29" s="50"/>
      <c r="AP29" s="50"/>
      <c r="AQ29" s="50"/>
      <c r="AR29" s="53"/>
      <c r="BE29" s="54"/>
    </row>
    <row r="30" s="3" customFormat="1" ht="14.4" customHeight="1">
      <c r="A30" s="3"/>
      <c r="B30" s="49"/>
      <c r="C30" s="50"/>
      <c r="D30" s="50"/>
      <c r="E30" s="50"/>
      <c r="F30" s="35" t="s">
        <v>47</v>
      </c>
      <c r="G30" s="50"/>
      <c r="H30" s="50"/>
      <c r="I30" s="50"/>
      <c r="J30" s="50"/>
      <c r="K30" s="50"/>
      <c r="L30" s="51">
        <v>0.12</v>
      </c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2">
        <f>ROUND(BA54, 2)</f>
        <v>0</v>
      </c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2">
        <f>ROUND(AW54, 2)</f>
        <v>0</v>
      </c>
      <c r="AL30" s="50"/>
      <c r="AM30" s="50"/>
      <c r="AN30" s="50"/>
      <c r="AO30" s="50"/>
      <c r="AP30" s="50"/>
      <c r="AQ30" s="50"/>
      <c r="AR30" s="53"/>
      <c r="BE30" s="54"/>
    </row>
    <row r="31" hidden="1" s="3" customFormat="1" ht="14.4" customHeight="1">
      <c r="A31" s="3"/>
      <c r="B31" s="49"/>
      <c r="C31" s="50"/>
      <c r="D31" s="50"/>
      <c r="E31" s="50"/>
      <c r="F31" s="35" t="s">
        <v>48</v>
      </c>
      <c r="G31" s="50"/>
      <c r="H31" s="50"/>
      <c r="I31" s="50"/>
      <c r="J31" s="50"/>
      <c r="K31" s="50"/>
      <c r="L31" s="51">
        <v>0.20999999999999999</v>
      </c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2">
        <f>ROUND(BB54, 2)</f>
        <v>0</v>
      </c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2">
        <v>0</v>
      </c>
      <c r="AL31" s="50"/>
      <c r="AM31" s="50"/>
      <c r="AN31" s="50"/>
      <c r="AO31" s="50"/>
      <c r="AP31" s="50"/>
      <c r="AQ31" s="50"/>
      <c r="AR31" s="53"/>
      <c r="BE31" s="54"/>
    </row>
    <row r="32" hidden="1" s="3" customFormat="1" ht="14.4" customHeight="1">
      <c r="A32" s="3"/>
      <c r="B32" s="49"/>
      <c r="C32" s="50"/>
      <c r="D32" s="50"/>
      <c r="E32" s="50"/>
      <c r="F32" s="35" t="s">
        <v>49</v>
      </c>
      <c r="G32" s="50"/>
      <c r="H32" s="50"/>
      <c r="I32" s="50"/>
      <c r="J32" s="50"/>
      <c r="K32" s="50"/>
      <c r="L32" s="51">
        <v>0.12</v>
      </c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2">
        <f>ROUND(BC54, 2)</f>
        <v>0</v>
      </c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2">
        <v>0</v>
      </c>
      <c r="AL32" s="50"/>
      <c r="AM32" s="50"/>
      <c r="AN32" s="50"/>
      <c r="AO32" s="50"/>
      <c r="AP32" s="50"/>
      <c r="AQ32" s="50"/>
      <c r="AR32" s="53"/>
      <c r="BE32" s="54"/>
    </row>
    <row r="33" hidden="1" s="3" customFormat="1" ht="14.4" customHeight="1">
      <c r="A33" s="3"/>
      <c r="B33" s="49"/>
      <c r="C33" s="50"/>
      <c r="D33" s="50"/>
      <c r="E33" s="50"/>
      <c r="F33" s="35" t="s">
        <v>50</v>
      </c>
      <c r="G33" s="50"/>
      <c r="H33" s="50"/>
      <c r="I33" s="50"/>
      <c r="J33" s="50"/>
      <c r="K33" s="50"/>
      <c r="L33" s="51">
        <v>0</v>
      </c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2">
        <f>ROUND(BD54, 2)</f>
        <v>0</v>
      </c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2">
        <v>0</v>
      </c>
      <c r="AL33" s="50"/>
      <c r="AM33" s="50"/>
      <c r="AN33" s="50"/>
      <c r="AO33" s="50"/>
      <c r="AP33" s="50"/>
      <c r="AQ33" s="50"/>
      <c r="AR33" s="53"/>
      <c r="BE33" s="3"/>
    </row>
    <row r="34" s="2" customFormat="1" ht="6.96" customHeight="1">
      <c r="A34" s="41"/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7"/>
      <c r="BE34" s="41"/>
    </row>
    <row r="35" s="2" customFormat="1" ht="25.92" customHeight="1">
      <c r="A35" s="41"/>
      <c r="B35" s="42"/>
      <c r="C35" s="55"/>
      <c r="D35" s="56" t="s">
        <v>51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52</v>
      </c>
      <c r="U35" s="57"/>
      <c r="V35" s="57"/>
      <c r="W35" s="57"/>
      <c r="X35" s="59" t="s">
        <v>53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7"/>
      <c r="BE35" s="41"/>
    </row>
    <row r="36" s="2" customFormat="1" ht="6.96" customHeight="1">
      <c r="A36" s="41"/>
      <c r="B36" s="42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7"/>
      <c r="BE36" s="41"/>
    </row>
    <row r="37" s="2" customFormat="1" ht="6.96" customHeight="1">
      <c r="A37" s="41"/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47"/>
      <c r="BE37" s="41"/>
    </row>
    <row r="41" s="2" customFormat="1" ht="6.96" customHeight="1">
      <c r="A41" s="41"/>
      <c r="B41" s="64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47"/>
      <c r="BE41" s="41"/>
    </row>
    <row r="42" s="2" customFormat="1" ht="24.96" customHeight="1">
      <c r="A42" s="41"/>
      <c r="B42" s="42"/>
      <c r="C42" s="26" t="s">
        <v>54</v>
      </c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7"/>
      <c r="BE42" s="41"/>
    </row>
    <row r="43" s="2" customFormat="1" ht="6.96" customHeight="1">
      <c r="A43" s="41"/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7"/>
      <c r="BE43" s="41"/>
    </row>
    <row r="44" s="4" customFormat="1" ht="12" customHeight="1">
      <c r="A44" s="4"/>
      <c r="B44" s="66"/>
      <c r="C44" s="35" t="s">
        <v>13</v>
      </c>
      <c r="D44" s="67"/>
      <c r="E44" s="67"/>
      <c r="F44" s="67"/>
      <c r="G44" s="67"/>
      <c r="H44" s="67"/>
      <c r="I44" s="67"/>
      <c r="J44" s="67"/>
      <c r="K44" s="67"/>
      <c r="L44" s="67" t="str">
        <f>K5</f>
        <v>2024/02/19</v>
      </c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8"/>
      <c r="BE44" s="4"/>
    </row>
    <row r="45" s="5" customFormat="1" ht="36.96" customHeight="1">
      <c r="A45" s="5"/>
      <c r="B45" s="69"/>
      <c r="C45" s="70" t="s">
        <v>16</v>
      </c>
      <c r="D45" s="71"/>
      <c r="E45" s="71"/>
      <c r="F45" s="71"/>
      <c r="G45" s="71"/>
      <c r="H45" s="71"/>
      <c r="I45" s="71"/>
      <c r="J45" s="71"/>
      <c r="K45" s="71"/>
      <c r="L45" s="72" t="str">
        <f>K6</f>
        <v>Energeticky úsporná opatření - Základní škola Králíky, ul. 5. května</v>
      </c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3"/>
      <c r="BE45" s="5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7"/>
      <c r="BE46" s="41"/>
    </row>
    <row r="47" s="2" customFormat="1" ht="12" customHeight="1">
      <c r="A47" s="41"/>
      <c r="B47" s="42"/>
      <c r="C47" s="35" t="s">
        <v>21</v>
      </c>
      <c r="D47" s="43"/>
      <c r="E47" s="43"/>
      <c r="F47" s="43"/>
      <c r="G47" s="43"/>
      <c r="H47" s="43"/>
      <c r="I47" s="43"/>
      <c r="J47" s="43"/>
      <c r="K47" s="43"/>
      <c r="L47" s="74" t="str">
        <f>IF(K8="","",K8)</f>
        <v xml:space="preserve"> </v>
      </c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35" t="s">
        <v>23</v>
      </c>
      <c r="AJ47" s="43"/>
      <c r="AK47" s="43"/>
      <c r="AL47" s="43"/>
      <c r="AM47" s="75" t="str">
        <f>IF(AN8= "","",AN8)</f>
        <v>19. 2. 2024</v>
      </c>
      <c r="AN47" s="75"/>
      <c r="AO47" s="43"/>
      <c r="AP47" s="43"/>
      <c r="AQ47" s="43"/>
      <c r="AR47" s="47"/>
      <c r="B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7"/>
      <c r="BE48" s="41"/>
    </row>
    <row r="49" s="2" customFormat="1" ht="40.05" customHeight="1">
      <c r="A49" s="41"/>
      <c r="B49" s="42"/>
      <c r="C49" s="35" t="s">
        <v>25</v>
      </c>
      <c r="D49" s="43"/>
      <c r="E49" s="43"/>
      <c r="F49" s="43"/>
      <c r="G49" s="43"/>
      <c r="H49" s="43"/>
      <c r="I49" s="43"/>
      <c r="J49" s="43"/>
      <c r="K49" s="43"/>
      <c r="L49" s="67" t="str">
        <f>IF(E11= "","",E11)</f>
        <v>Město Králíky, Velké náměstí 5, 561 69 Králíky</v>
      </c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35" t="s">
        <v>33</v>
      </c>
      <c r="AJ49" s="43"/>
      <c r="AK49" s="43"/>
      <c r="AL49" s="43"/>
      <c r="AM49" s="76" t="str">
        <f>IF(E17="","",E17)</f>
        <v>SAFETY PRO s.r.o., Přeovská 434/60, 779 00 Olomouc</v>
      </c>
      <c r="AN49" s="67"/>
      <c r="AO49" s="67"/>
      <c r="AP49" s="67"/>
      <c r="AQ49" s="43"/>
      <c r="AR49" s="47"/>
      <c r="AS49" s="77" t="s">
        <v>55</v>
      </c>
      <c r="AT49" s="78"/>
      <c r="AU49" s="79"/>
      <c r="AV49" s="79"/>
      <c r="AW49" s="79"/>
      <c r="AX49" s="79"/>
      <c r="AY49" s="79"/>
      <c r="AZ49" s="79"/>
      <c r="BA49" s="79"/>
      <c r="BB49" s="79"/>
      <c r="BC49" s="79"/>
      <c r="BD49" s="80"/>
      <c r="BE49" s="41"/>
    </row>
    <row r="50" s="2" customFormat="1" ht="40.05" customHeight="1">
      <c r="A50" s="41"/>
      <c r="B50" s="42"/>
      <c r="C50" s="35" t="s">
        <v>31</v>
      </c>
      <c r="D50" s="43"/>
      <c r="E50" s="43"/>
      <c r="F50" s="43"/>
      <c r="G50" s="43"/>
      <c r="H50" s="43"/>
      <c r="I50" s="43"/>
      <c r="J50" s="43"/>
      <c r="K50" s="43"/>
      <c r="L50" s="67" t="str">
        <f>IF(E14= "Vyplň údaj","",E14)</f>
        <v/>
      </c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35" t="s">
        <v>38</v>
      </c>
      <c r="AJ50" s="43"/>
      <c r="AK50" s="43"/>
      <c r="AL50" s="43"/>
      <c r="AM50" s="76" t="str">
        <f>IF(E20="","",E20)</f>
        <v>SAFETY PRO s.r.o., Přeovská 434/60, 779 00 Olomouc</v>
      </c>
      <c r="AN50" s="67"/>
      <c r="AO50" s="67"/>
      <c r="AP50" s="67"/>
      <c r="AQ50" s="43"/>
      <c r="AR50" s="47"/>
      <c r="AS50" s="81"/>
      <c r="AT50" s="82"/>
      <c r="AU50" s="83"/>
      <c r="AV50" s="83"/>
      <c r="AW50" s="83"/>
      <c r="AX50" s="83"/>
      <c r="AY50" s="83"/>
      <c r="AZ50" s="83"/>
      <c r="BA50" s="83"/>
      <c r="BB50" s="83"/>
      <c r="BC50" s="83"/>
      <c r="BD50" s="84"/>
      <c r="BE50" s="41"/>
    </row>
    <row r="51" s="2" customFormat="1" ht="10.8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7"/>
      <c r="AS51" s="85"/>
      <c r="AT51" s="86"/>
      <c r="AU51" s="87"/>
      <c r="AV51" s="87"/>
      <c r="AW51" s="87"/>
      <c r="AX51" s="87"/>
      <c r="AY51" s="87"/>
      <c r="AZ51" s="87"/>
      <c r="BA51" s="87"/>
      <c r="BB51" s="87"/>
      <c r="BC51" s="87"/>
      <c r="BD51" s="88"/>
      <c r="BE51" s="41"/>
    </row>
    <row r="52" s="2" customFormat="1" ht="29.28" customHeight="1">
      <c r="A52" s="41"/>
      <c r="B52" s="42"/>
      <c r="C52" s="89" t="s">
        <v>56</v>
      </c>
      <c r="D52" s="90"/>
      <c r="E52" s="90"/>
      <c r="F52" s="90"/>
      <c r="G52" s="90"/>
      <c r="H52" s="91"/>
      <c r="I52" s="92" t="s">
        <v>57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3" t="s">
        <v>58</v>
      </c>
      <c r="AH52" s="90"/>
      <c r="AI52" s="90"/>
      <c r="AJ52" s="90"/>
      <c r="AK52" s="90"/>
      <c r="AL52" s="90"/>
      <c r="AM52" s="90"/>
      <c r="AN52" s="92" t="s">
        <v>59</v>
      </c>
      <c r="AO52" s="90"/>
      <c r="AP52" s="90"/>
      <c r="AQ52" s="94" t="s">
        <v>60</v>
      </c>
      <c r="AR52" s="47"/>
      <c r="AS52" s="95" t="s">
        <v>61</v>
      </c>
      <c r="AT52" s="96" t="s">
        <v>62</v>
      </c>
      <c r="AU52" s="96" t="s">
        <v>63</v>
      </c>
      <c r="AV52" s="96" t="s">
        <v>64</v>
      </c>
      <c r="AW52" s="96" t="s">
        <v>65</v>
      </c>
      <c r="AX52" s="96" t="s">
        <v>66</v>
      </c>
      <c r="AY52" s="96" t="s">
        <v>67</v>
      </c>
      <c r="AZ52" s="96" t="s">
        <v>68</v>
      </c>
      <c r="BA52" s="96" t="s">
        <v>69</v>
      </c>
      <c r="BB52" s="96" t="s">
        <v>70</v>
      </c>
      <c r="BC52" s="96" t="s">
        <v>71</v>
      </c>
      <c r="BD52" s="97" t="s">
        <v>72</v>
      </c>
      <c r="BE52" s="41"/>
    </row>
    <row r="53" s="2" customFormat="1" ht="10.8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7"/>
      <c r="AS53" s="98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100"/>
      <c r="BE53" s="41"/>
    </row>
    <row r="54" s="6" customFormat="1" ht="32.4" customHeight="1">
      <c r="A54" s="6"/>
      <c r="B54" s="101"/>
      <c r="C54" s="102" t="s">
        <v>73</v>
      </c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4">
        <f>ROUND(AG55+AG56+AG62,2)</f>
        <v>0</v>
      </c>
      <c r="AH54" s="104"/>
      <c r="AI54" s="104"/>
      <c r="AJ54" s="104"/>
      <c r="AK54" s="104"/>
      <c r="AL54" s="104"/>
      <c r="AM54" s="104"/>
      <c r="AN54" s="105">
        <f>SUM(AG54,AT54)</f>
        <v>0</v>
      </c>
      <c r="AO54" s="105"/>
      <c r="AP54" s="105"/>
      <c r="AQ54" s="106" t="s">
        <v>19</v>
      </c>
      <c r="AR54" s="107"/>
      <c r="AS54" s="108">
        <f>ROUND(AS55+AS56+AS62,2)</f>
        <v>0</v>
      </c>
      <c r="AT54" s="109">
        <f>ROUND(SUM(AV54:AW54),2)</f>
        <v>0</v>
      </c>
      <c r="AU54" s="110">
        <f>ROUND(AU55+AU56+AU62,5)</f>
        <v>0</v>
      </c>
      <c r="AV54" s="109">
        <f>ROUND(AZ54*L29,2)</f>
        <v>0</v>
      </c>
      <c r="AW54" s="109">
        <f>ROUND(BA54*L30,2)</f>
        <v>0</v>
      </c>
      <c r="AX54" s="109">
        <f>ROUND(BB54*L29,2)</f>
        <v>0</v>
      </c>
      <c r="AY54" s="109">
        <f>ROUND(BC54*L30,2)</f>
        <v>0</v>
      </c>
      <c r="AZ54" s="109">
        <f>ROUND(AZ55+AZ56+AZ62,2)</f>
        <v>0</v>
      </c>
      <c r="BA54" s="109">
        <f>ROUND(BA55+BA56+BA62,2)</f>
        <v>0</v>
      </c>
      <c r="BB54" s="109">
        <f>ROUND(BB55+BB56+BB62,2)</f>
        <v>0</v>
      </c>
      <c r="BC54" s="109">
        <f>ROUND(BC55+BC56+BC62,2)</f>
        <v>0</v>
      </c>
      <c r="BD54" s="111">
        <f>ROUND(BD55+BD56+BD62,2)</f>
        <v>0</v>
      </c>
      <c r="BE54" s="6"/>
      <c r="BS54" s="112" t="s">
        <v>74</v>
      </c>
      <c r="BT54" s="112" t="s">
        <v>75</v>
      </c>
      <c r="BU54" s="113" t="s">
        <v>76</v>
      </c>
      <c r="BV54" s="112" t="s">
        <v>77</v>
      </c>
      <c r="BW54" s="112" t="s">
        <v>5</v>
      </c>
      <c r="BX54" s="112" t="s">
        <v>78</v>
      </c>
      <c r="CL54" s="112" t="s">
        <v>19</v>
      </c>
    </row>
    <row r="55" s="7" customFormat="1" ht="16.5" customHeight="1">
      <c r="A55" s="114" t="s">
        <v>79</v>
      </c>
      <c r="B55" s="115"/>
      <c r="C55" s="116"/>
      <c r="D55" s="117" t="s">
        <v>80</v>
      </c>
      <c r="E55" s="117"/>
      <c r="F55" s="117"/>
      <c r="G55" s="117"/>
      <c r="H55" s="117"/>
      <c r="I55" s="118"/>
      <c r="J55" s="117" t="s">
        <v>81</v>
      </c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9">
        <f>'01 - Bourací práce'!J30</f>
        <v>0</v>
      </c>
      <c r="AH55" s="118"/>
      <c r="AI55" s="118"/>
      <c r="AJ55" s="118"/>
      <c r="AK55" s="118"/>
      <c r="AL55" s="118"/>
      <c r="AM55" s="118"/>
      <c r="AN55" s="119">
        <f>SUM(AG55,AT55)</f>
        <v>0</v>
      </c>
      <c r="AO55" s="118"/>
      <c r="AP55" s="118"/>
      <c r="AQ55" s="120" t="s">
        <v>82</v>
      </c>
      <c r="AR55" s="121"/>
      <c r="AS55" s="122">
        <v>0</v>
      </c>
      <c r="AT55" s="123">
        <f>ROUND(SUM(AV55:AW55),2)</f>
        <v>0</v>
      </c>
      <c r="AU55" s="124">
        <f>'01 - Bourací práce'!P92</f>
        <v>0</v>
      </c>
      <c r="AV55" s="123">
        <f>'01 - Bourací práce'!J33</f>
        <v>0</v>
      </c>
      <c r="AW55" s="123">
        <f>'01 - Bourací práce'!J34</f>
        <v>0</v>
      </c>
      <c r="AX55" s="123">
        <f>'01 - Bourací práce'!J35</f>
        <v>0</v>
      </c>
      <c r="AY55" s="123">
        <f>'01 - Bourací práce'!J36</f>
        <v>0</v>
      </c>
      <c r="AZ55" s="123">
        <f>'01 - Bourací práce'!F33</f>
        <v>0</v>
      </c>
      <c r="BA55" s="123">
        <f>'01 - Bourací práce'!F34</f>
        <v>0</v>
      </c>
      <c r="BB55" s="123">
        <f>'01 - Bourací práce'!F35</f>
        <v>0</v>
      </c>
      <c r="BC55" s="123">
        <f>'01 - Bourací práce'!F36</f>
        <v>0</v>
      </c>
      <c r="BD55" s="125">
        <f>'01 - Bourací práce'!F37</f>
        <v>0</v>
      </c>
      <c r="BE55" s="7"/>
      <c r="BT55" s="126" t="s">
        <v>83</v>
      </c>
      <c r="BV55" s="126" t="s">
        <v>77</v>
      </c>
      <c r="BW55" s="126" t="s">
        <v>84</v>
      </c>
      <c r="BX55" s="126" t="s">
        <v>5</v>
      </c>
      <c r="CL55" s="126" t="s">
        <v>19</v>
      </c>
      <c r="CM55" s="126" t="s">
        <v>85</v>
      </c>
    </row>
    <row r="56" s="7" customFormat="1" ht="16.5" customHeight="1">
      <c r="A56" s="7"/>
      <c r="B56" s="115"/>
      <c r="C56" s="116"/>
      <c r="D56" s="117" t="s">
        <v>86</v>
      </c>
      <c r="E56" s="117"/>
      <c r="F56" s="117"/>
      <c r="G56" s="117"/>
      <c r="H56" s="117"/>
      <c r="I56" s="118"/>
      <c r="J56" s="117" t="s">
        <v>87</v>
      </c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27">
        <f>ROUND(SUM(AG57:AG61),2)</f>
        <v>0</v>
      </c>
      <c r="AH56" s="118"/>
      <c r="AI56" s="118"/>
      <c r="AJ56" s="118"/>
      <c r="AK56" s="118"/>
      <c r="AL56" s="118"/>
      <c r="AM56" s="118"/>
      <c r="AN56" s="119">
        <f>SUM(AG56,AT56)</f>
        <v>0</v>
      </c>
      <c r="AO56" s="118"/>
      <c r="AP56" s="118"/>
      <c r="AQ56" s="120" t="s">
        <v>82</v>
      </c>
      <c r="AR56" s="121"/>
      <c r="AS56" s="122">
        <f>ROUND(SUM(AS57:AS61),2)</f>
        <v>0</v>
      </c>
      <c r="AT56" s="123">
        <f>ROUND(SUM(AV56:AW56),2)</f>
        <v>0</v>
      </c>
      <c r="AU56" s="124">
        <f>ROUND(SUM(AU57:AU61),5)</f>
        <v>0</v>
      </c>
      <c r="AV56" s="123">
        <f>ROUND(AZ56*L29,2)</f>
        <v>0</v>
      </c>
      <c r="AW56" s="123">
        <f>ROUND(BA56*L30,2)</f>
        <v>0</v>
      </c>
      <c r="AX56" s="123">
        <f>ROUND(BB56*L29,2)</f>
        <v>0</v>
      </c>
      <c r="AY56" s="123">
        <f>ROUND(BC56*L30,2)</f>
        <v>0</v>
      </c>
      <c r="AZ56" s="123">
        <f>ROUND(SUM(AZ57:AZ61),2)</f>
        <v>0</v>
      </c>
      <c r="BA56" s="123">
        <f>ROUND(SUM(BA57:BA61),2)</f>
        <v>0</v>
      </c>
      <c r="BB56" s="123">
        <f>ROUND(SUM(BB57:BB61),2)</f>
        <v>0</v>
      </c>
      <c r="BC56" s="123">
        <f>ROUND(SUM(BC57:BC61),2)</f>
        <v>0</v>
      </c>
      <c r="BD56" s="125">
        <f>ROUND(SUM(BD57:BD61),2)</f>
        <v>0</v>
      </c>
      <c r="BE56" s="7"/>
      <c r="BS56" s="126" t="s">
        <v>74</v>
      </c>
      <c r="BT56" s="126" t="s">
        <v>83</v>
      </c>
      <c r="BV56" s="126" t="s">
        <v>77</v>
      </c>
      <c r="BW56" s="126" t="s">
        <v>88</v>
      </c>
      <c r="BX56" s="126" t="s">
        <v>5</v>
      </c>
      <c r="CL56" s="126" t="s">
        <v>19</v>
      </c>
      <c r="CM56" s="126" t="s">
        <v>85</v>
      </c>
    </row>
    <row r="57" s="4" customFormat="1" ht="16.5" customHeight="1">
      <c r="A57" s="114" t="s">
        <v>79</v>
      </c>
      <c r="B57" s="66"/>
      <c r="C57" s="128"/>
      <c r="D57" s="128"/>
      <c r="E57" s="129" t="s">
        <v>86</v>
      </c>
      <c r="F57" s="129"/>
      <c r="G57" s="129"/>
      <c r="H57" s="129"/>
      <c r="I57" s="129"/>
      <c r="J57" s="128"/>
      <c r="K57" s="129" t="s">
        <v>87</v>
      </c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30">
        <f>'02 - Stavební úpravy'!J30</f>
        <v>0</v>
      </c>
      <c r="AH57" s="128"/>
      <c r="AI57" s="128"/>
      <c r="AJ57" s="128"/>
      <c r="AK57" s="128"/>
      <c r="AL57" s="128"/>
      <c r="AM57" s="128"/>
      <c r="AN57" s="130">
        <f>SUM(AG57,AT57)</f>
        <v>0</v>
      </c>
      <c r="AO57" s="128"/>
      <c r="AP57" s="128"/>
      <c r="AQ57" s="131" t="s">
        <v>89</v>
      </c>
      <c r="AR57" s="68"/>
      <c r="AS57" s="132">
        <v>0</v>
      </c>
      <c r="AT57" s="133">
        <f>ROUND(SUM(AV57:AW57),2)</f>
        <v>0</v>
      </c>
      <c r="AU57" s="134">
        <f>'02 - Stavební úpravy'!P100</f>
        <v>0</v>
      </c>
      <c r="AV57" s="133">
        <f>'02 - Stavební úpravy'!J33</f>
        <v>0</v>
      </c>
      <c r="AW57" s="133">
        <f>'02 - Stavební úpravy'!J34</f>
        <v>0</v>
      </c>
      <c r="AX57" s="133">
        <f>'02 - Stavební úpravy'!J35</f>
        <v>0</v>
      </c>
      <c r="AY57" s="133">
        <f>'02 - Stavební úpravy'!J36</f>
        <v>0</v>
      </c>
      <c r="AZ57" s="133">
        <f>'02 - Stavební úpravy'!F33</f>
        <v>0</v>
      </c>
      <c r="BA57" s="133">
        <f>'02 - Stavební úpravy'!F34</f>
        <v>0</v>
      </c>
      <c r="BB57" s="133">
        <f>'02 - Stavební úpravy'!F35</f>
        <v>0</v>
      </c>
      <c r="BC57" s="133">
        <f>'02 - Stavební úpravy'!F36</f>
        <v>0</v>
      </c>
      <c r="BD57" s="135">
        <f>'02 - Stavební úpravy'!F37</f>
        <v>0</v>
      </c>
      <c r="BE57" s="4"/>
      <c r="BT57" s="136" t="s">
        <v>85</v>
      </c>
      <c r="BU57" s="136" t="s">
        <v>90</v>
      </c>
      <c r="BV57" s="136" t="s">
        <v>77</v>
      </c>
      <c r="BW57" s="136" t="s">
        <v>88</v>
      </c>
      <c r="BX57" s="136" t="s">
        <v>5</v>
      </c>
      <c r="CL57" s="136" t="s">
        <v>19</v>
      </c>
      <c r="CM57" s="136" t="s">
        <v>85</v>
      </c>
    </row>
    <row r="58" s="4" customFormat="1" ht="16.5" customHeight="1">
      <c r="A58" s="114" t="s">
        <v>79</v>
      </c>
      <c r="B58" s="66"/>
      <c r="C58" s="128"/>
      <c r="D58" s="128"/>
      <c r="E58" s="129" t="s">
        <v>91</v>
      </c>
      <c r="F58" s="129"/>
      <c r="G58" s="129"/>
      <c r="H58" s="129"/>
      <c r="I58" s="129"/>
      <c r="J58" s="128"/>
      <c r="K58" s="129" t="s">
        <v>92</v>
      </c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30">
        <f>'02.1 - Zařízení č. 1 - Uč...'!J32</f>
        <v>0</v>
      </c>
      <c r="AH58" s="128"/>
      <c r="AI58" s="128"/>
      <c r="AJ58" s="128"/>
      <c r="AK58" s="128"/>
      <c r="AL58" s="128"/>
      <c r="AM58" s="128"/>
      <c r="AN58" s="130">
        <f>SUM(AG58,AT58)</f>
        <v>0</v>
      </c>
      <c r="AO58" s="128"/>
      <c r="AP58" s="128"/>
      <c r="AQ58" s="131" t="s">
        <v>89</v>
      </c>
      <c r="AR58" s="68"/>
      <c r="AS58" s="132">
        <v>0</v>
      </c>
      <c r="AT58" s="133">
        <f>ROUND(SUM(AV58:AW58),2)</f>
        <v>0</v>
      </c>
      <c r="AU58" s="134">
        <f>'02.1 - Zařízení č. 1 - Uč...'!P88</f>
        <v>0</v>
      </c>
      <c r="AV58" s="133">
        <f>'02.1 - Zařízení č. 1 - Uč...'!J35</f>
        <v>0</v>
      </c>
      <c r="AW58" s="133">
        <f>'02.1 - Zařízení č. 1 - Uč...'!J36</f>
        <v>0</v>
      </c>
      <c r="AX58" s="133">
        <f>'02.1 - Zařízení č. 1 - Uč...'!J37</f>
        <v>0</v>
      </c>
      <c r="AY58" s="133">
        <f>'02.1 - Zařízení č. 1 - Uč...'!J38</f>
        <v>0</v>
      </c>
      <c r="AZ58" s="133">
        <f>'02.1 - Zařízení č. 1 - Uč...'!F35</f>
        <v>0</v>
      </c>
      <c r="BA58" s="133">
        <f>'02.1 - Zařízení č. 1 - Uč...'!F36</f>
        <v>0</v>
      </c>
      <c r="BB58" s="133">
        <f>'02.1 - Zařízení č. 1 - Uč...'!F37</f>
        <v>0</v>
      </c>
      <c r="BC58" s="133">
        <f>'02.1 - Zařízení č. 1 - Uč...'!F38</f>
        <v>0</v>
      </c>
      <c r="BD58" s="135">
        <f>'02.1 - Zařízení č. 1 - Uč...'!F39</f>
        <v>0</v>
      </c>
      <c r="BE58" s="4"/>
      <c r="BT58" s="136" t="s">
        <v>85</v>
      </c>
      <c r="BV58" s="136" t="s">
        <v>77</v>
      </c>
      <c r="BW58" s="136" t="s">
        <v>93</v>
      </c>
      <c r="BX58" s="136" t="s">
        <v>88</v>
      </c>
      <c r="CL58" s="136" t="s">
        <v>19</v>
      </c>
    </row>
    <row r="59" s="4" customFormat="1" ht="16.5" customHeight="1">
      <c r="A59" s="114" t="s">
        <v>79</v>
      </c>
      <c r="B59" s="66"/>
      <c r="C59" s="128"/>
      <c r="D59" s="128"/>
      <c r="E59" s="129" t="s">
        <v>94</v>
      </c>
      <c r="F59" s="129"/>
      <c r="G59" s="129"/>
      <c r="H59" s="129"/>
      <c r="I59" s="129"/>
      <c r="J59" s="128"/>
      <c r="K59" s="129" t="s">
        <v>95</v>
      </c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30">
        <f>'02.2 - Zařízení č. 2 - Uč...'!J32</f>
        <v>0</v>
      </c>
      <c r="AH59" s="128"/>
      <c r="AI59" s="128"/>
      <c r="AJ59" s="128"/>
      <c r="AK59" s="128"/>
      <c r="AL59" s="128"/>
      <c r="AM59" s="128"/>
      <c r="AN59" s="130">
        <f>SUM(AG59,AT59)</f>
        <v>0</v>
      </c>
      <c r="AO59" s="128"/>
      <c r="AP59" s="128"/>
      <c r="AQ59" s="131" t="s">
        <v>89</v>
      </c>
      <c r="AR59" s="68"/>
      <c r="AS59" s="132">
        <v>0</v>
      </c>
      <c r="AT59" s="133">
        <f>ROUND(SUM(AV59:AW59),2)</f>
        <v>0</v>
      </c>
      <c r="AU59" s="134">
        <f>'02.2 - Zařízení č. 2 - Uč...'!P88</f>
        <v>0</v>
      </c>
      <c r="AV59" s="133">
        <f>'02.2 - Zařízení č. 2 - Uč...'!J35</f>
        <v>0</v>
      </c>
      <c r="AW59" s="133">
        <f>'02.2 - Zařízení č. 2 - Uč...'!J36</f>
        <v>0</v>
      </c>
      <c r="AX59" s="133">
        <f>'02.2 - Zařízení č. 2 - Uč...'!J37</f>
        <v>0</v>
      </c>
      <c r="AY59" s="133">
        <f>'02.2 - Zařízení č. 2 - Uč...'!J38</f>
        <v>0</v>
      </c>
      <c r="AZ59" s="133">
        <f>'02.2 - Zařízení č. 2 - Uč...'!F35</f>
        <v>0</v>
      </c>
      <c r="BA59" s="133">
        <f>'02.2 - Zařízení č. 2 - Uč...'!F36</f>
        <v>0</v>
      </c>
      <c r="BB59" s="133">
        <f>'02.2 - Zařízení č. 2 - Uč...'!F37</f>
        <v>0</v>
      </c>
      <c r="BC59" s="133">
        <f>'02.2 - Zařízení č. 2 - Uč...'!F38</f>
        <v>0</v>
      </c>
      <c r="BD59" s="135">
        <f>'02.2 - Zařízení č. 2 - Uč...'!F39</f>
        <v>0</v>
      </c>
      <c r="BE59" s="4"/>
      <c r="BT59" s="136" t="s">
        <v>85</v>
      </c>
      <c r="BV59" s="136" t="s">
        <v>77</v>
      </c>
      <c r="BW59" s="136" t="s">
        <v>96</v>
      </c>
      <c r="BX59" s="136" t="s">
        <v>88</v>
      </c>
      <c r="CL59" s="136" t="s">
        <v>19</v>
      </c>
    </row>
    <row r="60" s="4" customFormat="1" ht="16.5" customHeight="1">
      <c r="A60" s="114" t="s">
        <v>79</v>
      </c>
      <c r="B60" s="66"/>
      <c r="C60" s="128"/>
      <c r="D60" s="128"/>
      <c r="E60" s="129" t="s">
        <v>97</v>
      </c>
      <c r="F60" s="129"/>
      <c r="G60" s="129"/>
      <c r="H60" s="129"/>
      <c r="I60" s="129"/>
      <c r="J60" s="128"/>
      <c r="K60" s="129" t="s">
        <v>98</v>
      </c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30">
        <f>'02.3 - Přívod topné vody ...'!J32</f>
        <v>0</v>
      </c>
      <c r="AH60" s="128"/>
      <c r="AI60" s="128"/>
      <c r="AJ60" s="128"/>
      <c r="AK60" s="128"/>
      <c r="AL60" s="128"/>
      <c r="AM60" s="128"/>
      <c r="AN60" s="130">
        <f>SUM(AG60,AT60)</f>
        <v>0</v>
      </c>
      <c r="AO60" s="128"/>
      <c r="AP60" s="128"/>
      <c r="AQ60" s="131" t="s">
        <v>89</v>
      </c>
      <c r="AR60" s="68"/>
      <c r="AS60" s="132">
        <v>0</v>
      </c>
      <c r="AT60" s="133">
        <f>ROUND(SUM(AV60:AW60),2)</f>
        <v>0</v>
      </c>
      <c r="AU60" s="134">
        <f>'02.3 - Přívod topné vody ...'!P92</f>
        <v>0</v>
      </c>
      <c r="AV60" s="133">
        <f>'02.3 - Přívod topné vody ...'!J35</f>
        <v>0</v>
      </c>
      <c r="AW60" s="133">
        <f>'02.3 - Přívod topné vody ...'!J36</f>
        <v>0</v>
      </c>
      <c r="AX60" s="133">
        <f>'02.3 - Přívod topné vody ...'!J37</f>
        <v>0</v>
      </c>
      <c r="AY60" s="133">
        <f>'02.3 - Přívod topné vody ...'!J38</f>
        <v>0</v>
      </c>
      <c r="AZ60" s="133">
        <f>'02.3 - Přívod topné vody ...'!F35</f>
        <v>0</v>
      </c>
      <c r="BA60" s="133">
        <f>'02.3 - Přívod topné vody ...'!F36</f>
        <v>0</v>
      </c>
      <c r="BB60" s="133">
        <f>'02.3 - Přívod topné vody ...'!F37</f>
        <v>0</v>
      </c>
      <c r="BC60" s="133">
        <f>'02.3 - Přívod topné vody ...'!F38</f>
        <v>0</v>
      </c>
      <c r="BD60" s="135">
        <f>'02.3 - Přívod topné vody ...'!F39</f>
        <v>0</v>
      </c>
      <c r="BE60" s="4"/>
      <c r="BT60" s="136" t="s">
        <v>85</v>
      </c>
      <c r="BV60" s="136" t="s">
        <v>77</v>
      </c>
      <c r="BW60" s="136" t="s">
        <v>99</v>
      </c>
      <c r="BX60" s="136" t="s">
        <v>88</v>
      </c>
      <c r="CL60" s="136" t="s">
        <v>19</v>
      </c>
    </row>
    <row r="61" s="4" customFormat="1" ht="16.5" customHeight="1">
      <c r="A61" s="114" t="s">
        <v>79</v>
      </c>
      <c r="B61" s="66"/>
      <c r="C61" s="128"/>
      <c r="D61" s="128"/>
      <c r="E61" s="129" t="s">
        <v>100</v>
      </c>
      <c r="F61" s="129"/>
      <c r="G61" s="129"/>
      <c r="H61" s="129"/>
      <c r="I61" s="129"/>
      <c r="J61" s="128"/>
      <c r="K61" s="129" t="s">
        <v>101</v>
      </c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30">
        <f>'02.4 - Silnoproud'!J32</f>
        <v>0</v>
      </c>
      <c r="AH61" s="128"/>
      <c r="AI61" s="128"/>
      <c r="AJ61" s="128"/>
      <c r="AK61" s="128"/>
      <c r="AL61" s="128"/>
      <c r="AM61" s="128"/>
      <c r="AN61" s="130">
        <f>SUM(AG61,AT61)</f>
        <v>0</v>
      </c>
      <c r="AO61" s="128"/>
      <c r="AP61" s="128"/>
      <c r="AQ61" s="131" t="s">
        <v>89</v>
      </c>
      <c r="AR61" s="68"/>
      <c r="AS61" s="132">
        <v>0</v>
      </c>
      <c r="AT61" s="133">
        <f>ROUND(SUM(AV61:AW61),2)</f>
        <v>0</v>
      </c>
      <c r="AU61" s="134">
        <f>'02.4 - Silnoproud'!P88</f>
        <v>0</v>
      </c>
      <c r="AV61" s="133">
        <f>'02.4 - Silnoproud'!J35</f>
        <v>0</v>
      </c>
      <c r="AW61" s="133">
        <f>'02.4 - Silnoproud'!J36</f>
        <v>0</v>
      </c>
      <c r="AX61" s="133">
        <f>'02.4 - Silnoproud'!J37</f>
        <v>0</v>
      </c>
      <c r="AY61" s="133">
        <f>'02.4 - Silnoproud'!J38</f>
        <v>0</v>
      </c>
      <c r="AZ61" s="133">
        <f>'02.4 - Silnoproud'!F35</f>
        <v>0</v>
      </c>
      <c r="BA61" s="133">
        <f>'02.4 - Silnoproud'!F36</f>
        <v>0</v>
      </c>
      <c r="BB61" s="133">
        <f>'02.4 - Silnoproud'!F37</f>
        <v>0</v>
      </c>
      <c r="BC61" s="133">
        <f>'02.4 - Silnoproud'!F38</f>
        <v>0</v>
      </c>
      <c r="BD61" s="135">
        <f>'02.4 - Silnoproud'!F39</f>
        <v>0</v>
      </c>
      <c r="BE61" s="4"/>
      <c r="BT61" s="136" t="s">
        <v>85</v>
      </c>
      <c r="BV61" s="136" t="s">
        <v>77</v>
      </c>
      <c r="BW61" s="136" t="s">
        <v>102</v>
      </c>
      <c r="BX61" s="136" t="s">
        <v>88</v>
      </c>
      <c r="CL61" s="136" t="s">
        <v>19</v>
      </c>
    </row>
    <row r="62" s="7" customFormat="1" ht="16.5" customHeight="1">
      <c r="A62" s="114" t="s">
        <v>79</v>
      </c>
      <c r="B62" s="115"/>
      <c r="C62" s="116"/>
      <c r="D62" s="117" t="s">
        <v>103</v>
      </c>
      <c r="E62" s="117"/>
      <c r="F62" s="117"/>
      <c r="G62" s="117"/>
      <c r="H62" s="117"/>
      <c r="I62" s="118"/>
      <c r="J62" s="117" t="s">
        <v>104</v>
      </c>
      <c r="K62" s="117"/>
      <c r="L62" s="117"/>
      <c r="M62" s="117"/>
      <c r="N62" s="117"/>
      <c r="O62" s="117"/>
      <c r="P62" s="117"/>
      <c r="Q62" s="117"/>
      <c r="R62" s="117"/>
      <c r="S62" s="117"/>
      <c r="T62" s="117"/>
      <c r="U62" s="117"/>
      <c r="V62" s="117"/>
      <c r="W62" s="117"/>
      <c r="X62" s="117"/>
      <c r="Y62" s="117"/>
      <c r="Z62" s="117"/>
      <c r="AA62" s="117"/>
      <c r="AB62" s="117"/>
      <c r="AC62" s="117"/>
      <c r="AD62" s="117"/>
      <c r="AE62" s="117"/>
      <c r="AF62" s="117"/>
      <c r="AG62" s="119">
        <f>'VRN - Vedlejší rozpočtové...'!J30</f>
        <v>0</v>
      </c>
      <c r="AH62" s="118"/>
      <c r="AI62" s="118"/>
      <c r="AJ62" s="118"/>
      <c r="AK62" s="118"/>
      <c r="AL62" s="118"/>
      <c r="AM62" s="118"/>
      <c r="AN62" s="119">
        <f>SUM(AG62,AT62)</f>
        <v>0</v>
      </c>
      <c r="AO62" s="118"/>
      <c r="AP62" s="118"/>
      <c r="AQ62" s="120" t="s">
        <v>82</v>
      </c>
      <c r="AR62" s="121"/>
      <c r="AS62" s="137">
        <v>0</v>
      </c>
      <c r="AT62" s="138">
        <f>ROUND(SUM(AV62:AW62),2)</f>
        <v>0</v>
      </c>
      <c r="AU62" s="139">
        <f>'VRN - Vedlejší rozpočtové...'!P87</f>
        <v>0</v>
      </c>
      <c r="AV62" s="138">
        <f>'VRN - Vedlejší rozpočtové...'!J33</f>
        <v>0</v>
      </c>
      <c r="AW62" s="138">
        <f>'VRN - Vedlejší rozpočtové...'!J34</f>
        <v>0</v>
      </c>
      <c r="AX62" s="138">
        <f>'VRN - Vedlejší rozpočtové...'!J35</f>
        <v>0</v>
      </c>
      <c r="AY62" s="138">
        <f>'VRN - Vedlejší rozpočtové...'!J36</f>
        <v>0</v>
      </c>
      <c r="AZ62" s="138">
        <f>'VRN - Vedlejší rozpočtové...'!F33</f>
        <v>0</v>
      </c>
      <c r="BA62" s="138">
        <f>'VRN - Vedlejší rozpočtové...'!F34</f>
        <v>0</v>
      </c>
      <c r="BB62" s="138">
        <f>'VRN - Vedlejší rozpočtové...'!F35</f>
        <v>0</v>
      </c>
      <c r="BC62" s="138">
        <f>'VRN - Vedlejší rozpočtové...'!F36</f>
        <v>0</v>
      </c>
      <c r="BD62" s="140">
        <f>'VRN - Vedlejší rozpočtové...'!F37</f>
        <v>0</v>
      </c>
      <c r="BE62" s="7"/>
      <c r="BT62" s="126" t="s">
        <v>83</v>
      </c>
      <c r="BV62" s="126" t="s">
        <v>77</v>
      </c>
      <c r="BW62" s="126" t="s">
        <v>105</v>
      </c>
      <c r="BX62" s="126" t="s">
        <v>5</v>
      </c>
      <c r="CL62" s="126" t="s">
        <v>19</v>
      </c>
      <c r="CM62" s="126" t="s">
        <v>85</v>
      </c>
    </row>
    <row r="63" s="2" customFormat="1" ht="30" customHeight="1">
      <c r="A63" s="41"/>
      <c r="B63" s="42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7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</row>
    <row r="64" s="2" customFormat="1" ht="6.96" customHeight="1">
      <c r="A64" s="41"/>
      <c r="B64" s="62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47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</row>
  </sheetData>
  <sheetProtection sheet="1" formatColumns="0" formatRows="0" objects="1" scenarios="1" spinCount="100000" saltValue="nsZT4NcknuNafKOhrgh9IsVg54WtaXW0eW3bTRq/HuafO0sTecSp3f1SInsBAR60gtFF4UZ5HEexuFxc4VPl3g==" hashValue="Zwm088QvYSkc5kJwIE8h0vYhgnaOaOz2yn/fEyEBtBb0iGUu6+0NQ76nEqK70bCmm2FqhXvZQDKEymLmCVVX7g==" algorithmName="SHA-512" password="CC35"/>
  <mergeCells count="70">
    <mergeCell ref="L45:AO45"/>
    <mergeCell ref="AM47:AN47"/>
    <mergeCell ref="AM49:AP49"/>
    <mergeCell ref="AS49:AT51"/>
    <mergeCell ref="AM50:AP50"/>
    <mergeCell ref="C52:G52"/>
    <mergeCell ref="AG52:AM52"/>
    <mergeCell ref="AN52:AP52"/>
    <mergeCell ref="I52:AF52"/>
    <mergeCell ref="AN55:AP55"/>
    <mergeCell ref="D55:H55"/>
    <mergeCell ref="J55:AF55"/>
    <mergeCell ref="AG55:AM55"/>
    <mergeCell ref="D56:H56"/>
    <mergeCell ref="J56:AF56"/>
    <mergeCell ref="AN56:AP56"/>
    <mergeCell ref="AG56:AM56"/>
    <mergeCell ref="K57:AF57"/>
    <mergeCell ref="AN57:AP57"/>
    <mergeCell ref="E57:I57"/>
    <mergeCell ref="AG57:AM57"/>
    <mergeCell ref="AG58:AM58"/>
    <mergeCell ref="AN58:AP58"/>
    <mergeCell ref="E58:I58"/>
    <mergeCell ref="K58:AF58"/>
    <mergeCell ref="AN59:AP59"/>
    <mergeCell ref="AG59:AM59"/>
    <mergeCell ref="E59:I59"/>
    <mergeCell ref="K59:AF59"/>
    <mergeCell ref="AN60:AP60"/>
    <mergeCell ref="AG60:AM60"/>
    <mergeCell ref="E60:I60"/>
    <mergeCell ref="K60:AF60"/>
    <mergeCell ref="AN61:AP61"/>
    <mergeCell ref="AG61:AM61"/>
    <mergeCell ref="E61:I61"/>
    <mergeCell ref="K61:AF61"/>
    <mergeCell ref="AN62:AP62"/>
    <mergeCell ref="AG62:AM62"/>
    <mergeCell ref="D62:H62"/>
    <mergeCell ref="J62:AF62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W29:AE29"/>
    <mergeCell ref="L29:P29"/>
    <mergeCell ref="W30:AE30"/>
    <mergeCell ref="AK30:AO30"/>
    <mergeCell ref="L30:P30"/>
    <mergeCell ref="W31:AE31"/>
    <mergeCell ref="L31:P31"/>
    <mergeCell ref="AK31:AO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R2:BE2"/>
  </mergeCells>
  <hyperlinks>
    <hyperlink ref="A55" location="'01 - Bourací práce'!C2" display="/"/>
    <hyperlink ref="A57" location="'02 - Stavební úpravy'!C2" display="/"/>
    <hyperlink ref="A58" location="'02.1 - Zařízení č. 1 - Uč...'!C2" display="/"/>
    <hyperlink ref="A59" location="'02.2 - Zařízení č. 2 - Uč...'!C2" display="/"/>
    <hyperlink ref="A60" location="'02.3 - Přívod topné vody ...'!C2" display="/"/>
    <hyperlink ref="A61" location="'02.4 - Silnoproud'!C2" display="/"/>
    <hyperlink ref="A62" location="'VRN - Vedlejší rozpočtové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84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85</v>
      </c>
    </row>
    <row r="4" s="1" customFormat="1" ht="24.96" customHeight="1">
      <c r="B4" s="23"/>
      <c r="D4" s="143" t="s">
        <v>106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Energeticky úsporná opatření - Základní škola Králíky, ul. 5. května</v>
      </c>
      <c r="F7" s="145"/>
      <c r="G7" s="145"/>
      <c r="H7" s="145"/>
      <c r="L7" s="23"/>
    </row>
    <row r="8" s="2" customFormat="1" ht="12" customHeight="1">
      <c r="A8" s="41"/>
      <c r="B8" s="47"/>
      <c r="C8" s="41"/>
      <c r="D8" s="145" t="s">
        <v>107</v>
      </c>
      <c r="E8" s="41"/>
      <c r="F8" s="41"/>
      <c r="G8" s="41"/>
      <c r="H8" s="41"/>
      <c r="I8" s="41"/>
      <c r="J8" s="41"/>
      <c r="K8" s="41"/>
      <c r="L8" s="14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8" t="s">
        <v>108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5" t="s">
        <v>18</v>
      </c>
      <c r="E11" s="41"/>
      <c r="F11" s="136" t="s">
        <v>19</v>
      </c>
      <c r="G11" s="41"/>
      <c r="H11" s="41"/>
      <c r="I11" s="145" t="s">
        <v>20</v>
      </c>
      <c r="J11" s="136" t="s">
        <v>19</v>
      </c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5" t="s">
        <v>21</v>
      </c>
      <c r="E12" s="41"/>
      <c r="F12" s="136" t="s">
        <v>22</v>
      </c>
      <c r="G12" s="41"/>
      <c r="H12" s="41"/>
      <c r="I12" s="145" t="s">
        <v>23</v>
      </c>
      <c r="J12" s="149" t="str">
        <f>'Rekapitulace stavby'!AN8</f>
        <v>19. 2. 2024</v>
      </c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25</v>
      </c>
      <c r="E14" s="41"/>
      <c r="F14" s="41"/>
      <c r="G14" s="41"/>
      <c r="H14" s="41"/>
      <c r="I14" s="145" t="s">
        <v>26</v>
      </c>
      <c r="J14" s="136" t="s">
        <v>27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">
        <v>28</v>
      </c>
      <c r="F15" s="41"/>
      <c r="G15" s="41"/>
      <c r="H15" s="41"/>
      <c r="I15" s="145" t="s">
        <v>29</v>
      </c>
      <c r="J15" s="136" t="s">
        <v>30</v>
      </c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5" t="s">
        <v>31</v>
      </c>
      <c r="E17" s="41"/>
      <c r="F17" s="41"/>
      <c r="G17" s="41"/>
      <c r="H17" s="41"/>
      <c r="I17" s="145" t="s">
        <v>26</v>
      </c>
      <c r="J17" s="36" t="str">
        <f>'Rekapitulace stavby'!AN13</f>
        <v>Vyplň údaj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6"/>
      <c r="G18" s="136"/>
      <c r="H18" s="136"/>
      <c r="I18" s="145" t="s">
        <v>29</v>
      </c>
      <c r="J18" s="36" t="str">
        <f>'Rekapitulace stavby'!AN14</f>
        <v>Vyplň údaj</v>
      </c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5" t="s">
        <v>33</v>
      </c>
      <c r="E20" s="41"/>
      <c r="F20" s="41"/>
      <c r="G20" s="41"/>
      <c r="H20" s="41"/>
      <c r="I20" s="145" t="s">
        <v>26</v>
      </c>
      <c r="J20" s="136" t="s">
        <v>34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">
        <v>35</v>
      </c>
      <c r="F21" s="41"/>
      <c r="G21" s="41"/>
      <c r="H21" s="41"/>
      <c r="I21" s="145" t="s">
        <v>29</v>
      </c>
      <c r="J21" s="136" t="s">
        <v>36</v>
      </c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5" t="s">
        <v>38</v>
      </c>
      <c r="E23" s="41"/>
      <c r="F23" s="41"/>
      <c r="G23" s="41"/>
      <c r="H23" s="41"/>
      <c r="I23" s="145" t="s">
        <v>26</v>
      </c>
      <c r="J23" s="136" t="s">
        <v>34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">
        <v>35</v>
      </c>
      <c r="F24" s="41"/>
      <c r="G24" s="41"/>
      <c r="H24" s="41"/>
      <c r="I24" s="145" t="s">
        <v>29</v>
      </c>
      <c r="J24" s="136" t="s">
        <v>36</v>
      </c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5" t="s">
        <v>39</v>
      </c>
      <c r="E26" s="41"/>
      <c r="F26" s="41"/>
      <c r="G26" s="41"/>
      <c r="H26" s="41"/>
      <c r="I26" s="41"/>
      <c r="J26" s="41"/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50"/>
      <c r="B27" s="151"/>
      <c r="C27" s="150"/>
      <c r="D27" s="150"/>
      <c r="E27" s="152" t="s">
        <v>19</v>
      </c>
      <c r="F27" s="152"/>
      <c r="G27" s="152"/>
      <c r="H27" s="152"/>
      <c r="I27" s="150"/>
      <c r="J27" s="150"/>
      <c r="K27" s="150"/>
      <c r="L27" s="153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4"/>
      <c r="E29" s="154"/>
      <c r="F29" s="154"/>
      <c r="G29" s="154"/>
      <c r="H29" s="154"/>
      <c r="I29" s="154"/>
      <c r="J29" s="154"/>
      <c r="K29" s="154"/>
      <c r="L29" s="14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5" t="s">
        <v>41</v>
      </c>
      <c r="E30" s="41"/>
      <c r="F30" s="41"/>
      <c r="G30" s="41"/>
      <c r="H30" s="41"/>
      <c r="I30" s="41"/>
      <c r="J30" s="156">
        <f>ROUND(J92, 2)</f>
        <v>0</v>
      </c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7" t="s">
        <v>43</v>
      </c>
      <c r="G32" s="41"/>
      <c r="H32" s="41"/>
      <c r="I32" s="157" t="s">
        <v>42</v>
      </c>
      <c r="J32" s="157" t="s">
        <v>44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8" t="s">
        <v>45</v>
      </c>
      <c r="E33" s="145" t="s">
        <v>46</v>
      </c>
      <c r="F33" s="159">
        <f>ROUND((SUM(BE92:BE360)),  2)</f>
        <v>0</v>
      </c>
      <c r="G33" s="41"/>
      <c r="H33" s="41"/>
      <c r="I33" s="160">
        <v>0.20999999999999999</v>
      </c>
      <c r="J33" s="159">
        <f>ROUND(((SUM(BE92:BE360))*I33),  2)</f>
        <v>0</v>
      </c>
      <c r="K33" s="41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5" t="s">
        <v>47</v>
      </c>
      <c r="F34" s="159">
        <f>ROUND((SUM(BF92:BF360)),  2)</f>
        <v>0</v>
      </c>
      <c r="G34" s="41"/>
      <c r="H34" s="41"/>
      <c r="I34" s="160">
        <v>0.12</v>
      </c>
      <c r="J34" s="159">
        <f>ROUND(((SUM(BF92:BF360))*I34),  2)</f>
        <v>0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5" t="s">
        <v>48</v>
      </c>
      <c r="F35" s="159">
        <f>ROUND((SUM(BG92:BG360)),  2)</f>
        <v>0</v>
      </c>
      <c r="G35" s="41"/>
      <c r="H35" s="41"/>
      <c r="I35" s="160">
        <v>0.20999999999999999</v>
      </c>
      <c r="J35" s="159">
        <f>0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5" t="s">
        <v>49</v>
      </c>
      <c r="F36" s="159">
        <f>ROUND((SUM(BH92:BH360)),  2)</f>
        <v>0</v>
      </c>
      <c r="G36" s="41"/>
      <c r="H36" s="41"/>
      <c r="I36" s="160">
        <v>0.12</v>
      </c>
      <c r="J36" s="159">
        <f>0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50</v>
      </c>
      <c r="F37" s="159">
        <f>ROUND((SUM(BI92:BI360)),  2)</f>
        <v>0</v>
      </c>
      <c r="G37" s="41"/>
      <c r="H37" s="41"/>
      <c r="I37" s="160">
        <v>0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1"/>
      <c r="D39" s="162" t="s">
        <v>51</v>
      </c>
      <c r="E39" s="163"/>
      <c r="F39" s="163"/>
      <c r="G39" s="164" t="s">
        <v>52</v>
      </c>
      <c r="H39" s="165" t="s">
        <v>53</v>
      </c>
      <c r="I39" s="163"/>
      <c r="J39" s="166">
        <f>SUM(J30:J37)</f>
        <v>0</v>
      </c>
      <c r="K39" s="167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8"/>
      <c r="C40" s="169"/>
      <c r="D40" s="169"/>
      <c r="E40" s="169"/>
      <c r="F40" s="169"/>
      <c r="G40" s="169"/>
      <c r="H40" s="169"/>
      <c r="I40" s="169"/>
      <c r="J40" s="169"/>
      <c r="K40" s="169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109</v>
      </c>
      <c r="D45" s="43"/>
      <c r="E45" s="43"/>
      <c r="F45" s="43"/>
      <c r="G45" s="43"/>
      <c r="H45" s="43"/>
      <c r="I45" s="43"/>
      <c r="J45" s="43"/>
      <c r="K45" s="43"/>
      <c r="L45" s="14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2" t="str">
        <f>E7</f>
        <v>Energeticky úsporná opatření - Základní škola Králíky, ul. 5. května</v>
      </c>
      <c r="F48" s="35"/>
      <c r="G48" s="35"/>
      <c r="H48" s="35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107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01 - Bourací práce</v>
      </c>
      <c r="F50" s="43"/>
      <c r="G50" s="43"/>
      <c r="H50" s="43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 xml:space="preserve"> </v>
      </c>
      <c r="G52" s="43"/>
      <c r="H52" s="43"/>
      <c r="I52" s="35" t="s">
        <v>23</v>
      </c>
      <c r="J52" s="75" t="str">
        <f>IF(J12="","",J12)</f>
        <v>19. 2. 2024</v>
      </c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40.05" customHeight="1">
      <c r="A54" s="41"/>
      <c r="B54" s="42"/>
      <c r="C54" s="35" t="s">
        <v>25</v>
      </c>
      <c r="D54" s="43"/>
      <c r="E54" s="43"/>
      <c r="F54" s="30" t="str">
        <f>E15</f>
        <v>Město Králíky, Velké náměstí 5, 561 69 Králíky</v>
      </c>
      <c r="G54" s="43"/>
      <c r="H54" s="43"/>
      <c r="I54" s="35" t="s">
        <v>33</v>
      </c>
      <c r="J54" s="39" t="str">
        <f>E21</f>
        <v>SAFETY PRO s.r.o., Přeovská 434/60, 779 00 Olomouc</v>
      </c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40.05" customHeight="1">
      <c r="A55" s="41"/>
      <c r="B55" s="42"/>
      <c r="C55" s="35" t="s">
        <v>31</v>
      </c>
      <c r="D55" s="43"/>
      <c r="E55" s="43"/>
      <c r="F55" s="30" t="str">
        <f>IF(E18="","",E18)</f>
        <v>Vyplň údaj</v>
      </c>
      <c r="G55" s="43"/>
      <c r="H55" s="43"/>
      <c r="I55" s="35" t="s">
        <v>38</v>
      </c>
      <c r="J55" s="39" t="str">
        <f>E24</f>
        <v>SAFETY PRO s.r.o., Přeovská 434/60, 779 00 Olomouc</v>
      </c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3" t="s">
        <v>110</v>
      </c>
      <c r="D57" s="174"/>
      <c r="E57" s="174"/>
      <c r="F57" s="174"/>
      <c r="G57" s="174"/>
      <c r="H57" s="174"/>
      <c r="I57" s="174"/>
      <c r="J57" s="175" t="s">
        <v>111</v>
      </c>
      <c r="K57" s="174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6" t="s">
        <v>73</v>
      </c>
      <c r="D59" s="43"/>
      <c r="E59" s="43"/>
      <c r="F59" s="43"/>
      <c r="G59" s="43"/>
      <c r="H59" s="43"/>
      <c r="I59" s="43"/>
      <c r="J59" s="105">
        <f>J92</f>
        <v>0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112</v>
      </c>
    </row>
    <row r="60" s="9" customFormat="1" ht="24.96" customHeight="1">
      <c r="A60" s="9"/>
      <c r="B60" s="177"/>
      <c r="C60" s="178"/>
      <c r="D60" s="179" t="s">
        <v>113</v>
      </c>
      <c r="E60" s="180"/>
      <c r="F60" s="180"/>
      <c r="G60" s="180"/>
      <c r="H60" s="180"/>
      <c r="I60" s="180"/>
      <c r="J60" s="181">
        <f>J93</f>
        <v>0</v>
      </c>
      <c r="K60" s="178"/>
      <c r="L60" s="18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3"/>
      <c r="C61" s="128"/>
      <c r="D61" s="184" t="s">
        <v>114</v>
      </c>
      <c r="E61" s="185"/>
      <c r="F61" s="185"/>
      <c r="G61" s="185"/>
      <c r="H61" s="185"/>
      <c r="I61" s="185"/>
      <c r="J61" s="186">
        <f>J94</f>
        <v>0</v>
      </c>
      <c r="K61" s="128"/>
      <c r="L61" s="18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3"/>
      <c r="C62" s="128"/>
      <c r="D62" s="184" t="s">
        <v>115</v>
      </c>
      <c r="E62" s="185"/>
      <c r="F62" s="185"/>
      <c r="G62" s="185"/>
      <c r="H62" s="185"/>
      <c r="I62" s="185"/>
      <c r="J62" s="186">
        <f>J121</f>
        <v>0</v>
      </c>
      <c r="K62" s="128"/>
      <c r="L62" s="18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3"/>
      <c r="C63" s="128"/>
      <c r="D63" s="184" t="s">
        <v>116</v>
      </c>
      <c r="E63" s="185"/>
      <c r="F63" s="185"/>
      <c r="G63" s="185"/>
      <c r="H63" s="185"/>
      <c r="I63" s="185"/>
      <c r="J63" s="186">
        <f>J223</f>
        <v>0</v>
      </c>
      <c r="K63" s="128"/>
      <c r="L63" s="18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9" customFormat="1" ht="24.96" customHeight="1">
      <c r="A64" s="9"/>
      <c r="B64" s="177"/>
      <c r="C64" s="178"/>
      <c r="D64" s="179" t="s">
        <v>117</v>
      </c>
      <c r="E64" s="180"/>
      <c r="F64" s="180"/>
      <c r="G64" s="180"/>
      <c r="H64" s="180"/>
      <c r="I64" s="180"/>
      <c r="J64" s="181">
        <f>J247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118</v>
      </c>
      <c r="E65" s="185"/>
      <c r="F65" s="185"/>
      <c r="G65" s="185"/>
      <c r="H65" s="185"/>
      <c r="I65" s="185"/>
      <c r="J65" s="186">
        <f>J248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119</v>
      </c>
      <c r="E66" s="185"/>
      <c r="F66" s="185"/>
      <c r="G66" s="185"/>
      <c r="H66" s="185"/>
      <c r="I66" s="185"/>
      <c r="J66" s="186">
        <f>J254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3"/>
      <c r="C67" s="128"/>
      <c r="D67" s="184" t="s">
        <v>120</v>
      </c>
      <c r="E67" s="185"/>
      <c r="F67" s="185"/>
      <c r="G67" s="185"/>
      <c r="H67" s="185"/>
      <c r="I67" s="185"/>
      <c r="J67" s="186">
        <f>J259</f>
        <v>0</v>
      </c>
      <c r="K67" s="128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3"/>
      <c r="C68" s="128"/>
      <c r="D68" s="184" t="s">
        <v>121</v>
      </c>
      <c r="E68" s="185"/>
      <c r="F68" s="185"/>
      <c r="G68" s="185"/>
      <c r="H68" s="185"/>
      <c r="I68" s="185"/>
      <c r="J68" s="186">
        <f>J270</f>
        <v>0</v>
      </c>
      <c r="K68" s="128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3"/>
      <c r="C69" s="128"/>
      <c r="D69" s="184" t="s">
        <v>122</v>
      </c>
      <c r="E69" s="185"/>
      <c r="F69" s="185"/>
      <c r="G69" s="185"/>
      <c r="H69" s="185"/>
      <c r="I69" s="185"/>
      <c r="J69" s="186">
        <f>J302</f>
        <v>0</v>
      </c>
      <c r="K69" s="128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3"/>
      <c r="C70" s="128"/>
      <c r="D70" s="184" t="s">
        <v>123</v>
      </c>
      <c r="E70" s="185"/>
      <c r="F70" s="185"/>
      <c r="G70" s="185"/>
      <c r="H70" s="185"/>
      <c r="I70" s="185"/>
      <c r="J70" s="186">
        <f>J310</f>
        <v>0</v>
      </c>
      <c r="K70" s="128"/>
      <c r="L70" s="18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3"/>
      <c r="C71" s="128"/>
      <c r="D71" s="184" t="s">
        <v>124</v>
      </c>
      <c r="E71" s="185"/>
      <c r="F71" s="185"/>
      <c r="G71" s="185"/>
      <c r="H71" s="185"/>
      <c r="I71" s="185"/>
      <c r="J71" s="186">
        <f>J324</f>
        <v>0</v>
      </c>
      <c r="K71" s="128"/>
      <c r="L71" s="187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9" customFormat="1" ht="24.96" customHeight="1">
      <c r="A72" s="9"/>
      <c r="B72" s="177"/>
      <c r="C72" s="178"/>
      <c r="D72" s="179" t="s">
        <v>125</v>
      </c>
      <c r="E72" s="180"/>
      <c r="F72" s="180"/>
      <c r="G72" s="180"/>
      <c r="H72" s="180"/>
      <c r="I72" s="180"/>
      <c r="J72" s="181">
        <f>J329</f>
        <v>0</v>
      </c>
      <c r="K72" s="178"/>
      <c r="L72" s="182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2" customFormat="1" ht="21.84" customHeight="1">
      <c r="A73" s="41"/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8" s="2" customFormat="1" ht="6.96" customHeight="1">
      <c r="A78" s="41"/>
      <c r="B78" s="64"/>
      <c r="C78" s="65"/>
      <c r="D78" s="65"/>
      <c r="E78" s="65"/>
      <c r="F78" s="65"/>
      <c r="G78" s="65"/>
      <c r="H78" s="65"/>
      <c r="I78" s="65"/>
      <c r="J78" s="65"/>
      <c r="K78" s="65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24.96" customHeight="1">
      <c r="A79" s="41"/>
      <c r="B79" s="42"/>
      <c r="C79" s="26" t="s">
        <v>126</v>
      </c>
      <c r="D79" s="43"/>
      <c r="E79" s="43"/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5" t="s">
        <v>16</v>
      </c>
      <c r="D81" s="43"/>
      <c r="E81" s="43"/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6.5" customHeight="1">
      <c r="A82" s="41"/>
      <c r="B82" s="42"/>
      <c r="C82" s="43"/>
      <c r="D82" s="43"/>
      <c r="E82" s="172" t="str">
        <f>E7</f>
        <v>Energeticky úsporná opatření - Základní škola Králíky, ul. 5. května</v>
      </c>
      <c r="F82" s="35"/>
      <c r="G82" s="35"/>
      <c r="H82" s="35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107</v>
      </c>
      <c r="D83" s="43"/>
      <c r="E83" s="43"/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6.5" customHeight="1">
      <c r="A84" s="41"/>
      <c r="B84" s="42"/>
      <c r="C84" s="43"/>
      <c r="D84" s="43"/>
      <c r="E84" s="72" t="str">
        <f>E9</f>
        <v>01 - Bourací práce</v>
      </c>
      <c r="F84" s="43"/>
      <c r="G84" s="43"/>
      <c r="H84" s="43"/>
      <c r="I84" s="43"/>
      <c r="J84" s="43"/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6.96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2" customHeight="1">
      <c r="A86" s="41"/>
      <c r="B86" s="42"/>
      <c r="C86" s="35" t="s">
        <v>21</v>
      </c>
      <c r="D86" s="43"/>
      <c r="E86" s="43"/>
      <c r="F86" s="30" t="str">
        <f>F12</f>
        <v xml:space="preserve"> </v>
      </c>
      <c r="G86" s="43"/>
      <c r="H86" s="43"/>
      <c r="I86" s="35" t="s">
        <v>23</v>
      </c>
      <c r="J86" s="75" t="str">
        <f>IF(J12="","",J12)</f>
        <v>19. 2. 2024</v>
      </c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6.96" customHeight="1">
      <c r="A87" s="41"/>
      <c r="B87" s="42"/>
      <c r="C87" s="43"/>
      <c r="D87" s="43"/>
      <c r="E87" s="43"/>
      <c r="F87" s="43"/>
      <c r="G87" s="43"/>
      <c r="H87" s="43"/>
      <c r="I87" s="43"/>
      <c r="J87" s="43"/>
      <c r="K87" s="43"/>
      <c r="L87" s="14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40.05" customHeight="1">
      <c r="A88" s="41"/>
      <c r="B88" s="42"/>
      <c r="C88" s="35" t="s">
        <v>25</v>
      </c>
      <c r="D88" s="43"/>
      <c r="E88" s="43"/>
      <c r="F88" s="30" t="str">
        <f>E15</f>
        <v>Město Králíky, Velké náměstí 5, 561 69 Králíky</v>
      </c>
      <c r="G88" s="43"/>
      <c r="H88" s="43"/>
      <c r="I88" s="35" t="s">
        <v>33</v>
      </c>
      <c r="J88" s="39" t="str">
        <f>E21</f>
        <v>SAFETY PRO s.r.o., Přeovská 434/60, 779 00 Olomouc</v>
      </c>
      <c r="K88" s="43"/>
      <c r="L88" s="14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40.05" customHeight="1">
      <c r="A89" s="41"/>
      <c r="B89" s="42"/>
      <c r="C89" s="35" t="s">
        <v>31</v>
      </c>
      <c r="D89" s="43"/>
      <c r="E89" s="43"/>
      <c r="F89" s="30" t="str">
        <f>IF(E18="","",E18)</f>
        <v>Vyplň údaj</v>
      </c>
      <c r="G89" s="43"/>
      <c r="H89" s="43"/>
      <c r="I89" s="35" t="s">
        <v>38</v>
      </c>
      <c r="J89" s="39" t="str">
        <f>E24</f>
        <v>SAFETY PRO s.r.o., Přeovská 434/60, 779 00 Olomouc</v>
      </c>
      <c r="K89" s="43"/>
      <c r="L89" s="147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0.32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7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11" customFormat="1" ht="29.28" customHeight="1">
      <c r="A91" s="188"/>
      <c r="B91" s="189"/>
      <c r="C91" s="190" t="s">
        <v>127</v>
      </c>
      <c r="D91" s="191" t="s">
        <v>60</v>
      </c>
      <c r="E91" s="191" t="s">
        <v>56</v>
      </c>
      <c r="F91" s="191" t="s">
        <v>57</v>
      </c>
      <c r="G91" s="191" t="s">
        <v>128</v>
      </c>
      <c r="H91" s="191" t="s">
        <v>129</v>
      </c>
      <c r="I91" s="191" t="s">
        <v>130</v>
      </c>
      <c r="J91" s="191" t="s">
        <v>111</v>
      </c>
      <c r="K91" s="192" t="s">
        <v>131</v>
      </c>
      <c r="L91" s="193"/>
      <c r="M91" s="95" t="s">
        <v>19</v>
      </c>
      <c r="N91" s="96" t="s">
        <v>45</v>
      </c>
      <c r="O91" s="96" t="s">
        <v>132</v>
      </c>
      <c r="P91" s="96" t="s">
        <v>133</v>
      </c>
      <c r="Q91" s="96" t="s">
        <v>134</v>
      </c>
      <c r="R91" s="96" t="s">
        <v>135</v>
      </c>
      <c r="S91" s="96" t="s">
        <v>136</v>
      </c>
      <c r="T91" s="96" t="s">
        <v>137</v>
      </c>
      <c r="U91" s="97" t="s">
        <v>138</v>
      </c>
      <c r="V91" s="188"/>
      <c r="W91" s="188"/>
      <c r="X91" s="188"/>
      <c r="Y91" s="188"/>
      <c r="Z91" s="188"/>
      <c r="AA91" s="188"/>
      <c r="AB91" s="188"/>
      <c r="AC91" s="188"/>
      <c r="AD91" s="188"/>
      <c r="AE91" s="188"/>
    </row>
    <row r="92" s="2" customFormat="1" ht="22.8" customHeight="1">
      <c r="A92" s="41"/>
      <c r="B92" s="42"/>
      <c r="C92" s="102" t="s">
        <v>139</v>
      </c>
      <c r="D92" s="43"/>
      <c r="E92" s="43"/>
      <c r="F92" s="43"/>
      <c r="G92" s="43"/>
      <c r="H92" s="43"/>
      <c r="I92" s="43"/>
      <c r="J92" s="194">
        <f>BK92</f>
        <v>0</v>
      </c>
      <c r="K92" s="43"/>
      <c r="L92" s="47"/>
      <c r="M92" s="98"/>
      <c r="N92" s="195"/>
      <c r="O92" s="99"/>
      <c r="P92" s="196">
        <f>P93+P247+P329</f>
        <v>0</v>
      </c>
      <c r="Q92" s="99"/>
      <c r="R92" s="196">
        <f>R93+R247+R329</f>
        <v>0</v>
      </c>
      <c r="S92" s="99"/>
      <c r="T92" s="196">
        <f>T93+T247+T329</f>
        <v>55.806801</v>
      </c>
      <c r="U92" s="100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74</v>
      </c>
      <c r="AU92" s="20" t="s">
        <v>112</v>
      </c>
      <c r="BK92" s="197">
        <f>BK93+BK247+BK329</f>
        <v>0</v>
      </c>
    </row>
    <row r="93" s="12" customFormat="1" ht="25.92" customHeight="1">
      <c r="A93" s="12"/>
      <c r="B93" s="198"/>
      <c r="C93" s="199"/>
      <c r="D93" s="200" t="s">
        <v>74</v>
      </c>
      <c r="E93" s="201" t="s">
        <v>140</v>
      </c>
      <c r="F93" s="201" t="s">
        <v>141</v>
      </c>
      <c r="G93" s="199"/>
      <c r="H93" s="199"/>
      <c r="I93" s="202"/>
      <c r="J93" s="203">
        <f>BK93</f>
        <v>0</v>
      </c>
      <c r="K93" s="199"/>
      <c r="L93" s="204"/>
      <c r="M93" s="205"/>
      <c r="N93" s="206"/>
      <c r="O93" s="206"/>
      <c r="P93" s="207">
        <f>P94+P121+P223</f>
        <v>0</v>
      </c>
      <c r="Q93" s="206"/>
      <c r="R93" s="207">
        <f>R94+R121+R223</f>
        <v>0</v>
      </c>
      <c r="S93" s="206"/>
      <c r="T93" s="207">
        <f>T94+T121+T223</f>
        <v>48.357824000000001</v>
      </c>
      <c r="U93" s="208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83</v>
      </c>
      <c r="AT93" s="210" t="s">
        <v>74</v>
      </c>
      <c r="AU93" s="210" t="s">
        <v>75</v>
      </c>
      <c r="AY93" s="209" t="s">
        <v>142</v>
      </c>
      <c r="BK93" s="211">
        <f>BK94+BK121+BK223</f>
        <v>0</v>
      </c>
    </row>
    <row r="94" s="12" customFormat="1" ht="22.8" customHeight="1">
      <c r="A94" s="12"/>
      <c r="B94" s="198"/>
      <c r="C94" s="199"/>
      <c r="D94" s="200" t="s">
        <v>74</v>
      </c>
      <c r="E94" s="212" t="s">
        <v>83</v>
      </c>
      <c r="F94" s="212" t="s">
        <v>143</v>
      </c>
      <c r="G94" s="199"/>
      <c r="H94" s="199"/>
      <c r="I94" s="202"/>
      <c r="J94" s="213">
        <f>BK94</f>
        <v>0</v>
      </c>
      <c r="K94" s="199"/>
      <c r="L94" s="204"/>
      <c r="M94" s="205"/>
      <c r="N94" s="206"/>
      <c r="O94" s="206"/>
      <c r="P94" s="207">
        <f>SUM(P95:P120)</f>
        <v>0</v>
      </c>
      <c r="Q94" s="206"/>
      <c r="R94" s="207">
        <f>SUM(R95:R120)</f>
        <v>0</v>
      </c>
      <c r="S94" s="206"/>
      <c r="T94" s="207">
        <f>SUM(T95:T120)</f>
        <v>1.4789999999999999</v>
      </c>
      <c r="U94" s="208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83</v>
      </c>
      <c r="AT94" s="210" t="s">
        <v>74</v>
      </c>
      <c r="AU94" s="210" t="s">
        <v>83</v>
      </c>
      <c r="AY94" s="209" t="s">
        <v>142</v>
      </c>
      <c r="BK94" s="211">
        <f>SUM(BK95:BK120)</f>
        <v>0</v>
      </c>
    </row>
    <row r="95" s="2" customFormat="1" ht="37.8" customHeight="1">
      <c r="A95" s="41"/>
      <c r="B95" s="42"/>
      <c r="C95" s="214" t="s">
        <v>83</v>
      </c>
      <c r="D95" s="214" t="s">
        <v>144</v>
      </c>
      <c r="E95" s="215" t="s">
        <v>145</v>
      </c>
      <c r="F95" s="216" t="s">
        <v>146</v>
      </c>
      <c r="G95" s="217" t="s">
        <v>147</v>
      </c>
      <c r="H95" s="218">
        <v>5.7999999999999998</v>
      </c>
      <c r="I95" s="219"/>
      <c r="J95" s="220">
        <f>ROUND(I95*H95,2)</f>
        <v>0</v>
      </c>
      <c r="K95" s="216" t="s">
        <v>148</v>
      </c>
      <c r="L95" s="47"/>
      <c r="M95" s="221" t="s">
        <v>19</v>
      </c>
      <c r="N95" s="222" t="s">
        <v>46</v>
      </c>
      <c r="O95" s="87"/>
      <c r="P95" s="223">
        <f>O95*H95</f>
        <v>0</v>
      </c>
      <c r="Q95" s="223">
        <v>0</v>
      </c>
      <c r="R95" s="223">
        <f>Q95*H95</f>
        <v>0</v>
      </c>
      <c r="S95" s="223">
        <v>0.255</v>
      </c>
      <c r="T95" s="223">
        <f>S95*H95</f>
        <v>1.4789999999999999</v>
      </c>
      <c r="U95" s="224" t="s">
        <v>19</v>
      </c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5" t="s">
        <v>149</v>
      </c>
      <c r="AT95" s="225" t="s">
        <v>144</v>
      </c>
      <c r="AU95" s="225" t="s">
        <v>85</v>
      </c>
      <c r="AY95" s="20" t="s">
        <v>142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20" t="s">
        <v>83</v>
      </c>
      <c r="BK95" s="226">
        <f>ROUND(I95*H95,2)</f>
        <v>0</v>
      </c>
      <c r="BL95" s="20" t="s">
        <v>149</v>
      </c>
      <c r="BM95" s="225" t="s">
        <v>150</v>
      </c>
    </row>
    <row r="96" s="2" customFormat="1">
      <c r="A96" s="41"/>
      <c r="B96" s="42"/>
      <c r="C96" s="43"/>
      <c r="D96" s="227" t="s">
        <v>151</v>
      </c>
      <c r="E96" s="43"/>
      <c r="F96" s="228" t="s">
        <v>152</v>
      </c>
      <c r="G96" s="43"/>
      <c r="H96" s="43"/>
      <c r="I96" s="229"/>
      <c r="J96" s="43"/>
      <c r="K96" s="43"/>
      <c r="L96" s="47"/>
      <c r="M96" s="230"/>
      <c r="N96" s="231"/>
      <c r="O96" s="87"/>
      <c r="P96" s="87"/>
      <c r="Q96" s="87"/>
      <c r="R96" s="87"/>
      <c r="S96" s="87"/>
      <c r="T96" s="87"/>
      <c r="U96" s="88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151</v>
      </c>
      <c r="AU96" s="20" t="s">
        <v>85</v>
      </c>
    </row>
    <row r="97" s="13" customFormat="1">
      <c r="A97" s="13"/>
      <c r="B97" s="232"/>
      <c r="C97" s="233"/>
      <c r="D97" s="234" t="s">
        <v>153</v>
      </c>
      <c r="E97" s="235" t="s">
        <v>19</v>
      </c>
      <c r="F97" s="236" t="s">
        <v>154</v>
      </c>
      <c r="G97" s="233"/>
      <c r="H97" s="235" t="s">
        <v>19</v>
      </c>
      <c r="I97" s="237"/>
      <c r="J97" s="233"/>
      <c r="K97" s="233"/>
      <c r="L97" s="238"/>
      <c r="M97" s="239"/>
      <c r="N97" s="240"/>
      <c r="O97" s="240"/>
      <c r="P97" s="240"/>
      <c r="Q97" s="240"/>
      <c r="R97" s="240"/>
      <c r="S97" s="240"/>
      <c r="T97" s="240"/>
      <c r="U97" s="241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2" t="s">
        <v>153</v>
      </c>
      <c r="AU97" s="242" t="s">
        <v>85</v>
      </c>
      <c r="AV97" s="13" t="s">
        <v>83</v>
      </c>
      <c r="AW97" s="13" t="s">
        <v>37</v>
      </c>
      <c r="AX97" s="13" t="s">
        <v>75</v>
      </c>
      <c r="AY97" s="242" t="s">
        <v>142</v>
      </c>
    </row>
    <row r="98" s="14" customFormat="1">
      <c r="A98" s="14"/>
      <c r="B98" s="243"/>
      <c r="C98" s="244"/>
      <c r="D98" s="234" t="s">
        <v>153</v>
      </c>
      <c r="E98" s="245" t="s">
        <v>19</v>
      </c>
      <c r="F98" s="246" t="s">
        <v>155</v>
      </c>
      <c r="G98" s="244"/>
      <c r="H98" s="247">
        <v>5.7999999999999998</v>
      </c>
      <c r="I98" s="248"/>
      <c r="J98" s="244"/>
      <c r="K98" s="244"/>
      <c r="L98" s="249"/>
      <c r="M98" s="250"/>
      <c r="N98" s="251"/>
      <c r="O98" s="251"/>
      <c r="P98" s="251"/>
      <c r="Q98" s="251"/>
      <c r="R98" s="251"/>
      <c r="S98" s="251"/>
      <c r="T98" s="251"/>
      <c r="U98" s="252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53" t="s">
        <v>153</v>
      </c>
      <c r="AU98" s="253" t="s">
        <v>85</v>
      </c>
      <c r="AV98" s="14" t="s">
        <v>85</v>
      </c>
      <c r="AW98" s="14" t="s">
        <v>37</v>
      </c>
      <c r="AX98" s="14" t="s">
        <v>75</v>
      </c>
      <c r="AY98" s="253" t="s">
        <v>142</v>
      </c>
    </row>
    <row r="99" s="15" customFormat="1">
      <c r="A99" s="15"/>
      <c r="B99" s="254"/>
      <c r="C99" s="255"/>
      <c r="D99" s="234" t="s">
        <v>153</v>
      </c>
      <c r="E99" s="256" t="s">
        <v>19</v>
      </c>
      <c r="F99" s="257" t="s">
        <v>156</v>
      </c>
      <c r="G99" s="255"/>
      <c r="H99" s="258">
        <v>5.7999999999999998</v>
      </c>
      <c r="I99" s="259"/>
      <c r="J99" s="255"/>
      <c r="K99" s="255"/>
      <c r="L99" s="260"/>
      <c r="M99" s="261"/>
      <c r="N99" s="262"/>
      <c r="O99" s="262"/>
      <c r="P99" s="262"/>
      <c r="Q99" s="262"/>
      <c r="R99" s="262"/>
      <c r="S99" s="262"/>
      <c r="T99" s="262"/>
      <c r="U99" s="263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T99" s="264" t="s">
        <v>153</v>
      </c>
      <c r="AU99" s="264" t="s">
        <v>85</v>
      </c>
      <c r="AV99" s="15" t="s">
        <v>149</v>
      </c>
      <c r="AW99" s="15" t="s">
        <v>37</v>
      </c>
      <c r="AX99" s="15" t="s">
        <v>83</v>
      </c>
      <c r="AY99" s="264" t="s">
        <v>142</v>
      </c>
    </row>
    <row r="100" s="2" customFormat="1" ht="21.75" customHeight="1">
      <c r="A100" s="41"/>
      <c r="B100" s="42"/>
      <c r="C100" s="214" t="s">
        <v>85</v>
      </c>
      <c r="D100" s="214" t="s">
        <v>144</v>
      </c>
      <c r="E100" s="215" t="s">
        <v>157</v>
      </c>
      <c r="F100" s="216" t="s">
        <v>158</v>
      </c>
      <c r="G100" s="217" t="s">
        <v>159</v>
      </c>
      <c r="H100" s="218">
        <v>3.2480000000000002</v>
      </c>
      <c r="I100" s="219"/>
      <c r="J100" s="220">
        <f>ROUND(I100*H100,2)</f>
        <v>0</v>
      </c>
      <c r="K100" s="216" t="s">
        <v>148</v>
      </c>
      <c r="L100" s="47"/>
      <c r="M100" s="221" t="s">
        <v>19</v>
      </c>
      <c r="N100" s="222" t="s">
        <v>46</v>
      </c>
      <c r="O100" s="87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3">
        <f>S100*H100</f>
        <v>0</v>
      </c>
      <c r="U100" s="224" t="s">
        <v>19</v>
      </c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5" t="s">
        <v>149</v>
      </c>
      <c r="AT100" s="225" t="s">
        <v>144</v>
      </c>
      <c r="AU100" s="225" t="s">
        <v>85</v>
      </c>
      <c r="AY100" s="20" t="s">
        <v>142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20" t="s">
        <v>83</v>
      </c>
      <c r="BK100" s="226">
        <f>ROUND(I100*H100,2)</f>
        <v>0</v>
      </c>
      <c r="BL100" s="20" t="s">
        <v>149</v>
      </c>
      <c r="BM100" s="225" t="s">
        <v>160</v>
      </c>
    </row>
    <row r="101" s="2" customFormat="1">
      <c r="A101" s="41"/>
      <c r="B101" s="42"/>
      <c r="C101" s="43"/>
      <c r="D101" s="227" t="s">
        <v>151</v>
      </c>
      <c r="E101" s="43"/>
      <c r="F101" s="228" t="s">
        <v>161</v>
      </c>
      <c r="G101" s="43"/>
      <c r="H101" s="43"/>
      <c r="I101" s="229"/>
      <c r="J101" s="43"/>
      <c r="K101" s="43"/>
      <c r="L101" s="47"/>
      <c r="M101" s="230"/>
      <c r="N101" s="231"/>
      <c r="O101" s="87"/>
      <c r="P101" s="87"/>
      <c r="Q101" s="87"/>
      <c r="R101" s="87"/>
      <c r="S101" s="87"/>
      <c r="T101" s="87"/>
      <c r="U101" s="88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151</v>
      </c>
      <c r="AU101" s="20" t="s">
        <v>85</v>
      </c>
    </row>
    <row r="102" s="13" customFormat="1">
      <c r="A102" s="13"/>
      <c r="B102" s="232"/>
      <c r="C102" s="233"/>
      <c r="D102" s="234" t="s">
        <v>153</v>
      </c>
      <c r="E102" s="235" t="s">
        <v>19</v>
      </c>
      <c r="F102" s="236" t="s">
        <v>162</v>
      </c>
      <c r="G102" s="233"/>
      <c r="H102" s="235" t="s">
        <v>19</v>
      </c>
      <c r="I102" s="237"/>
      <c r="J102" s="233"/>
      <c r="K102" s="233"/>
      <c r="L102" s="238"/>
      <c r="M102" s="239"/>
      <c r="N102" s="240"/>
      <c r="O102" s="240"/>
      <c r="P102" s="240"/>
      <c r="Q102" s="240"/>
      <c r="R102" s="240"/>
      <c r="S102" s="240"/>
      <c r="T102" s="240"/>
      <c r="U102" s="241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2" t="s">
        <v>153</v>
      </c>
      <c r="AU102" s="242" t="s">
        <v>85</v>
      </c>
      <c r="AV102" s="13" t="s">
        <v>83</v>
      </c>
      <c r="AW102" s="13" t="s">
        <v>37</v>
      </c>
      <c r="AX102" s="13" t="s">
        <v>75</v>
      </c>
      <c r="AY102" s="242" t="s">
        <v>142</v>
      </c>
    </row>
    <row r="103" s="14" customFormat="1">
      <c r="A103" s="14"/>
      <c r="B103" s="243"/>
      <c r="C103" s="244"/>
      <c r="D103" s="234" t="s">
        <v>153</v>
      </c>
      <c r="E103" s="245" t="s">
        <v>19</v>
      </c>
      <c r="F103" s="246" t="s">
        <v>163</v>
      </c>
      <c r="G103" s="244"/>
      <c r="H103" s="247">
        <v>3.2480000000000002</v>
      </c>
      <c r="I103" s="248"/>
      <c r="J103" s="244"/>
      <c r="K103" s="244"/>
      <c r="L103" s="249"/>
      <c r="M103" s="250"/>
      <c r="N103" s="251"/>
      <c r="O103" s="251"/>
      <c r="P103" s="251"/>
      <c r="Q103" s="251"/>
      <c r="R103" s="251"/>
      <c r="S103" s="251"/>
      <c r="T103" s="251"/>
      <c r="U103" s="252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3" t="s">
        <v>153</v>
      </c>
      <c r="AU103" s="253" t="s">
        <v>85</v>
      </c>
      <c r="AV103" s="14" t="s">
        <v>85</v>
      </c>
      <c r="AW103" s="14" t="s">
        <v>37</v>
      </c>
      <c r="AX103" s="14" t="s">
        <v>75</v>
      </c>
      <c r="AY103" s="253" t="s">
        <v>142</v>
      </c>
    </row>
    <row r="104" s="15" customFormat="1">
      <c r="A104" s="15"/>
      <c r="B104" s="254"/>
      <c r="C104" s="255"/>
      <c r="D104" s="234" t="s">
        <v>153</v>
      </c>
      <c r="E104" s="256" t="s">
        <v>19</v>
      </c>
      <c r="F104" s="257" t="s">
        <v>156</v>
      </c>
      <c r="G104" s="255"/>
      <c r="H104" s="258">
        <v>3.2480000000000002</v>
      </c>
      <c r="I104" s="259"/>
      <c r="J104" s="255"/>
      <c r="K104" s="255"/>
      <c r="L104" s="260"/>
      <c r="M104" s="261"/>
      <c r="N104" s="262"/>
      <c r="O104" s="262"/>
      <c r="P104" s="262"/>
      <c r="Q104" s="262"/>
      <c r="R104" s="262"/>
      <c r="S104" s="262"/>
      <c r="T104" s="262"/>
      <c r="U104" s="263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T104" s="264" t="s">
        <v>153</v>
      </c>
      <c r="AU104" s="264" t="s">
        <v>85</v>
      </c>
      <c r="AV104" s="15" t="s">
        <v>149</v>
      </c>
      <c r="AW104" s="15" t="s">
        <v>37</v>
      </c>
      <c r="AX104" s="15" t="s">
        <v>83</v>
      </c>
      <c r="AY104" s="264" t="s">
        <v>142</v>
      </c>
    </row>
    <row r="105" s="2" customFormat="1" ht="37.8" customHeight="1">
      <c r="A105" s="41"/>
      <c r="B105" s="42"/>
      <c r="C105" s="214" t="s">
        <v>164</v>
      </c>
      <c r="D105" s="214" t="s">
        <v>144</v>
      </c>
      <c r="E105" s="215" t="s">
        <v>165</v>
      </c>
      <c r="F105" s="216" t="s">
        <v>166</v>
      </c>
      <c r="G105" s="217" t="s">
        <v>159</v>
      </c>
      <c r="H105" s="218">
        <v>3.2480000000000002</v>
      </c>
      <c r="I105" s="219"/>
      <c r="J105" s="220">
        <f>ROUND(I105*H105,2)</f>
        <v>0</v>
      </c>
      <c r="K105" s="216" t="s">
        <v>148</v>
      </c>
      <c r="L105" s="47"/>
      <c r="M105" s="221" t="s">
        <v>19</v>
      </c>
      <c r="N105" s="222" t="s">
        <v>46</v>
      </c>
      <c r="O105" s="87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3">
        <f>S105*H105</f>
        <v>0</v>
      </c>
      <c r="U105" s="224" t="s">
        <v>19</v>
      </c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5" t="s">
        <v>149</v>
      </c>
      <c r="AT105" s="225" t="s">
        <v>144</v>
      </c>
      <c r="AU105" s="225" t="s">
        <v>85</v>
      </c>
      <c r="AY105" s="20" t="s">
        <v>142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20" t="s">
        <v>83</v>
      </c>
      <c r="BK105" s="226">
        <f>ROUND(I105*H105,2)</f>
        <v>0</v>
      </c>
      <c r="BL105" s="20" t="s">
        <v>149</v>
      </c>
      <c r="BM105" s="225" t="s">
        <v>167</v>
      </c>
    </row>
    <row r="106" s="2" customFormat="1">
      <c r="A106" s="41"/>
      <c r="B106" s="42"/>
      <c r="C106" s="43"/>
      <c r="D106" s="227" t="s">
        <v>151</v>
      </c>
      <c r="E106" s="43"/>
      <c r="F106" s="228" t="s">
        <v>168</v>
      </c>
      <c r="G106" s="43"/>
      <c r="H106" s="43"/>
      <c r="I106" s="229"/>
      <c r="J106" s="43"/>
      <c r="K106" s="43"/>
      <c r="L106" s="47"/>
      <c r="M106" s="230"/>
      <c r="N106" s="231"/>
      <c r="O106" s="87"/>
      <c r="P106" s="87"/>
      <c r="Q106" s="87"/>
      <c r="R106" s="87"/>
      <c r="S106" s="87"/>
      <c r="T106" s="87"/>
      <c r="U106" s="88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151</v>
      </c>
      <c r="AU106" s="20" t="s">
        <v>85</v>
      </c>
    </row>
    <row r="107" s="14" customFormat="1">
      <c r="A107" s="14"/>
      <c r="B107" s="243"/>
      <c r="C107" s="244"/>
      <c r="D107" s="234" t="s">
        <v>153</v>
      </c>
      <c r="E107" s="245" t="s">
        <v>19</v>
      </c>
      <c r="F107" s="246" t="s">
        <v>169</v>
      </c>
      <c r="G107" s="244"/>
      <c r="H107" s="247">
        <v>3.2480000000000002</v>
      </c>
      <c r="I107" s="248"/>
      <c r="J107" s="244"/>
      <c r="K107" s="244"/>
      <c r="L107" s="249"/>
      <c r="M107" s="250"/>
      <c r="N107" s="251"/>
      <c r="O107" s="251"/>
      <c r="P107" s="251"/>
      <c r="Q107" s="251"/>
      <c r="R107" s="251"/>
      <c r="S107" s="251"/>
      <c r="T107" s="251"/>
      <c r="U107" s="252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3" t="s">
        <v>153</v>
      </c>
      <c r="AU107" s="253" t="s">
        <v>85</v>
      </c>
      <c r="AV107" s="14" t="s">
        <v>85</v>
      </c>
      <c r="AW107" s="14" t="s">
        <v>37</v>
      </c>
      <c r="AX107" s="14" t="s">
        <v>75</v>
      </c>
      <c r="AY107" s="253" t="s">
        <v>142</v>
      </c>
    </row>
    <row r="108" s="15" customFormat="1">
      <c r="A108" s="15"/>
      <c r="B108" s="254"/>
      <c r="C108" s="255"/>
      <c r="D108" s="234" t="s">
        <v>153</v>
      </c>
      <c r="E108" s="256" t="s">
        <v>19</v>
      </c>
      <c r="F108" s="257" t="s">
        <v>156</v>
      </c>
      <c r="G108" s="255"/>
      <c r="H108" s="258">
        <v>3.2480000000000002</v>
      </c>
      <c r="I108" s="259"/>
      <c r="J108" s="255"/>
      <c r="K108" s="255"/>
      <c r="L108" s="260"/>
      <c r="M108" s="261"/>
      <c r="N108" s="262"/>
      <c r="O108" s="262"/>
      <c r="P108" s="262"/>
      <c r="Q108" s="262"/>
      <c r="R108" s="262"/>
      <c r="S108" s="262"/>
      <c r="T108" s="262"/>
      <c r="U108" s="263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64" t="s">
        <v>153</v>
      </c>
      <c r="AU108" s="264" t="s">
        <v>85</v>
      </c>
      <c r="AV108" s="15" t="s">
        <v>149</v>
      </c>
      <c r="AW108" s="15" t="s">
        <v>37</v>
      </c>
      <c r="AX108" s="15" t="s">
        <v>83</v>
      </c>
      <c r="AY108" s="264" t="s">
        <v>142</v>
      </c>
    </row>
    <row r="109" s="2" customFormat="1" ht="24.15" customHeight="1">
      <c r="A109" s="41"/>
      <c r="B109" s="42"/>
      <c r="C109" s="214" t="s">
        <v>149</v>
      </c>
      <c r="D109" s="214" t="s">
        <v>144</v>
      </c>
      <c r="E109" s="215" t="s">
        <v>170</v>
      </c>
      <c r="F109" s="216" t="s">
        <v>171</v>
      </c>
      <c r="G109" s="217" t="s">
        <v>159</v>
      </c>
      <c r="H109" s="218">
        <v>3.2480000000000002</v>
      </c>
      <c r="I109" s="219"/>
      <c r="J109" s="220">
        <f>ROUND(I109*H109,2)</f>
        <v>0</v>
      </c>
      <c r="K109" s="216" t="s">
        <v>148</v>
      </c>
      <c r="L109" s="47"/>
      <c r="M109" s="221" t="s">
        <v>19</v>
      </c>
      <c r="N109" s="222" t="s">
        <v>46</v>
      </c>
      <c r="O109" s="87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3">
        <f>S109*H109</f>
        <v>0</v>
      </c>
      <c r="U109" s="224" t="s">
        <v>19</v>
      </c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5" t="s">
        <v>149</v>
      </c>
      <c r="AT109" s="225" t="s">
        <v>144</v>
      </c>
      <c r="AU109" s="225" t="s">
        <v>85</v>
      </c>
      <c r="AY109" s="20" t="s">
        <v>142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20" t="s">
        <v>83</v>
      </c>
      <c r="BK109" s="226">
        <f>ROUND(I109*H109,2)</f>
        <v>0</v>
      </c>
      <c r="BL109" s="20" t="s">
        <v>149</v>
      </c>
      <c r="BM109" s="225" t="s">
        <v>172</v>
      </c>
    </row>
    <row r="110" s="2" customFormat="1">
      <c r="A110" s="41"/>
      <c r="B110" s="42"/>
      <c r="C110" s="43"/>
      <c r="D110" s="227" t="s">
        <v>151</v>
      </c>
      <c r="E110" s="43"/>
      <c r="F110" s="228" t="s">
        <v>173</v>
      </c>
      <c r="G110" s="43"/>
      <c r="H110" s="43"/>
      <c r="I110" s="229"/>
      <c r="J110" s="43"/>
      <c r="K110" s="43"/>
      <c r="L110" s="47"/>
      <c r="M110" s="230"/>
      <c r="N110" s="231"/>
      <c r="O110" s="87"/>
      <c r="P110" s="87"/>
      <c r="Q110" s="87"/>
      <c r="R110" s="87"/>
      <c r="S110" s="87"/>
      <c r="T110" s="87"/>
      <c r="U110" s="88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151</v>
      </c>
      <c r="AU110" s="20" t="s">
        <v>85</v>
      </c>
    </row>
    <row r="111" s="14" customFormat="1">
      <c r="A111" s="14"/>
      <c r="B111" s="243"/>
      <c r="C111" s="244"/>
      <c r="D111" s="234" t="s">
        <v>153</v>
      </c>
      <c r="E111" s="245" t="s">
        <v>19</v>
      </c>
      <c r="F111" s="246" t="s">
        <v>169</v>
      </c>
      <c r="G111" s="244"/>
      <c r="H111" s="247">
        <v>3.2480000000000002</v>
      </c>
      <c r="I111" s="248"/>
      <c r="J111" s="244"/>
      <c r="K111" s="244"/>
      <c r="L111" s="249"/>
      <c r="M111" s="250"/>
      <c r="N111" s="251"/>
      <c r="O111" s="251"/>
      <c r="P111" s="251"/>
      <c r="Q111" s="251"/>
      <c r="R111" s="251"/>
      <c r="S111" s="251"/>
      <c r="T111" s="251"/>
      <c r="U111" s="252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3" t="s">
        <v>153</v>
      </c>
      <c r="AU111" s="253" t="s">
        <v>85</v>
      </c>
      <c r="AV111" s="14" t="s">
        <v>85</v>
      </c>
      <c r="AW111" s="14" t="s">
        <v>37</v>
      </c>
      <c r="AX111" s="14" t="s">
        <v>75</v>
      </c>
      <c r="AY111" s="253" t="s">
        <v>142</v>
      </c>
    </row>
    <row r="112" s="15" customFormat="1">
      <c r="A112" s="15"/>
      <c r="B112" s="254"/>
      <c r="C112" s="255"/>
      <c r="D112" s="234" t="s">
        <v>153</v>
      </c>
      <c r="E112" s="256" t="s">
        <v>19</v>
      </c>
      <c r="F112" s="257" t="s">
        <v>156</v>
      </c>
      <c r="G112" s="255"/>
      <c r="H112" s="258">
        <v>3.2480000000000002</v>
      </c>
      <c r="I112" s="259"/>
      <c r="J112" s="255"/>
      <c r="K112" s="255"/>
      <c r="L112" s="260"/>
      <c r="M112" s="261"/>
      <c r="N112" s="262"/>
      <c r="O112" s="262"/>
      <c r="P112" s="262"/>
      <c r="Q112" s="262"/>
      <c r="R112" s="262"/>
      <c r="S112" s="262"/>
      <c r="T112" s="262"/>
      <c r="U112" s="263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T112" s="264" t="s">
        <v>153</v>
      </c>
      <c r="AU112" s="264" t="s">
        <v>85</v>
      </c>
      <c r="AV112" s="15" t="s">
        <v>149</v>
      </c>
      <c r="AW112" s="15" t="s">
        <v>37</v>
      </c>
      <c r="AX112" s="15" t="s">
        <v>83</v>
      </c>
      <c r="AY112" s="264" t="s">
        <v>142</v>
      </c>
    </row>
    <row r="113" s="2" customFormat="1" ht="24.15" customHeight="1">
      <c r="A113" s="41"/>
      <c r="B113" s="42"/>
      <c r="C113" s="214" t="s">
        <v>174</v>
      </c>
      <c r="D113" s="214" t="s">
        <v>144</v>
      </c>
      <c r="E113" s="215" t="s">
        <v>175</v>
      </c>
      <c r="F113" s="216" t="s">
        <v>176</v>
      </c>
      <c r="G113" s="217" t="s">
        <v>177</v>
      </c>
      <c r="H113" s="218">
        <v>6.4960000000000004</v>
      </c>
      <c r="I113" s="219"/>
      <c r="J113" s="220">
        <f>ROUND(I113*H113,2)</f>
        <v>0</v>
      </c>
      <c r="K113" s="216" t="s">
        <v>148</v>
      </c>
      <c r="L113" s="47"/>
      <c r="M113" s="221" t="s">
        <v>19</v>
      </c>
      <c r="N113" s="222" t="s">
        <v>46</v>
      </c>
      <c r="O113" s="87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3">
        <f>S113*H113</f>
        <v>0</v>
      </c>
      <c r="U113" s="224" t="s">
        <v>19</v>
      </c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5" t="s">
        <v>149</v>
      </c>
      <c r="AT113" s="225" t="s">
        <v>144</v>
      </c>
      <c r="AU113" s="225" t="s">
        <v>85</v>
      </c>
      <c r="AY113" s="20" t="s">
        <v>142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20" t="s">
        <v>83</v>
      </c>
      <c r="BK113" s="226">
        <f>ROUND(I113*H113,2)</f>
        <v>0</v>
      </c>
      <c r="BL113" s="20" t="s">
        <v>149</v>
      </c>
      <c r="BM113" s="225" t="s">
        <v>178</v>
      </c>
    </row>
    <row r="114" s="2" customFormat="1">
      <c r="A114" s="41"/>
      <c r="B114" s="42"/>
      <c r="C114" s="43"/>
      <c r="D114" s="227" t="s">
        <v>151</v>
      </c>
      <c r="E114" s="43"/>
      <c r="F114" s="228" t="s">
        <v>179</v>
      </c>
      <c r="G114" s="43"/>
      <c r="H114" s="43"/>
      <c r="I114" s="229"/>
      <c r="J114" s="43"/>
      <c r="K114" s="43"/>
      <c r="L114" s="47"/>
      <c r="M114" s="230"/>
      <c r="N114" s="231"/>
      <c r="O114" s="87"/>
      <c r="P114" s="87"/>
      <c r="Q114" s="87"/>
      <c r="R114" s="87"/>
      <c r="S114" s="87"/>
      <c r="T114" s="87"/>
      <c r="U114" s="88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0" t="s">
        <v>151</v>
      </c>
      <c r="AU114" s="20" t="s">
        <v>85</v>
      </c>
    </row>
    <row r="115" s="14" customFormat="1">
      <c r="A115" s="14"/>
      <c r="B115" s="243"/>
      <c r="C115" s="244"/>
      <c r="D115" s="234" t="s">
        <v>153</v>
      </c>
      <c r="E115" s="245" t="s">
        <v>19</v>
      </c>
      <c r="F115" s="246" t="s">
        <v>180</v>
      </c>
      <c r="G115" s="244"/>
      <c r="H115" s="247">
        <v>6.4960000000000004</v>
      </c>
      <c r="I115" s="248"/>
      <c r="J115" s="244"/>
      <c r="K115" s="244"/>
      <c r="L115" s="249"/>
      <c r="M115" s="250"/>
      <c r="N115" s="251"/>
      <c r="O115" s="251"/>
      <c r="P115" s="251"/>
      <c r="Q115" s="251"/>
      <c r="R115" s="251"/>
      <c r="S115" s="251"/>
      <c r="T115" s="251"/>
      <c r="U115" s="252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3" t="s">
        <v>153</v>
      </c>
      <c r="AU115" s="253" t="s">
        <v>85</v>
      </c>
      <c r="AV115" s="14" t="s">
        <v>85</v>
      </c>
      <c r="AW115" s="14" t="s">
        <v>37</v>
      </c>
      <c r="AX115" s="14" t="s">
        <v>75</v>
      </c>
      <c r="AY115" s="253" t="s">
        <v>142</v>
      </c>
    </row>
    <row r="116" s="15" customFormat="1">
      <c r="A116" s="15"/>
      <c r="B116" s="254"/>
      <c r="C116" s="255"/>
      <c r="D116" s="234" t="s">
        <v>153</v>
      </c>
      <c r="E116" s="256" t="s">
        <v>19</v>
      </c>
      <c r="F116" s="257" t="s">
        <v>156</v>
      </c>
      <c r="G116" s="255"/>
      <c r="H116" s="258">
        <v>6.4960000000000004</v>
      </c>
      <c r="I116" s="259"/>
      <c r="J116" s="255"/>
      <c r="K116" s="255"/>
      <c r="L116" s="260"/>
      <c r="M116" s="261"/>
      <c r="N116" s="262"/>
      <c r="O116" s="262"/>
      <c r="P116" s="262"/>
      <c r="Q116" s="262"/>
      <c r="R116" s="262"/>
      <c r="S116" s="262"/>
      <c r="T116" s="262"/>
      <c r="U116" s="263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T116" s="264" t="s">
        <v>153</v>
      </c>
      <c r="AU116" s="264" t="s">
        <v>85</v>
      </c>
      <c r="AV116" s="15" t="s">
        <v>149</v>
      </c>
      <c r="AW116" s="15" t="s">
        <v>37</v>
      </c>
      <c r="AX116" s="15" t="s">
        <v>83</v>
      </c>
      <c r="AY116" s="264" t="s">
        <v>142</v>
      </c>
    </row>
    <row r="117" s="2" customFormat="1" ht="24.15" customHeight="1">
      <c r="A117" s="41"/>
      <c r="B117" s="42"/>
      <c r="C117" s="214" t="s">
        <v>181</v>
      </c>
      <c r="D117" s="214" t="s">
        <v>144</v>
      </c>
      <c r="E117" s="215" t="s">
        <v>182</v>
      </c>
      <c r="F117" s="216" t="s">
        <v>183</v>
      </c>
      <c r="G117" s="217" t="s">
        <v>159</v>
      </c>
      <c r="H117" s="218">
        <v>3.2480000000000002</v>
      </c>
      <c r="I117" s="219"/>
      <c r="J117" s="220">
        <f>ROUND(I117*H117,2)</f>
        <v>0</v>
      </c>
      <c r="K117" s="216" t="s">
        <v>148</v>
      </c>
      <c r="L117" s="47"/>
      <c r="M117" s="221" t="s">
        <v>19</v>
      </c>
      <c r="N117" s="222" t="s">
        <v>46</v>
      </c>
      <c r="O117" s="87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3">
        <f>S117*H117</f>
        <v>0</v>
      </c>
      <c r="U117" s="224" t="s">
        <v>19</v>
      </c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5" t="s">
        <v>149</v>
      </c>
      <c r="AT117" s="225" t="s">
        <v>144</v>
      </c>
      <c r="AU117" s="225" t="s">
        <v>85</v>
      </c>
      <c r="AY117" s="20" t="s">
        <v>142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20" t="s">
        <v>83</v>
      </c>
      <c r="BK117" s="226">
        <f>ROUND(I117*H117,2)</f>
        <v>0</v>
      </c>
      <c r="BL117" s="20" t="s">
        <v>149</v>
      </c>
      <c r="BM117" s="225" t="s">
        <v>184</v>
      </c>
    </row>
    <row r="118" s="2" customFormat="1">
      <c r="A118" s="41"/>
      <c r="B118" s="42"/>
      <c r="C118" s="43"/>
      <c r="D118" s="227" t="s">
        <v>151</v>
      </c>
      <c r="E118" s="43"/>
      <c r="F118" s="228" t="s">
        <v>185</v>
      </c>
      <c r="G118" s="43"/>
      <c r="H118" s="43"/>
      <c r="I118" s="229"/>
      <c r="J118" s="43"/>
      <c r="K118" s="43"/>
      <c r="L118" s="47"/>
      <c r="M118" s="230"/>
      <c r="N118" s="231"/>
      <c r="O118" s="87"/>
      <c r="P118" s="87"/>
      <c r="Q118" s="87"/>
      <c r="R118" s="87"/>
      <c r="S118" s="87"/>
      <c r="T118" s="87"/>
      <c r="U118" s="88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151</v>
      </c>
      <c r="AU118" s="20" t="s">
        <v>85</v>
      </c>
    </row>
    <row r="119" s="14" customFormat="1">
      <c r="A119" s="14"/>
      <c r="B119" s="243"/>
      <c r="C119" s="244"/>
      <c r="D119" s="234" t="s">
        <v>153</v>
      </c>
      <c r="E119" s="245" t="s">
        <v>19</v>
      </c>
      <c r="F119" s="246" t="s">
        <v>169</v>
      </c>
      <c r="G119" s="244"/>
      <c r="H119" s="247">
        <v>3.2480000000000002</v>
      </c>
      <c r="I119" s="248"/>
      <c r="J119" s="244"/>
      <c r="K119" s="244"/>
      <c r="L119" s="249"/>
      <c r="M119" s="250"/>
      <c r="N119" s="251"/>
      <c r="O119" s="251"/>
      <c r="P119" s="251"/>
      <c r="Q119" s="251"/>
      <c r="R119" s="251"/>
      <c r="S119" s="251"/>
      <c r="T119" s="251"/>
      <c r="U119" s="252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3" t="s">
        <v>153</v>
      </c>
      <c r="AU119" s="253" t="s">
        <v>85</v>
      </c>
      <c r="AV119" s="14" t="s">
        <v>85</v>
      </c>
      <c r="AW119" s="14" t="s">
        <v>37</v>
      </c>
      <c r="AX119" s="14" t="s">
        <v>75</v>
      </c>
      <c r="AY119" s="253" t="s">
        <v>142</v>
      </c>
    </row>
    <row r="120" s="15" customFormat="1">
      <c r="A120" s="15"/>
      <c r="B120" s="254"/>
      <c r="C120" s="255"/>
      <c r="D120" s="234" t="s">
        <v>153</v>
      </c>
      <c r="E120" s="256" t="s">
        <v>19</v>
      </c>
      <c r="F120" s="257" t="s">
        <v>156</v>
      </c>
      <c r="G120" s="255"/>
      <c r="H120" s="258">
        <v>3.2480000000000002</v>
      </c>
      <c r="I120" s="259"/>
      <c r="J120" s="255"/>
      <c r="K120" s="255"/>
      <c r="L120" s="260"/>
      <c r="M120" s="261"/>
      <c r="N120" s="262"/>
      <c r="O120" s="262"/>
      <c r="P120" s="262"/>
      <c r="Q120" s="262"/>
      <c r="R120" s="262"/>
      <c r="S120" s="262"/>
      <c r="T120" s="262"/>
      <c r="U120" s="263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64" t="s">
        <v>153</v>
      </c>
      <c r="AU120" s="264" t="s">
        <v>85</v>
      </c>
      <c r="AV120" s="15" t="s">
        <v>149</v>
      </c>
      <c r="AW120" s="15" t="s">
        <v>37</v>
      </c>
      <c r="AX120" s="15" t="s">
        <v>83</v>
      </c>
      <c r="AY120" s="264" t="s">
        <v>142</v>
      </c>
    </row>
    <row r="121" s="12" customFormat="1" ht="22.8" customHeight="1">
      <c r="A121" s="12"/>
      <c r="B121" s="198"/>
      <c r="C121" s="199"/>
      <c r="D121" s="200" t="s">
        <v>74</v>
      </c>
      <c r="E121" s="212" t="s">
        <v>186</v>
      </c>
      <c r="F121" s="212" t="s">
        <v>187</v>
      </c>
      <c r="G121" s="199"/>
      <c r="H121" s="199"/>
      <c r="I121" s="202"/>
      <c r="J121" s="213">
        <f>BK121</f>
        <v>0</v>
      </c>
      <c r="K121" s="199"/>
      <c r="L121" s="204"/>
      <c r="M121" s="205"/>
      <c r="N121" s="206"/>
      <c r="O121" s="206"/>
      <c r="P121" s="207">
        <f>SUM(P122:P222)</f>
        <v>0</v>
      </c>
      <c r="Q121" s="206"/>
      <c r="R121" s="207">
        <f>SUM(R122:R222)</f>
        <v>0</v>
      </c>
      <c r="S121" s="206"/>
      <c r="T121" s="207">
        <f>SUM(T122:T222)</f>
        <v>46.878824000000002</v>
      </c>
      <c r="U121" s="208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09" t="s">
        <v>83</v>
      </c>
      <c r="AT121" s="210" t="s">
        <v>74</v>
      </c>
      <c r="AU121" s="210" t="s">
        <v>83</v>
      </c>
      <c r="AY121" s="209" t="s">
        <v>142</v>
      </c>
      <c r="BK121" s="211">
        <f>SUM(BK122:BK222)</f>
        <v>0</v>
      </c>
    </row>
    <row r="122" s="2" customFormat="1" ht="16.5" customHeight="1">
      <c r="A122" s="41"/>
      <c r="B122" s="42"/>
      <c r="C122" s="214" t="s">
        <v>188</v>
      </c>
      <c r="D122" s="214" t="s">
        <v>144</v>
      </c>
      <c r="E122" s="215" t="s">
        <v>189</v>
      </c>
      <c r="F122" s="216" t="s">
        <v>190</v>
      </c>
      <c r="G122" s="217" t="s">
        <v>191</v>
      </c>
      <c r="H122" s="218">
        <v>10</v>
      </c>
      <c r="I122" s="219"/>
      <c r="J122" s="220">
        <f>ROUND(I122*H122,2)</f>
        <v>0</v>
      </c>
      <c r="K122" s="216" t="s">
        <v>148</v>
      </c>
      <c r="L122" s="47"/>
      <c r="M122" s="221" t="s">
        <v>19</v>
      </c>
      <c r="N122" s="222" t="s">
        <v>46</v>
      </c>
      <c r="O122" s="87"/>
      <c r="P122" s="223">
        <f>O122*H122</f>
        <v>0</v>
      </c>
      <c r="Q122" s="223">
        <v>0</v>
      </c>
      <c r="R122" s="223">
        <f>Q122*H122</f>
        <v>0</v>
      </c>
      <c r="S122" s="223">
        <v>0</v>
      </c>
      <c r="T122" s="223">
        <f>S122*H122</f>
        <v>0</v>
      </c>
      <c r="U122" s="224" t="s">
        <v>19</v>
      </c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5" t="s">
        <v>149</v>
      </c>
      <c r="AT122" s="225" t="s">
        <v>144</v>
      </c>
      <c r="AU122" s="225" t="s">
        <v>85</v>
      </c>
      <c r="AY122" s="20" t="s">
        <v>142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20" t="s">
        <v>83</v>
      </c>
      <c r="BK122" s="226">
        <f>ROUND(I122*H122,2)</f>
        <v>0</v>
      </c>
      <c r="BL122" s="20" t="s">
        <v>149</v>
      </c>
      <c r="BM122" s="225" t="s">
        <v>192</v>
      </c>
    </row>
    <row r="123" s="2" customFormat="1">
      <c r="A123" s="41"/>
      <c r="B123" s="42"/>
      <c r="C123" s="43"/>
      <c r="D123" s="227" t="s">
        <v>151</v>
      </c>
      <c r="E123" s="43"/>
      <c r="F123" s="228" t="s">
        <v>193</v>
      </c>
      <c r="G123" s="43"/>
      <c r="H123" s="43"/>
      <c r="I123" s="229"/>
      <c r="J123" s="43"/>
      <c r="K123" s="43"/>
      <c r="L123" s="47"/>
      <c r="M123" s="230"/>
      <c r="N123" s="231"/>
      <c r="O123" s="87"/>
      <c r="P123" s="87"/>
      <c r="Q123" s="87"/>
      <c r="R123" s="87"/>
      <c r="S123" s="87"/>
      <c r="T123" s="87"/>
      <c r="U123" s="88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0" t="s">
        <v>151</v>
      </c>
      <c r="AU123" s="20" t="s">
        <v>85</v>
      </c>
    </row>
    <row r="124" s="14" customFormat="1">
      <c r="A124" s="14"/>
      <c r="B124" s="243"/>
      <c r="C124" s="244"/>
      <c r="D124" s="234" t="s">
        <v>153</v>
      </c>
      <c r="E124" s="245" t="s">
        <v>19</v>
      </c>
      <c r="F124" s="246" t="s">
        <v>194</v>
      </c>
      <c r="G124" s="244"/>
      <c r="H124" s="247">
        <v>10</v>
      </c>
      <c r="I124" s="248"/>
      <c r="J124" s="244"/>
      <c r="K124" s="244"/>
      <c r="L124" s="249"/>
      <c r="M124" s="250"/>
      <c r="N124" s="251"/>
      <c r="O124" s="251"/>
      <c r="P124" s="251"/>
      <c r="Q124" s="251"/>
      <c r="R124" s="251"/>
      <c r="S124" s="251"/>
      <c r="T124" s="251"/>
      <c r="U124" s="252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3" t="s">
        <v>153</v>
      </c>
      <c r="AU124" s="253" t="s">
        <v>85</v>
      </c>
      <c r="AV124" s="14" t="s">
        <v>85</v>
      </c>
      <c r="AW124" s="14" t="s">
        <v>37</v>
      </c>
      <c r="AX124" s="14" t="s">
        <v>75</v>
      </c>
      <c r="AY124" s="253" t="s">
        <v>142</v>
      </c>
    </row>
    <row r="125" s="15" customFormat="1">
      <c r="A125" s="15"/>
      <c r="B125" s="254"/>
      <c r="C125" s="255"/>
      <c r="D125" s="234" t="s">
        <v>153</v>
      </c>
      <c r="E125" s="256" t="s">
        <v>19</v>
      </c>
      <c r="F125" s="257" t="s">
        <v>156</v>
      </c>
      <c r="G125" s="255"/>
      <c r="H125" s="258">
        <v>10</v>
      </c>
      <c r="I125" s="259"/>
      <c r="J125" s="255"/>
      <c r="K125" s="255"/>
      <c r="L125" s="260"/>
      <c r="M125" s="261"/>
      <c r="N125" s="262"/>
      <c r="O125" s="262"/>
      <c r="P125" s="262"/>
      <c r="Q125" s="262"/>
      <c r="R125" s="262"/>
      <c r="S125" s="262"/>
      <c r="T125" s="262"/>
      <c r="U125" s="263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T125" s="264" t="s">
        <v>153</v>
      </c>
      <c r="AU125" s="264" t="s">
        <v>85</v>
      </c>
      <c r="AV125" s="15" t="s">
        <v>149</v>
      </c>
      <c r="AW125" s="15" t="s">
        <v>37</v>
      </c>
      <c r="AX125" s="15" t="s">
        <v>83</v>
      </c>
      <c r="AY125" s="264" t="s">
        <v>142</v>
      </c>
    </row>
    <row r="126" s="2" customFormat="1" ht="21.75" customHeight="1">
      <c r="A126" s="41"/>
      <c r="B126" s="42"/>
      <c r="C126" s="214" t="s">
        <v>195</v>
      </c>
      <c r="D126" s="214" t="s">
        <v>144</v>
      </c>
      <c r="E126" s="215" t="s">
        <v>196</v>
      </c>
      <c r="F126" s="216" t="s">
        <v>197</v>
      </c>
      <c r="G126" s="217" t="s">
        <v>191</v>
      </c>
      <c r="H126" s="218">
        <v>200</v>
      </c>
      <c r="I126" s="219"/>
      <c r="J126" s="220">
        <f>ROUND(I126*H126,2)</f>
        <v>0</v>
      </c>
      <c r="K126" s="216" t="s">
        <v>148</v>
      </c>
      <c r="L126" s="47"/>
      <c r="M126" s="221" t="s">
        <v>19</v>
      </c>
      <c r="N126" s="222" t="s">
        <v>46</v>
      </c>
      <c r="O126" s="87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3">
        <f>S126*H126</f>
        <v>0</v>
      </c>
      <c r="U126" s="224" t="s">
        <v>19</v>
      </c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5" t="s">
        <v>149</v>
      </c>
      <c r="AT126" s="225" t="s">
        <v>144</v>
      </c>
      <c r="AU126" s="225" t="s">
        <v>85</v>
      </c>
      <c r="AY126" s="20" t="s">
        <v>142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20" t="s">
        <v>83</v>
      </c>
      <c r="BK126" s="226">
        <f>ROUND(I126*H126,2)</f>
        <v>0</v>
      </c>
      <c r="BL126" s="20" t="s">
        <v>149</v>
      </c>
      <c r="BM126" s="225" t="s">
        <v>198</v>
      </c>
    </row>
    <row r="127" s="2" customFormat="1">
      <c r="A127" s="41"/>
      <c r="B127" s="42"/>
      <c r="C127" s="43"/>
      <c r="D127" s="227" t="s">
        <v>151</v>
      </c>
      <c r="E127" s="43"/>
      <c r="F127" s="228" t="s">
        <v>199</v>
      </c>
      <c r="G127" s="43"/>
      <c r="H127" s="43"/>
      <c r="I127" s="229"/>
      <c r="J127" s="43"/>
      <c r="K127" s="43"/>
      <c r="L127" s="47"/>
      <c r="M127" s="230"/>
      <c r="N127" s="231"/>
      <c r="O127" s="87"/>
      <c r="P127" s="87"/>
      <c r="Q127" s="87"/>
      <c r="R127" s="87"/>
      <c r="S127" s="87"/>
      <c r="T127" s="87"/>
      <c r="U127" s="88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151</v>
      </c>
      <c r="AU127" s="20" t="s">
        <v>85</v>
      </c>
    </row>
    <row r="128" s="14" customFormat="1">
      <c r="A128" s="14"/>
      <c r="B128" s="243"/>
      <c r="C128" s="244"/>
      <c r="D128" s="234" t="s">
        <v>153</v>
      </c>
      <c r="E128" s="245" t="s">
        <v>19</v>
      </c>
      <c r="F128" s="246" t="s">
        <v>200</v>
      </c>
      <c r="G128" s="244"/>
      <c r="H128" s="247">
        <v>200</v>
      </c>
      <c r="I128" s="248"/>
      <c r="J128" s="244"/>
      <c r="K128" s="244"/>
      <c r="L128" s="249"/>
      <c r="M128" s="250"/>
      <c r="N128" s="251"/>
      <c r="O128" s="251"/>
      <c r="P128" s="251"/>
      <c r="Q128" s="251"/>
      <c r="R128" s="251"/>
      <c r="S128" s="251"/>
      <c r="T128" s="251"/>
      <c r="U128" s="252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3" t="s">
        <v>153</v>
      </c>
      <c r="AU128" s="253" t="s">
        <v>85</v>
      </c>
      <c r="AV128" s="14" t="s">
        <v>85</v>
      </c>
      <c r="AW128" s="14" t="s">
        <v>37</v>
      </c>
      <c r="AX128" s="14" t="s">
        <v>75</v>
      </c>
      <c r="AY128" s="253" t="s">
        <v>142</v>
      </c>
    </row>
    <row r="129" s="15" customFormat="1">
      <c r="A129" s="15"/>
      <c r="B129" s="254"/>
      <c r="C129" s="255"/>
      <c r="D129" s="234" t="s">
        <v>153</v>
      </c>
      <c r="E129" s="256" t="s">
        <v>19</v>
      </c>
      <c r="F129" s="257" t="s">
        <v>156</v>
      </c>
      <c r="G129" s="255"/>
      <c r="H129" s="258">
        <v>200</v>
      </c>
      <c r="I129" s="259"/>
      <c r="J129" s="255"/>
      <c r="K129" s="255"/>
      <c r="L129" s="260"/>
      <c r="M129" s="261"/>
      <c r="N129" s="262"/>
      <c r="O129" s="262"/>
      <c r="P129" s="262"/>
      <c r="Q129" s="262"/>
      <c r="R129" s="262"/>
      <c r="S129" s="262"/>
      <c r="T129" s="262"/>
      <c r="U129" s="263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64" t="s">
        <v>153</v>
      </c>
      <c r="AU129" s="264" t="s">
        <v>85</v>
      </c>
      <c r="AV129" s="15" t="s">
        <v>149</v>
      </c>
      <c r="AW129" s="15" t="s">
        <v>37</v>
      </c>
      <c r="AX129" s="15" t="s">
        <v>83</v>
      </c>
      <c r="AY129" s="264" t="s">
        <v>142</v>
      </c>
    </row>
    <row r="130" s="2" customFormat="1" ht="16.5" customHeight="1">
      <c r="A130" s="41"/>
      <c r="B130" s="42"/>
      <c r="C130" s="214" t="s">
        <v>186</v>
      </c>
      <c r="D130" s="214" t="s">
        <v>144</v>
      </c>
      <c r="E130" s="215" t="s">
        <v>201</v>
      </c>
      <c r="F130" s="216" t="s">
        <v>202</v>
      </c>
      <c r="G130" s="217" t="s">
        <v>191</v>
      </c>
      <c r="H130" s="218">
        <v>10</v>
      </c>
      <c r="I130" s="219"/>
      <c r="J130" s="220">
        <f>ROUND(I130*H130,2)</f>
        <v>0</v>
      </c>
      <c r="K130" s="216" t="s">
        <v>148</v>
      </c>
      <c r="L130" s="47"/>
      <c r="M130" s="221" t="s">
        <v>19</v>
      </c>
      <c r="N130" s="222" t="s">
        <v>46</v>
      </c>
      <c r="O130" s="87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3">
        <f>S130*H130</f>
        <v>0</v>
      </c>
      <c r="U130" s="224" t="s">
        <v>19</v>
      </c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5" t="s">
        <v>149</v>
      </c>
      <c r="AT130" s="225" t="s">
        <v>144</v>
      </c>
      <c r="AU130" s="225" t="s">
        <v>85</v>
      </c>
      <c r="AY130" s="20" t="s">
        <v>142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20" t="s">
        <v>83</v>
      </c>
      <c r="BK130" s="226">
        <f>ROUND(I130*H130,2)</f>
        <v>0</v>
      </c>
      <c r="BL130" s="20" t="s">
        <v>149</v>
      </c>
      <c r="BM130" s="225" t="s">
        <v>203</v>
      </c>
    </row>
    <row r="131" s="2" customFormat="1">
      <c r="A131" s="41"/>
      <c r="B131" s="42"/>
      <c r="C131" s="43"/>
      <c r="D131" s="227" t="s">
        <v>151</v>
      </c>
      <c r="E131" s="43"/>
      <c r="F131" s="228" t="s">
        <v>204</v>
      </c>
      <c r="G131" s="43"/>
      <c r="H131" s="43"/>
      <c r="I131" s="229"/>
      <c r="J131" s="43"/>
      <c r="K131" s="43"/>
      <c r="L131" s="47"/>
      <c r="M131" s="230"/>
      <c r="N131" s="231"/>
      <c r="O131" s="87"/>
      <c r="P131" s="87"/>
      <c r="Q131" s="87"/>
      <c r="R131" s="87"/>
      <c r="S131" s="87"/>
      <c r="T131" s="87"/>
      <c r="U131" s="88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151</v>
      </c>
      <c r="AU131" s="20" t="s">
        <v>85</v>
      </c>
    </row>
    <row r="132" s="14" customFormat="1">
      <c r="A132" s="14"/>
      <c r="B132" s="243"/>
      <c r="C132" s="244"/>
      <c r="D132" s="234" t="s">
        <v>153</v>
      </c>
      <c r="E132" s="245" t="s">
        <v>19</v>
      </c>
      <c r="F132" s="246" t="s">
        <v>194</v>
      </c>
      <c r="G132" s="244"/>
      <c r="H132" s="247">
        <v>10</v>
      </c>
      <c r="I132" s="248"/>
      <c r="J132" s="244"/>
      <c r="K132" s="244"/>
      <c r="L132" s="249"/>
      <c r="M132" s="250"/>
      <c r="N132" s="251"/>
      <c r="O132" s="251"/>
      <c r="P132" s="251"/>
      <c r="Q132" s="251"/>
      <c r="R132" s="251"/>
      <c r="S132" s="251"/>
      <c r="T132" s="251"/>
      <c r="U132" s="252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3" t="s">
        <v>153</v>
      </c>
      <c r="AU132" s="253" t="s">
        <v>85</v>
      </c>
      <c r="AV132" s="14" t="s">
        <v>85</v>
      </c>
      <c r="AW132" s="14" t="s">
        <v>37</v>
      </c>
      <c r="AX132" s="14" t="s">
        <v>75</v>
      </c>
      <c r="AY132" s="253" t="s">
        <v>142</v>
      </c>
    </row>
    <row r="133" s="15" customFormat="1">
      <c r="A133" s="15"/>
      <c r="B133" s="254"/>
      <c r="C133" s="255"/>
      <c r="D133" s="234" t="s">
        <v>153</v>
      </c>
      <c r="E133" s="256" t="s">
        <v>19</v>
      </c>
      <c r="F133" s="257" t="s">
        <v>156</v>
      </c>
      <c r="G133" s="255"/>
      <c r="H133" s="258">
        <v>10</v>
      </c>
      <c r="I133" s="259"/>
      <c r="J133" s="255"/>
      <c r="K133" s="255"/>
      <c r="L133" s="260"/>
      <c r="M133" s="261"/>
      <c r="N133" s="262"/>
      <c r="O133" s="262"/>
      <c r="P133" s="262"/>
      <c r="Q133" s="262"/>
      <c r="R133" s="262"/>
      <c r="S133" s="262"/>
      <c r="T133" s="262"/>
      <c r="U133" s="263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64" t="s">
        <v>153</v>
      </c>
      <c r="AU133" s="264" t="s">
        <v>85</v>
      </c>
      <c r="AV133" s="15" t="s">
        <v>149</v>
      </c>
      <c r="AW133" s="15" t="s">
        <v>37</v>
      </c>
      <c r="AX133" s="15" t="s">
        <v>83</v>
      </c>
      <c r="AY133" s="264" t="s">
        <v>142</v>
      </c>
    </row>
    <row r="134" s="2" customFormat="1" ht="24.15" customHeight="1">
      <c r="A134" s="41"/>
      <c r="B134" s="42"/>
      <c r="C134" s="214" t="s">
        <v>194</v>
      </c>
      <c r="D134" s="214" t="s">
        <v>144</v>
      </c>
      <c r="E134" s="215" t="s">
        <v>205</v>
      </c>
      <c r="F134" s="216" t="s">
        <v>206</v>
      </c>
      <c r="G134" s="217" t="s">
        <v>159</v>
      </c>
      <c r="H134" s="218">
        <v>3.6000000000000001</v>
      </c>
      <c r="I134" s="219"/>
      <c r="J134" s="220">
        <f>ROUND(I134*H134,2)</f>
        <v>0</v>
      </c>
      <c r="K134" s="216" t="s">
        <v>148</v>
      </c>
      <c r="L134" s="47"/>
      <c r="M134" s="221" t="s">
        <v>19</v>
      </c>
      <c r="N134" s="222" t="s">
        <v>46</v>
      </c>
      <c r="O134" s="87"/>
      <c r="P134" s="223">
        <f>O134*H134</f>
        <v>0</v>
      </c>
      <c r="Q134" s="223">
        <v>0</v>
      </c>
      <c r="R134" s="223">
        <f>Q134*H134</f>
        <v>0</v>
      </c>
      <c r="S134" s="223">
        <v>1.8</v>
      </c>
      <c r="T134" s="223">
        <f>S134*H134</f>
        <v>6.4800000000000004</v>
      </c>
      <c r="U134" s="224" t="s">
        <v>19</v>
      </c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5" t="s">
        <v>149</v>
      </c>
      <c r="AT134" s="225" t="s">
        <v>144</v>
      </c>
      <c r="AU134" s="225" t="s">
        <v>85</v>
      </c>
      <c r="AY134" s="20" t="s">
        <v>142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20" t="s">
        <v>83</v>
      </c>
      <c r="BK134" s="226">
        <f>ROUND(I134*H134,2)</f>
        <v>0</v>
      </c>
      <c r="BL134" s="20" t="s">
        <v>149</v>
      </c>
      <c r="BM134" s="225" t="s">
        <v>207</v>
      </c>
    </row>
    <row r="135" s="2" customFormat="1">
      <c r="A135" s="41"/>
      <c r="B135" s="42"/>
      <c r="C135" s="43"/>
      <c r="D135" s="227" t="s">
        <v>151</v>
      </c>
      <c r="E135" s="43"/>
      <c r="F135" s="228" t="s">
        <v>208</v>
      </c>
      <c r="G135" s="43"/>
      <c r="H135" s="43"/>
      <c r="I135" s="229"/>
      <c r="J135" s="43"/>
      <c r="K135" s="43"/>
      <c r="L135" s="47"/>
      <c r="M135" s="230"/>
      <c r="N135" s="231"/>
      <c r="O135" s="87"/>
      <c r="P135" s="87"/>
      <c r="Q135" s="87"/>
      <c r="R135" s="87"/>
      <c r="S135" s="87"/>
      <c r="T135" s="87"/>
      <c r="U135" s="88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151</v>
      </c>
      <c r="AU135" s="20" t="s">
        <v>85</v>
      </c>
    </row>
    <row r="136" s="13" customFormat="1">
      <c r="A136" s="13"/>
      <c r="B136" s="232"/>
      <c r="C136" s="233"/>
      <c r="D136" s="234" t="s">
        <v>153</v>
      </c>
      <c r="E136" s="235" t="s">
        <v>19</v>
      </c>
      <c r="F136" s="236" t="s">
        <v>209</v>
      </c>
      <c r="G136" s="233"/>
      <c r="H136" s="235" t="s">
        <v>19</v>
      </c>
      <c r="I136" s="237"/>
      <c r="J136" s="233"/>
      <c r="K136" s="233"/>
      <c r="L136" s="238"/>
      <c r="M136" s="239"/>
      <c r="N136" s="240"/>
      <c r="O136" s="240"/>
      <c r="P136" s="240"/>
      <c r="Q136" s="240"/>
      <c r="R136" s="240"/>
      <c r="S136" s="240"/>
      <c r="T136" s="240"/>
      <c r="U136" s="241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2" t="s">
        <v>153</v>
      </c>
      <c r="AU136" s="242" t="s">
        <v>85</v>
      </c>
      <c r="AV136" s="13" t="s">
        <v>83</v>
      </c>
      <c r="AW136" s="13" t="s">
        <v>37</v>
      </c>
      <c r="AX136" s="13" t="s">
        <v>75</v>
      </c>
      <c r="AY136" s="242" t="s">
        <v>142</v>
      </c>
    </row>
    <row r="137" s="14" customFormat="1">
      <c r="A137" s="14"/>
      <c r="B137" s="243"/>
      <c r="C137" s="244"/>
      <c r="D137" s="234" t="s">
        <v>153</v>
      </c>
      <c r="E137" s="245" t="s">
        <v>19</v>
      </c>
      <c r="F137" s="246" t="s">
        <v>210</v>
      </c>
      <c r="G137" s="244"/>
      <c r="H137" s="247">
        <v>3.6000000000000001</v>
      </c>
      <c r="I137" s="248"/>
      <c r="J137" s="244"/>
      <c r="K137" s="244"/>
      <c r="L137" s="249"/>
      <c r="M137" s="250"/>
      <c r="N137" s="251"/>
      <c r="O137" s="251"/>
      <c r="P137" s="251"/>
      <c r="Q137" s="251"/>
      <c r="R137" s="251"/>
      <c r="S137" s="251"/>
      <c r="T137" s="251"/>
      <c r="U137" s="252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3" t="s">
        <v>153</v>
      </c>
      <c r="AU137" s="253" t="s">
        <v>85</v>
      </c>
      <c r="AV137" s="14" t="s">
        <v>85</v>
      </c>
      <c r="AW137" s="14" t="s">
        <v>37</v>
      </c>
      <c r="AX137" s="14" t="s">
        <v>75</v>
      </c>
      <c r="AY137" s="253" t="s">
        <v>142</v>
      </c>
    </row>
    <row r="138" s="15" customFormat="1">
      <c r="A138" s="15"/>
      <c r="B138" s="254"/>
      <c r="C138" s="255"/>
      <c r="D138" s="234" t="s">
        <v>153</v>
      </c>
      <c r="E138" s="256" t="s">
        <v>19</v>
      </c>
      <c r="F138" s="257" t="s">
        <v>156</v>
      </c>
      <c r="G138" s="255"/>
      <c r="H138" s="258">
        <v>3.6000000000000001</v>
      </c>
      <c r="I138" s="259"/>
      <c r="J138" s="255"/>
      <c r="K138" s="255"/>
      <c r="L138" s="260"/>
      <c r="M138" s="261"/>
      <c r="N138" s="262"/>
      <c r="O138" s="262"/>
      <c r="P138" s="262"/>
      <c r="Q138" s="262"/>
      <c r="R138" s="262"/>
      <c r="S138" s="262"/>
      <c r="T138" s="262"/>
      <c r="U138" s="263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64" t="s">
        <v>153</v>
      </c>
      <c r="AU138" s="264" t="s">
        <v>85</v>
      </c>
      <c r="AV138" s="15" t="s">
        <v>149</v>
      </c>
      <c r="AW138" s="15" t="s">
        <v>37</v>
      </c>
      <c r="AX138" s="15" t="s">
        <v>83</v>
      </c>
      <c r="AY138" s="264" t="s">
        <v>142</v>
      </c>
    </row>
    <row r="139" s="2" customFormat="1" ht="21.75" customHeight="1">
      <c r="A139" s="41"/>
      <c r="B139" s="42"/>
      <c r="C139" s="214" t="s">
        <v>211</v>
      </c>
      <c r="D139" s="214" t="s">
        <v>144</v>
      </c>
      <c r="E139" s="215" t="s">
        <v>212</v>
      </c>
      <c r="F139" s="216" t="s">
        <v>213</v>
      </c>
      <c r="G139" s="217" t="s">
        <v>147</v>
      </c>
      <c r="H139" s="218">
        <v>27.5</v>
      </c>
      <c r="I139" s="219"/>
      <c r="J139" s="220">
        <f>ROUND(I139*H139,2)</f>
        <v>0</v>
      </c>
      <c r="K139" s="216" t="s">
        <v>148</v>
      </c>
      <c r="L139" s="47"/>
      <c r="M139" s="221" t="s">
        <v>19</v>
      </c>
      <c r="N139" s="222" t="s">
        <v>46</v>
      </c>
      <c r="O139" s="87"/>
      <c r="P139" s="223">
        <f>O139*H139</f>
        <v>0</v>
      </c>
      <c r="Q139" s="223">
        <v>0</v>
      </c>
      <c r="R139" s="223">
        <f>Q139*H139</f>
        <v>0</v>
      </c>
      <c r="S139" s="223">
        <v>0.122</v>
      </c>
      <c r="T139" s="223">
        <f>S139*H139</f>
        <v>3.355</v>
      </c>
      <c r="U139" s="224" t="s">
        <v>19</v>
      </c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5" t="s">
        <v>149</v>
      </c>
      <c r="AT139" s="225" t="s">
        <v>144</v>
      </c>
      <c r="AU139" s="225" t="s">
        <v>85</v>
      </c>
      <c r="AY139" s="20" t="s">
        <v>142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20" t="s">
        <v>83</v>
      </c>
      <c r="BK139" s="226">
        <f>ROUND(I139*H139,2)</f>
        <v>0</v>
      </c>
      <c r="BL139" s="20" t="s">
        <v>149</v>
      </c>
      <c r="BM139" s="225" t="s">
        <v>214</v>
      </c>
    </row>
    <row r="140" s="2" customFormat="1">
      <c r="A140" s="41"/>
      <c r="B140" s="42"/>
      <c r="C140" s="43"/>
      <c r="D140" s="227" t="s">
        <v>151</v>
      </c>
      <c r="E140" s="43"/>
      <c r="F140" s="228" t="s">
        <v>215</v>
      </c>
      <c r="G140" s="43"/>
      <c r="H140" s="43"/>
      <c r="I140" s="229"/>
      <c r="J140" s="43"/>
      <c r="K140" s="43"/>
      <c r="L140" s="47"/>
      <c r="M140" s="230"/>
      <c r="N140" s="231"/>
      <c r="O140" s="87"/>
      <c r="P140" s="87"/>
      <c r="Q140" s="87"/>
      <c r="R140" s="87"/>
      <c r="S140" s="87"/>
      <c r="T140" s="87"/>
      <c r="U140" s="88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0" t="s">
        <v>151</v>
      </c>
      <c r="AU140" s="20" t="s">
        <v>85</v>
      </c>
    </row>
    <row r="141" s="13" customFormat="1">
      <c r="A141" s="13"/>
      <c r="B141" s="232"/>
      <c r="C141" s="233"/>
      <c r="D141" s="234" t="s">
        <v>153</v>
      </c>
      <c r="E141" s="235" t="s">
        <v>19</v>
      </c>
      <c r="F141" s="236" t="s">
        <v>216</v>
      </c>
      <c r="G141" s="233"/>
      <c r="H141" s="235" t="s">
        <v>19</v>
      </c>
      <c r="I141" s="237"/>
      <c r="J141" s="233"/>
      <c r="K141" s="233"/>
      <c r="L141" s="238"/>
      <c r="M141" s="239"/>
      <c r="N141" s="240"/>
      <c r="O141" s="240"/>
      <c r="P141" s="240"/>
      <c r="Q141" s="240"/>
      <c r="R141" s="240"/>
      <c r="S141" s="240"/>
      <c r="T141" s="240"/>
      <c r="U141" s="241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2" t="s">
        <v>153</v>
      </c>
      <c r="AU141" s="242" t="s">
        <v>85</v>
      </c>
      <c r="AV141" s="13" t="s">
        <v>83</v>
      </c>
      <c r="AW141" s="13" t="s">
        <v>37</v>
      </c>
      <c r="AX141" s="13" t="s">
        <v>75</v>
      </c>
      <c r="AY141" s="242" t="s">
        <v>142</v>
      </c>
    </row>
    <row r="142" s="13" customFormat="1">
      <c r="A142" s="13"/>
      <c r="B142" s="232"/>
      <c r="C142" s="233"/>
      <c r="D142" s="234" t="s">
        <v>153</v>
      </c>
      <c r="E142" s="235" t="s">
        <v>19</v>
      </c>
      <c r="F142" s="236" t="s">
        <v>217</v>
      </c>
      <c r="G142" s="233"/>
      <c r="H142" s="235" t="s">
        <v>19</v>
      </c>
      <c r="I142" s="237"/>
      <c r="J142" s="233"/>
      <c r="K142" s="233"/>
      <c r="L142" s="238"/>
      <c r="M142" s="239"/>
      <c r="N142" s="240"/>
      <c r="O142" s="240"/>
      <c r="P142" s="240"/>
      <c r="Q142" s="240"/>
      <c r="R142" s="240"/>
      <c r="S142" s="240"/>
      <c r="T142" s="240"/>
      <c r="U142" s="241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2" t="s">
        <v>153</v>
      </c>
      <c r="AU142" s="242" t="s">
        <v>85</v>
      </c>
      <c r="AV142" s="13" t="s">
        <v>83</v>
      </c>
      <c r="AW142" s="13" t="s">
        <v>37</v>
      </c>
      <c r="AX142" s="13" t="s">
        <v>75</v>
      </c>
      <c r="AY142" s="242" t="s">
        <v>142</v>
      </c>
    </row>
    <row r="143" s="14" customFormat="1">
      <c r="A143" s="14"/>
      <c r="B143" s="243"/>
      <c r="C143" s="244"/>
      <c r="D143" s="234" t="s">
        <v>153</v>
      </c>
      <c r="E143" s="245" t="s">
        <v>19</v>
      </c>
      <c r="F143" s="246" t="s">
        <v>218</v>
      </c>
      <c r="G143" s="244"/>
      <c r="H143" s="247">
        <v>27.5</v>
      </c>
      <c r="I143" s="248"/>
      <c r="J143" s="244"/>
      <c r="K143" s="244"/>
      <c r="L143" s="249"/>
      <c r="M143" s="250"/>
      <c r="N143" s="251"/>
      <c r="O143" s="251"/>
      <c r="P143" s="251"/>
      <c r="Q143" s="251"/>
      <c r="R143" s="251"/>
      <c r="S143" s="251"/>
      <c r="T143" s="251"/>
      <c r="U143" s="252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3" t="s">
        <v>153</v>
      </c>
      <c r="AU143" s="253" t="s">
        <v>85</v>
      </c>
      <c r="AV143" s="14" t="s">
        <v>85</v>
      </c>
      <c r="AW143" s="14" t="s">
        <v>37</v>
      </c>
      <c r="AX143" s="14" t="s">
        <v>75</v>
      </c>
      <c r="AY143" s="253" t="s">
        <v>142</v>
      </c>
    </row>
    <row r="144" s="15" customFormat="1">
      <c r="A144" s="15"/>
      <c r="B144" s="254"/>
      <c r="C144" s="255"/>
      <c r="D144" s="234" t="s">
        <v>153</v>
      </c>
      <c r="E144" s="256" t="s">
        <v>19</v>
      </c>
      <c r="F144" s="257" t="s">
        <v>156</v>
      </c>
      <c r="G144" s="255"/>
      <c r="H144" s="258">
        <v>27.5</v>
      </c>
      <c r="I144" s="259"/>
      <c r="J144" s="255"/>
      <c r="K144" s="255"/>
      <c r="L144" s="260"/>
      <c r="M144" s="261"/>
      <c r="N144" s="262"/>
      <c r="O144" s="262"/>
      <c r="P144" s="262"/>
      <c r="Q144" s="262"/>
      <c r="R144" s="262"/>
      <c r="S144" s="262"/>
      <c r="T144" s="262"/>
      <c r="U144" s="263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64" t="s">
        <v>153</v>
      </c>
      <c r="AU144" s="264" t="s">
        <v>85</v>
      </c>
      <c r="AV144" s="15" t="s">
        <v>149</v>
      </c>
      <c r="AW144" s="15" t="s">
        <v>37</v>
      </c>
      <c r="AX144" s="15" t="s">
        <v>83</v>
      </c>
      <c r="AY144" s="264" t="s">
        <v>142</v>
      </c>
    </row>
    <row r="145" s="2" customFormat="1" ht="21.75" customHeight="1">
      <c r="A145" s="41"/>
      <c r="B145" s="42"/>
      <c r="C145" s="214" t="s">
        <v>8</v>
      </c>
      <c r="D145" s="214" t="s">
        <v>144</v>
      </c>
      <c r="E145" s="215" t="s">
        <v>219</v>
      </c>
      <c r="F145" s="216" t="s">
        <v>220</v>
      </c>
      <c r="G145" s="217" t="s">
        <v>159</v>
      </c>
      <c r="H145" s="218">
        <v>1.375</v>
      </c>
      <c r="I145" s="219"/>
      <c r="J145" s="220">
        <f>ROUND(I145*H145,2)</f>
        <v>0</v>
      </c>
      <c r="K145" s="216" t="s">
        <v>148</v>
      </c>
      <c r="L145" s="47"/>
      <c r="M145" s="221" t="s">
        <v>19</v>
      </c>
      <c r="N145" s="222" t="s">
        <v>46</v>
      </c>
      <c r="O145" s="87"/>
      <c r="P145" s="223">
        <f>O145*H145</f>
        <v>0</v>
      </c>
      <c r="Q145" s="223">
        <v>0</v>
      </c>
      <c r="R145" s="223">
        <f>Q145*H145</f>
        <v>0</v>
      </c>
      <c r="S145" s="223">
        <v>1.3999999999999999</v>
      </c>
      <c r="T145" s="223">
        <f>S145*H145</f>
        <v>1.9249999999999998</v>
      </c>
      <c r="U145" s="224" t="s">
        <v>19</v>
      </c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5" t="s">
        <v>149</v>
      </c>
      <c r="AT145" s="225" t="s">
        <v>144</v>
      </c>
      <c r="AU145" s="225" t="s">
        <v>85</v>
      </c>
      <c r="AY145" s="20" t="s">
        <v>142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20" t="s">
        <v>83</v>
      </c>
      <c r="BK145" s="226">
        <f>ROUND(I145*H145,2)</f>
        <v>0</v>
      </c>
      <c r="BL145" s="20" t="s">
        <v>149</v>
      </c>
      <c r="BM145" s="225" t="s">
        <v>221</v>
      </c>
    </row>
    <row r="146" s="2" customFormat="1">
      <c r="A146" s="41"/>
      <c r="B146" s="42"/>
      <c r="C146" s="43"/>
      <c r="D146" s="227" t="s">
        <v>151</v>
      </c>
      <c r="E146" s="43"/>
      <c r="F146" s="228" t="s">
        <v>222</v>
      </c>
      <c r="G146" s="43"/>
      <c r="H146" s="43"/>
      <c r="I146" s="229"/>
      <c r="J146" s="43"/>
      <c r="K146" s="43"/>
      <c r="L146" s="47"/>
      <c r="M146" s="230"/>
      <c r="N146" s="231"/>
      <c r="O146" s="87"/>
      <c r="P146" s="87"/>
      <c r="Q146" s="87"/>
      <c r="R146" s="87"/>
      <c r="S146" s="87"/>
      <c r="T146" s="87"/>
      <c r="U146" s="88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0" t="s">
        <v>151</v>
      </c>
      <c r="AU146" s="20" t="s">
        <v>85</v>
      </c>
    </row>
    <row r="147" s="13" customFormat="1">
      <c r="A147" s="13"/>
      <c r="B147" s="232"/>
      <c r="C147" s="233"/>
      <c r="D147" s="234" t="s">
        <v>153</v>
      </c>
      <c r="E147" s="235" t="s">
        <v>19</v>
      </c>
      <c r="F147" s="236" t="s">
        <v>216</v>
      </c>
      <c r="G147" s="233"/>
      <c r="H147" s="235" t="s">
        <v>19</v>
      </c>
      <c r="I147" s="237"/>
      <c r="J147" s="233"/>
      <c r="K147" s="233"/>
      <c r="L147" s="238"/>
      <c r="M147" s="239"/>
      <c r="N147" s="240"/>
      <c r="O147" s="240"/>
      <c r="P147" s="240"/>
      <c r="Q147" s="240"/>
      <c r="R147" s="240"/>
      <c r="S147" s="240"/>
      <c r="T147" s="240"/>
      <c r="U147" s="241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2" t="s">
        <v>153</v>
      </c>
      <c r="AU147" s="242" t="s">
        <v>85</v>
      </c>
      <c r="AV147" s="13" t="s">
        <v>83</v>
      </c>
      <c r="AW147" s="13" t="s">
        <v>37</v>
      </c>
      <c r="AX147" s="13" t="s">
        <v>75</v>
      </c>
      <c r="AY147" s="242" t="s">
        <v>142</v>
      </c>
    </row>
    <row r="148" s="13" customFormat="1">
      <c r="A148" s="13"/>
      <c r="B148" s="232"/>
      <c r="C148" s="233"/>
      <c r="D148" s="234" t="s">
        <v>153</v>
      </c>
      <c r="E148" s="235" t="s">
        <v>19</v>
      </c>
      <c r="F148" s="236" t="s">
        <v>217</v>
      </c>
      <c r="G148" s="233"/>
      <c r="H148" s="235" t="s">
        <v>19</v>
      </c>
      <c r="I148" s="237"/>
      <c r="J148" s="233"/>
      <c r="K148" s="233"/>
      <c r="L148" s="238"/>
      <c r="M148" s="239"/>
      <c r="N148" s="240"/>
      <c r="O148" s="240"/>
      <c r="P148" s="240"/>
      <c r="Q148" s="240"/>
      <c r="R148" s="240"/>
      <c r="S148" s="240"/>
      <c r="T148" s="240"/>
      <c r="U148" s="241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2" t="s">
        <v>153</v>
      </c>
      <c r="AU148" s="242" t="s">
        <v>85</v>
      </c>
      <c r="AV148" s="13" t="s">
        <v>83</v>
      </c>
      <c r="AW148" s="13" t="s">
        <v>37</v>
      </c>
      <c r="AX148" s="13" t="s">
        <v>75</v>
      </c>
      <c r="AY148" s="242" t="s">
        <v>142</v>
      </c>
    </row>
    <row r="149" s="14" customFormat="1">
      <c r="A149" s="14"/>
      <c r="B149" s="243"/>
      <c r="C149" s="244"/>
      <c r="D149" s="234" t="s">
        <v>153</v>
      </c>
      <c r="E149" s="245" t="s">
        <v>19</v>
      </c>
      <c r="F149" s="246" t="s">
        <v>223</v>
      </c>
      <c r="G149" s="244"/>
      <c r="H149" s="247">
        <v>1.375</v>
      </c>
      <c r="I149" s="248"/>
      <c r="J149" s="244"/>
      <c r="K149" s="244"/>
      <c r="L149" s="249"/>
      <c r="M149" s="250"/>
      <c r="N149" s="251"/>
      <c r="O149" s="251"/>
      <c r="P149" s="251"/>
      <c r="Q149" s="251"/>
      <c r="R149" s="251"/>
      <c r="S149" s="251"/>
      <c r="T149" s="251"/>
      <c r="U149" s="252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3" t="s">
        <v>153</v>
      </c>
      <c r="AU149" s="253" t="s">
        <v>85</v>
      </c>
      <c r="AV149" s="14" t="s">
        <v>85</v>
      </c>
      <c r="AW149" s="14" t="s">
        <v>37</v>
      </c>
      <c r="AX149" s="14" t="s">
        <v>75</v>
      </c>
      <c r="AY149" s="253" t="s">
        <v>142</v>
      </c>
    </row>
    <row r="150" s="15" customFormat="1">
      <c r="A150" s="15"/>
      <c r="B150" s="254"/>
      <c r="C150" s="255"/>
      <c r="D150" s="234" t="s">
        <v>153</v>
      </c>
      <c r="E150" s="256" t="s">
        <v>19</v>
      </c>
      <c r="F150" s="257" t="s">
        <v>156</v>
      </c>
      <c r="G150" s="255"/>
      <c r="H150" s="258">
        <v>1.375</v>
      </c>
      <c r="I150" s="259"/>
      <c r="J150" s="255"/>
      <c r="K150" s="255"/>
      <c r="L150" s="260"/>
      <c r="M150" s="261"/>
      <c r="N150" s="262"/>
      <c r="O150" s="262"/>
      <c r="P150" s="262"/>
      <c r="Q150" s="262"/>
      <c r="R150" s="262"/>
      <c r="S150" s="262"/>
      <c r="T150" s="262"/>
      <c r="U150" s="263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64" t="s">
        <v>153</v>
      </c>
      <c r="AU150" s="264" t="s">
        <v>85</v>
      </c>
      <c r="AV150" s="15" t="s">
        <v>149</v>
      </c>
      <c r="AW150" s="15" t="s">
        <v>37</v>
      </c>
      <c r="AX150" s="15" t="s">
        <v>83</v>
      </c>
      <c r="AY150" s="264" t="s">
        <v>142</v>
      </c>
    </row>
    <row r="151" s="2" customFormat="1" ht="24.15" customHeight="1">
      <c r="A151" s="41"/>
      <c r="B151" s="42"/>
      <c r="C151" s="214" t="s">
        <v>224</v>
      </c>
      <c r="D151" s="214" t="s">
        <v>144</v>
      </c>
      <c r="E151" s="215" t="s">
        <v>225</v>
      </c>
      <c r="F151" s="216" t="s">
        <v>226</v>
      </c>
      <c r="G151" s="217" t="s">
        <v>147</v>
      </c>
      <c r="H151" s="218">
        <v>196.10900000000001</v>
      </c>
      <c r="I151" s="219"/>
      <c r="J151" s="220">
        <f>ROUND(I151*H151,2)</f>
        <v>0</v>
      </c>
      <c r="K151" s="216" t="s">
        <v>148</v>
      </c>
      <c r="L151" s="47"/>
      <c r="M151" s="221" t="s">
        <v>19</v>
      </c>
      <c r="N151" s="222" t="s">
        <v>46</v>
      </c>
      <c r="O151" s="87"/>
      <c r="P151" s="223">
        <f>O151*H151</f>
        <v>0</v>
      </c>
      <c r="Q151" s="223">
        <v>0</v>
      </c>
      <c r="R151" s="223">
        <f>Q151*H151</f>
        <v>0</v>
      </c>
      <c r="S151" s="223">
        <v>0.053999999999999999</v>
      </c>
      <c r="T151" s="223">
        <f>S151*H151</f>
        <v>10.589886</v>
      </c>
      <c r="U151" s="224" t="s">
        <v>19</v>
      </c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5" t="s">
        <v>149</v>
      </c>
      <c r="AT151" s="225" t="s">
        <v>144</v>
      </c>
      <c r="AU151" s="225" t="s">
        <v>85</v>
      </c>
      <c r="AY151" s="20" t="s">
        <v>142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20" t="s">
        <v>83</v>
      </c>
      <c r="BK151" s="226">
        <f>ROUND(I151*H151,2)</f>
        <v>0</v>
      </c>
      <c r="BL151" s="20" t="s">
        <v>149</v>
      </c>
      <c r="BM151" s="225" t="s">
        <v>227</v>
      </c>
    </row>
    <row r="152" s="2" customFormat="1">
      <c r="A152" s="41"/>
      <c r="B152" s="42"/>
      <c r="C152" s="43"/>
      <c r="D152" s="227" t="s">
        <v>151</v>
      </c>
      <c r="E152" s="43"/>
      <c r="F152" s="228" t="s">
        <v>228</v>
      </c>
      <c r="G152" s="43"/>
      <c r="H152" s="43"/>
      <c r="I152" s="229"/>
      <c r="J152" s="43"/>
      <c r="K152" s="43"/>
      <c r="L152" s="47"/>
      <c r="M152" s="230"/>
      <c r="N152" s="231"/>
      <c r="O152" s="87"/>
      <c r="P152" s="87"/>
      <c r="Q152" s="87"/>
      <c r="R152" s="87"/>
      <c r="S152" s="87"/>
      <c r="T152" s="87"/>
      <c r="U152" s="88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0" t="s">
        <v>151</v>
      </c>
      <c r="AU152" s="20" t="s">
        <v>85</v>
      </c>
    </row>
    <row r="153" s="13" customFormat="1">
      <c r="A153" s="13"/>
      <c r="B153" s="232"/>
      <c r="C153" s="233"/>
      <c r="D153" s="234" t="s">
        <v>153</v>
      </c>
      <c r="E153" s="235" t="s">
        <v>19</v>
      </c>
      <c r="F153" s="236" t="s">
        <v>229</v>
      </c>
      <c r="G153" s="233"/>
      <c r="H153" s="235" t="s">
        <v>19</v>
      </c>
      <c r="I153" s="237"/>
      <c r="J153" s="233"/>
      <c r="K153" s="233"/>
      <c r="L153" s="238"/>
      <c r="M153" s="239"/>
      <c r="N153" s="240"/>
      <c r="O153" s="240"/>
      <c r="P153" s="240"/>
      <c r="Q153" s="240"/>
      <c r="R153" s="240"/>
      <c r="S153" s="240"/>
      <c r="T153" s="240"/>
      <c r="U153" s="241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2" t="s">
        <v>153</v>
      </c>
      <c r="AU153" s="242" t="s">
        <v>85</v>
      </c>
      <c r="AV153" s="13" t="s">
        <v>83</v>
      </c>
      <c r="AW153" s="13" t="s">
        <v>37</v>
      </c>
      <c r="AX153" s="13" t="s">
        <v>75</v>
      </c>
      <c r="AY153" s="242" t="s">
        <v>142</v>
      </c>
    </row>
    <row r="154" s="13" customFormat="1">
      <c r="A154" s="13"/>
      <c r="B154" s="232"/>
      <c r="C154" s="233"/>
      <c r="D154" s="234" t="s">
        <v>153</v>
      </c>
      <c r="E154" s="235" t="s">
        <v>19</v>
      </c>
      <c r="F154" s="236" t="s">
        <v>230</v>
      </c>
      <c r="G154" s="233"/>
      <c r="H154" s="235" t="s">
        <v>19</v>
      </c>
      <c r="I154" s="237"/>
      <c r="J154" s="233"/>
      <c r="K154" s="233"/>
      <c r="L154" s="238"/>
      <c r="M154" s="239"/>
      <c r="N154" s="240"/>
      <c r="O154" s="240"/>
      <c r="P154" s="240"/>
      <c r="Q154" s="240"/>
      <c r="R154" s="240"/>
      <c r="S154" s="240"/>
      <c r="T154" s="240"/>
      <c r="U154" s="241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2" t="s">
        <v>153</v>
      </c>
      <c r="AU154" s="242" t="s">
        <v>85</v>
      </c>
      <c r="AV154" s="13" t="s">
        <v>83</v>
      </c>
      <c r="AW154" s="13" t="s">
        <v>37</v>
      </c>
      <c r="AX154" s="13" t="s">
        <v>75</v>
      </c>
      <c r="AY154" s="242" t="s">
        <v>142</v>
      </c>
    </row>
    <row r="155" s="14" customFormat="1">
      <c r="A155" s="14"/>
      <c r="B155" s="243"/>
      <c r="C155" s="244"/>
      <c r="D155" s="234" t="s">
        <v>153</v>
      </c>
      <c r="E155" s="245" t="s">
        <v>19</v>
      </c>
      <c r="F155" s="246" t="s">
        <v>231</v>
      </c>
      <c r="G155" s="244"/>
      <c r="H155" s="247">
        <v>99.450000000000003</v>
      </c>
      <c r="I155" s="248"/>
      <c r="J155" s="244"/>
      <c r="K155" s="244"/>
      <c r="L155" s="249"/>
      <c r="M155" s="250"/>
      <c r="N155" s="251"/>
      <c r="O155" s="251"/>
      <c r="P155" s="251"/>
      <c r="Q155" s="251"/>
      <c r="R155" s="251"/>
      <c r="S155" s="251"/>
      <c r="T155" s="251"/>
      <c r="U155" s="252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3" t="s">
        <v>153</v>
      </c>
      <c r="AU155" s="253" t="s">
        <v>85</v>
      </c>
      <c r="AV155" s="14" t="s">
        <v>85</v>
      </c>
      <c r="AW155" s="14" t="s">
        <v>37</v>
      </c>
      <c r="AX155" s="14" t="s">
        <v>75</v>
      </c>
      <c r="AY155" s="253" t="s">
        <v>142</v>
      </c>
    </row>
    <row r="156" s="16" customFormat="1">
      <c r="A156" s="16"/>
      <c r="B156" s="265"/>
      <c r="C156" s="266"/>
      <c r="D156" s="234" t="s">
        <v>153</v>
      </c>
      <c r="E156" s="267" t="s">
        <v>19</v>
      </c>
      <c r="F156" s="268" t="s">
        <v>232</v>
      </c>
      <c r="G156" s="266"/>
      <c r="H156" s="269">
        <v>99.450000000000003</v>
      </c>
      <c r="I156" s="270"/>
      <c r="J156" s="266"/>
      <c r="K156" s="266"/>
      <c r="L156" s="271"/>
      <c r="M156" s="272"/>
      <c r="N156" s="273"/>
      <c r="O156" s="273"/>
      <c r="P156" s="273"/>
      <c r="Q156" s="273"/>
      <c r="R156" s="273"/>
      <c r="S156" s="273"/>
      <c r="T156" s="273"/>
      <c r="U156" s="274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T156" s="275" t="s">
        <v>153</v>
      </c>
      <c r="AU156" s="275" t="s">
        <v>85</v>
      </c>
      <c r="AV156" s="16" t="s">
        <v>164</v>
      </c>
      <c r="AW156" s="16" t="s">
        <v>37</v>
      </c>
      <c r="AX156" s="16" t="s">
        <v>75</v>
      </c>
      <c r="AY156" s="275" t="s">
        <v>142</v>
      </c>
    </row>
    <row r="157" s="13" customFormat="1">
      <c r="A157" s="13"/>
      <c r="B157" s="232"/>
      <c r="C157" s="233"/>
      <c r="D157" s="234" t="s">
        <v>153</v>
      </c>
      <c r="E157" s="235" t="s">
        <v>19</v>
      </c>
      <c r="F157" s="236" t="s">
        <v>233</v>
      </c>
      <c r="G157" s="233"/>
      <c r="H157" s="235" t="s">
        <v>19</v>
      </c>
      <c r="I157" s="237"/>
      <c r="J157" s="233"/>
      <c r="K157" s="233"/>
      <c r="L157" s="238"/>
      <c r="M157" s="239"/>
      <c r="N157" s="240"/>
      <c r="O157" s="240"/>
      <c r="P157" s="240"/>
      <c r="Q157" s="240"/>
      <c r="R157" s="240"/>
      <c r="S157" s="240"/>
      <c r="T157" s="240"/>
      <c r="U157" s="241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2" t="s">
        <v>153</v>
      </c>
      <c r="AU157" s="242" t="s">
        <v>85</v>
      </c>
      <c r="AV157" s="13" t="s">
        <v>83</v>
      </c>
      <c r="AW157" s="13" t="s">
        <v>37</v>
      </c>
      <c r="AX157" s="13" t="s">
        <v>75</v>
      </c>
      <c r="AY157" s="242" t="s">
        <v>142</v>
      </c>
    </row>
    <row r="158" s="14" customFormat="1">
      <c r="A158" s="14"/>
      <c r="B158" s="243"/>
      <c r="C158" s="244"/>
      <c r="D158" s="234" t="s">
        <v>153</v>
      </c>
      <c r="E158" s="245" t="s">
        <v>19</v>
      </c>
      <c r="F158" s="246" t="s">
        <v>234</v>
      </c>
      <c r="G158" s="244"/>
      <c r="H158" s="247">
        <v>58.5</v>
      </c>
      <c r="I158" s="248"/>
      <c r="J158" s="244"/>
      <c r="K158" s="244"/>
      <c r="L158" s="249"/>
      <c r="M158" s="250"/>
      <c r="N158" s="251"/>
      <c r="O158" s="251"/>
      <c r="P158" s="251"/>
      <c r="Q158" s="251"/>
      <c r="R158" s="251"/>
      <c r="S158" s="251"/>
      <c r="T158" s="251"/>
      <c r="U158" s="252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3" t="s">
        <v>153</v>
      </c>
      <c r="AU158" s="253" t="s">
        <v>85</v>
      </c>
      <c r="AV158" s="14" t="s">
        <v>85</v>
      </c>
      <c r="AW158" s="14" t="s">
        <v>37</v>
      </c>
      <c r="AX158" s="14" t="s">
        <v>75</v>
      </c>
      <c r="AY158" s="253" t="s">
        <v>142</v>
      </c>
    </row>
    <row r="159" s="14" customFormat="1">
      <c r="A159" s="14"/>
      <c r="B159" s="243"/>
      <c r="C159" s="244"/>
      <c r="D159" s="234" t="s">
        <v>153</v>
      </c>
      <c r="E159" s="245" t="s">
        <v>19</v>
      </c>
      <c r="F159" s="246" t="s">
        <v>235</v>
      </c>
      <c r="G159" s="244"/>
      <c r="H159" s="247">
        <v>15.125</v>
      </c>
      <c r="I159" s="248"/>
      <c r="J159" s="244"/>
      <c r="K159" s="244"/>
      <c r="L159" s="249"/>
      <c r="M159" s="250"/>
      <c r="N159" s="251"/>
      <c r="O159" s="251"/>
      <c r="P159" s="251"/>
      <c r="Q159" s="251"/>
      <c r="R159" s="251"/>
      <c r="S159" s="251"/>
      <c r="T159" s="251"/>
      <c r="U159" s="252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3" t="s">
        <v>153</v>
      </c>
      <c r="AU159" s="253" t="s">
        <v>85</v>
      </c>
      <c r="AV159" s="14" t="s">
        <v>85</v>
      </c>
      <c r="AW159" s="14" t="s">
        <v>37</v>
      </c>
      <c r="AX159" s="14" t="s">
        <v>75</v>
      </c>
      <c r="AY159" s="253" t="s">
        <v>142</v>
      </c>
    </row>
    <row r="160" s="14" customFormat="1">
      <c r="A160" s="14"/>
      <c r="B160" s="243"/>
      <c r="C160" s="244"/>
      <c r="D160" s="234" t="s">
        <v>153</v>
      </c>
      <c r="E160" s="245" t="s">
        <v>19</v>
      </c>
      <c r="F160" s="246" t="s">
        <v>236</v>
      </c>
      <c r="G160" s="244"/>
      <c r="H160" s="247">
        <v>23.033999999999999</v>
      </c>
      <c r="I160" s="248"/>
      <c r="J160" s="244"/>
      <c r="K160" s="244"/>
      <c r="L160" s="249"/>
      <c r="M160" s="250"/>
      <c r="N160" s="251"/>
      <c r="O160" s="251"/>
      <c r="P160" s="251"/>
      <c r="Q160" s="251"/>
      <c r="R160" s="251"/>
      <c r="S160" s="251"/>
      <c r="T160" s="251"/>
      <c r="U160" s="252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3" t="s">
        <v>153</v>
      </c>
      <c r="AU160" s="253" t="s">
        <v>85</v>
      </c>
      <c r="AV160" s="14" t="s">
        <v>85</v>
      </c>
      <c r="AW160" s="14" t="s">
        <v>37</v>
      </c>
      <c r="AX160" s="14" t="s">
        <v>75</v>
      </c>
      <c r="AY160" s="253" t="s">
        <v>142</v>
      </c>
    </row>
    <row r="161" s="16" customFormat="1">
      <c r="A161" s="16"/>
      <c r="B161" s="265"/>
      <c r="C161" s="266"/>
      <c r="D161" s="234" t="s">
        <v>153</v>
      </c>
      <c r="E161" s="267" t="s">
        <v>19</v>
      </c>
      <c r="F161" s="268" t="s">
        <v>232</v>
      </c>
      <c r="G161" s="266"/>
      <c r="H161" s="269">
        <v>96.658999999999992</v>
      </c>
      <c r="I161" s="270"/>
      <c r="J161" s="266"/>
      <c r="K161" s="266"/>
      <c r="L161" s="271"/>
      <c r="M161" s="272"/>
      <c r="N161" s="273"/>
      <c r="O161" s="273"/>
      <c r="P161" s="273"/>
      <c r="Q161" s="273"/>
      <c r="R161" s="273"/>
      <c r="S161" s="273"/>
      <c r="T161" s="273"/>
      <c r="U161" s="274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T161" s="275" t="s">
        <v>153</v>
      </c>
      <c r="AU161" s="275" t="s">
        <v>85</v>
      </c>
      <c r="AV161" s="16" t="s">
        <v>164</v>
      </c>
      <c r="AW161" s="16" t="s">
        <v>37</v>
      </c>
      <c r="AX161" s="16" t="s">
        <v>75</v>
      </c>
      <c r="AY161" s="275" t="s">
        <v>142</v>
      </c>
    </row>
    <row r="162" s="15" customFormat="1">
      <c r="A162" s="15"/>
      <c r="B162" s="254"/>
      <c r="C162" s="255"/>
      <c r="D162" s="234" t="s">
        <v>153</v>
      </c>
      <c r="E162" s="256" t="s">
        <v>19</v>
      </c>
      <c r="F162" s="257" t="s">
        <v>156</v>
      </c>
      <c r="G162" s="255"/>
      <c r="H162" s="258">
        <v>196.10899999999998</v>
      </c>
      <c r="I162" s="259"/>
      <c r="J162" s="255"/>
      <c r="K162" s="255"/>
      <c r="L162" s="260"/>
      <c r="M162" s="261"/>
      <c r="N162" s="262"/>
      <c r="O162" s="262"/>
      <c r="P162" s="262"/>
      <c r="Q162" s="262"/>
      <c r="R162" s="262"/>
      <c r="S162" s="262"/>
      <c r="T162" s="262"/>
      <c r="U162" s="263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64" t="s">
        <v>153</v>
      </c>
      <c r="AU162" s="264" t="s">
        <v>85</v>
      </c>
      <c r="AV162" s="15" t="s">
        <v>149</v>
      </c>
      <c r="AW162" s="15" t="s">
        <v>37</v>
      </c>
      <c r="AX162" s="15" t="s">
        <v>83</v>
      </c>
      <c r="AY162" s="264" t="s">
        <v>142</v>
      </c>
    </row>
    <row r="163" s="2" customFormat="1" ht="24.15" customHeight="1">
      <c r="A163" s="41"/>
      <c r="B163" s="42"/>
      <c r="C163" s="214" t="s">
        <v>237</v>
      </c>
      <c r="D163" s="214" t="s">
        <v>144</v>
      </c>
      <c r="E163" s="215" t="s">
        <v>238</v>
      </c>
      <c r="F163" s="216" t="s">
        <v>239</v>
      </c>
      <c r="G163" s="217" t="s">
        <v>147</v>
      </c>
      <c r="H163" s="218">
        <v>42.277999999999999</v>
      </c>
      <c r="I163" s="219"/>
      <c r="J163" s="220">
        <f>ROUND(I163*H163,2)</f>
        <v>0</v>
      </c>
      <c r="K163" s="216" t="s">
        <v>148</v>
      </c>
      <c r="L163" s="47"/>
      <c r="M163" s="221" t="s">
        <v>19</v>
      </c>
      <c r="N163" s="222" t="s">
        <v>46</v>
      </c>
      <c r="O163" s="87"/>
      <c r="P163" s="223">
        <f>O163*H163</f>
        <v>0</v>
      </c>
      <c r="Q163" s="223">
        <v>0</v>
      </c>
      <c r="R163" s="223">
        <f>Q163*H163</f>
        <v>0</v>
      </c>
      <c r="S163" s="223">
        <v>0.037999999999999999</v>
      </c>
      <c r="T163" s="223">
        <f>S163*H163</f>
        <v>1.6065639999999999</v>
      </c>
      <c r="U163" s="224" t="s">
        <v>19</v>
      </c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5" t="s">
        <v>149</v>
      </c>
      <c r="AT163" s="225" t="s">
        <v>144</v>
      </c>
      <c r="AU163" s="225" t="s">
        <v>85</v>
      </c>
      <c r="AY163" s="20" t="s">
        <v>142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20" t="s">
        <v>83</v>
      </c>
      <c r="BK163" s="226">
        <f>ROUND(I163*H163,2)</f>
        <v>0</v>
      </c>
      <c r="BL163" s="20" t="s">
        <v>149</v>
      </c>
      <c r="BM163" s="225" t="s">
        <v>240</v>
      </c>
    </row>
    <row r="164" s="2" customFormat="1">
      <c r="A164" s="41"/>
      <c r="B164" s="42"/>
      <c r="C164" s="43"/>
      <c r="D164" s="227" t="s">
        <v>151</v>
      </c>
      <c r="E164" s="43"/>
      <c r="F164" s="228" t="s">
        <v>241</v>
      </c>
      <c r="G164" s="43"/>
      <c r="H164" s="43"/>
      <c r="I164" s="229"/>
      <c r="J164" s="43"/>
      <c r="K164" s="43"/>
      <c r="L164" s="47"/>
      <c r="M164" s="230"/>
      <c r="N164" s="231"/>
      <c r="O164" s="87"/>
      <c r="P164" s="87"/>
      <c r="Q164" s="87"/>
      <c r="R164" s="87"/>
      <c r="S164" s="87"/>
      <c r="T164" s="87"/>
      <c r="U164" s="88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151</v>
      </c>
      <c r="AU164" s="20" t="s">
        <v>85</v>
      </c>
    </row>
    <row r="165" s="13" customFormat="1">
      <c r="A165" s="13"/>
      <c r="B165" s="232"/>
      <c r="C165" s="233"/>
      <c r="D165" s="234" t="s">
        <v>153</v>
      </c>
      <c r="E165" s="235" t="s">
        <v>19</v>
      </c>
      <c r="F165" s="236" t="s">
        <v>242</v>
      </c>
      <c r="G165" s="233"/>
      <c r="H165" s="235" t="s">
        <v>19</v>
      </c>
      <c r="I165" s="237"/>
      <c r="J165" s="233"/>
      <c r="K165" s="233"/>
      <c r="L165" s="238"/>
      <c r="M165" s="239"/>
      <c r="N165" s="240"/>
      <c r="O165" s="240"/>
      <c r="P165" s="240"/>
      <c r="Q165" s="240"/>
      <c r="R165" s="240"/>
      <c r="S165" s="240"/>
      <c r="T165" s="240"/>
      <c r="U165" s="241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2" t="s">
        <v>153</v>
      </c>
      <c r="AU165" s="242" t="s">
        <v>85</v>
      </c>
      <c r="AV165" s="13" t="s">
        <v>83</v>
      </c>
      <c r="AW165" s="13" t="s">
        <v>37</v>
      </c>
      <c r="AX165" s="13" t="s">
        <v>75</v>
      </c>
      <c r="AY165" s="242" t="s">
        <v>142</v>
      </c>
    </row>
    <row r="166" s="13" customFormat="1">
      <c r="A166" s="13"/>
      <c r="B166" s="232"/>
      <c r="C166" s="233"/>
      <c r="D166" s="234" t="s">
        <v>153</v>
      </c>
      <c r="E166" s="235" t="s">
        <v>19</v>
      </c>
      <c r="F166" s="236" t="s">
        <v>243</v>
      </c>
      <c r="G166" s="233"/>
      <c r="H166" s="235" t="s">
        <v>19</v>
      </c>
      <c r="I166" s="237"/>
      <c r="J166" s="233"/>
      <c r="K166" s="233"/>
      <c r="L166" s="238"/>
      <c r="M166" s="239"/>
      <c r="N166" s="240"/>
      <c r="O166" s="240"/>
      <c r="P166" s="240"/>
      <c r="Q166" s="240"/>
      <c r="R166" s="240"/>
      <c r="S166" s="240"/>
      <c r="T166" s="240"/>
      <c r="U166" s="241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2" t="s">
        <v>153</v>
      </c>
      <c r="AU166" s="242" t="s">
        <v>85</v>
      </c>
      <c r="AV166" s="13" t="s">
        <v>83</v>
      </c>
      <c r="AW166" s="13" t="s">
        <v>37</v>
      </c>
      <c r="AX166" s="13" t="s">
        <v>75</v>
      </c>
      <c r="AY166" s="242" t="s">
        <v>142</v>
      </c>
    </row>
    <row r="167" s="14" customFormat="1">
      <c r="A167" s="14"/>
      <c r="B167" s="243"/>
      <c r="C167" s="244"/>
      <c r="D167" s="234" t="s">
        <v>153</v>
      </c>
      <c r="E167" s="245" t="s">
        <v>19</v>
      </c>
      <c r="F167" s="246" t="s">
        <v>244</v>
      </c>
      <c r="G167" s="244"/>
      <c r="H167" s="247">
        <v>17.187999999999999</v>
      </c>
      <c r="I167" s="248"/>
      <c r="J167" s="244"/>
      <c r="K167" s="244"/>
      <c r="L167" s="249"/>
      <c r="M167" s="250"/>
      <c r="N167" s="251"/>
      <c r="O167" s="251"/>
      <c r="P167" s="251"/>
      <c r="Q167" s="251"/>
      <c r="R167" s="251"/>
      <c r="S167" s="251"/>
      <c r="T167" s="251"/>
      <c r="U167" s="252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3" t="s">
        <v>153</v>
      </c>
      <c r="AU167" s="253" t="s">
        <v>85</v>
      </c>
      <c r="AV167" s="14" t="s">
        <v>85</v>
      </c>
      <c r="AW167" s="14" t="s">
        <v>37</v>
      </c>
      <c r="AX167" s="14" t="s">
        <v>75</v>
      </c>
      <c r="AY167" s="253" t="s">
        <v>142</v>
      </c>
    </row>
    <row r="168" s="14" customFormat="1">
      <c r="A168" s="14"/>
      <c r="B168" s="243"/>
      <c r="C168" s="244"/>
      <c r="D168" s="234" t="s">
        <v>153</v>
      </c>
      <c r="E168" s="245" t="s">
        <v>19</v>
      </c>
      <c r="F168" s="246" t="s">
        <v>245</v>
      </c>
      <c r="G168" s="244"/>
      <c r="H168" s="247">
        <v>1.675</v>
      </c>
      <c r="I168" s="248"/>
      <c r="J168" s="244"/>
      <c r="K168" s="244"/>
      <c r="L168" s="249"/>
      <c r="M168" s="250"/>
      <c r="N168" s="251"/>
      <c r="O168" s="251"/>
      <c r="P168" s="251"/>
      <c r="Q168" s="251"/>
      <c r="R168" s="251"/>
      <c r="S168" s="251"/>
      <c r="T168" s="251"/>
      <c r="U168" s="252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3" t="s">
        <v>153</v>
      </c>
      <c r="AU168" s="253" t="s">
        <v>85</v>
      </c>
      <c r="AV168" s="14" t="s">
        <v>85</v>
      </c>
      <c r="AW168" s="14" t="s">
        <v>37</v>
      </c>
      <c r="AX168" s="14" t="s">
        <v>75</v>
      </c>
      <c r="AY168" s="253" t="s">
        <v>142</v>
      </c>
    </row>
    <row r="169" s="14" customFormat="1">
      <c r="A169" s="14"/>
      <c r="B169" s="243"/>
      <c r="C169" s="244"/>
      <c r="D169" s="234" t="s">
        <v>153</v>
      </c>
      <c r="E169" s="245" t="s">
        <v>19</v>
      </c>
      <c r="F169" s="246" t="s">
        <v>246</v>
      </c>
      <c r="G169" s="244"/>
      <c r="H169" s="247">
        <v>5.3680000000000003</v>
      </c>
      <c r="I169" s="248"/>
      <c r="J169" s="244"/>
      <c r="K169" s="244"/>
      <c r="L169" s="249"/>
      <c r="M169" s="250"/>
      <c r="N169" s="251"/>
      <c r="O169" s="251"/>
      <c r="P169" s="251"/>
      <c r="Q169" s="251"/>
      <c r="R169" s="251"/>
      <c r="S169" s="251"/>
      <c r="T169" s="251"/>
      <c r="U169" s="252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3" t="s">
        <v>153</v>
      </c>
      <c r="AU169" s="253" t="s">
        <v>85</v>
      </c>
      <c r="AV169" s="14" t="s">
        <v>85</v>
      </c>
      <c r="AW169" s="14" t="s">
        <v>37</v>
      </c>
      <c r="AX169" s="14" t="s">
        <v>75</v>
      </c>
      <c r="AY169" s="253" t="s">
        <v>142</v>
      </c>
    </row>
    <row r="170" s="14" customFormat="1">
      <c r="A170" s="14"/>
      <c r="B170" s="243"/>
      <c r="C170" s="244"/>
      <c r="D170" s="234" t="s">
        <v>153</v>
      </c>
      <c r="E170" s="245" t="s">
        <v>19</v>
      </c>
      <c r="F170" s="246" t="s">
        <v>247</v>
      </c>
      <c r="G170" s="244"/>
      <c r="H170" s="247">
        <v>1.44</v>
      </c>
      <c r="I170" s="248"/>
      <c r="J170" s="244"/>
      <c r="K170" s="244"/>
      <c r="L170" s="249"/>
      <c r="M170" s="250"/>
      <c r="N170" s="251"/>
      <c r="O170" s="251"/>
      <c r="P170" s="251"/>
      <c r="Q170" s="251"/>
      <c r="R170" s="251"/>
      <c r="S170" s="251"/>
      <c r="T170" s="251"/>
      <c r="U170" s="252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3" t="s">
        <v>153</v>
      </c>
      <c r="AU170" s="253" t="s">
        <v>85</v>
      </c>
      <c r="AV170" s="14" t="s">
        <v>85</v>
      </c>
      <c r="AW170" s="14" t="s">
        <v>37</v>
      </c>
      <c r="AX170" s="14" t="s">
        <v>75</v>
      </c>
      <c r="AY170" s="253" t="s">
        <v>142</v>
      </c>
    </row>
    <row r="171" s="14" customFormat="1">
      <c r="A171" s="14"/>
      <c r="B171" s="243"/>
      <c r="C171" s="244"/>
      <c r="D171" s="234" t="s">
        <v>153</v>
      </c>
      <c r="E171" s="245" t="s">
        <v>19</v>
      </c>
      <c r="F171" s="246" t="s">
        <v>248</v>
      </c>
      <c r="G171" s="244"/>
      <c r="H171" s="247">
        <v>2.0880000000000001</v>
      </c>
      <c r="I171" s="248"/>
      <c r="J171" s="244"/>
      <c r="K171" s="244"/>
      <c r="L171" s="249"/>
      <c r="M171" s="250"/>
      <c r="N171" s="251"/>
      <c r="O171" s="251"/>
      <c r="P171" s="251"/>
      <c r="Q171" s="251"/>
      <c r="R171" s="251"/>
      <c r="S171" s="251"/>
      <c r="T171" s="251"/>
      <c r="U171" s="252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3" t="s">
        <v>153</v>
      </c>
      <c r="AU171" s="253" t="s">
        <v>85</v>
      </c>
      <c r="AV171" s="14" t="s">
        <v>85</v>
      </c>
      <c r="AW171" s="14" t="s">
        <v>37</v>
      </c>
      <c r="AX171" s="14" t="s">
        <v>75</v>
      </c>
      <c r="AY171" s="253" t="s">
        <v>142</v>
      </c>
    </row>
    <row r="172" s="14" customFormat="1">
      <c r="A172" s="14"/>
      <c r="B172" s="243"/>
      <c r="C172" s="244"/>
      <c r="D172" s="234" t="s">
        <v>153</v>
      </c>
      <c r="E172" s="245" t="s">
        <v>19</v>
      </c>
      <c r="F172" s="246" t="s">
        <v>249</v>
      </c>
      <c r="G172" s="244"/>
      <c r="H172" s="247">
        <v>2.032</v>
      </c>
      <c r="I172" s="248"/>
      <c r="J172" s="244"/>
      <c r="K172" s="244"/>
      <c r="L172" s="249"/>
      <c r="M172" s="250"/>
      <c r="N172" s="251"/>
      <c r="O172" s="251"/>
      <c r="P172" s="251"/>
      <c r="Q172" s="251"/>
      <c r="R172" s="251"/>
      <c r="S172" s="251"/>
      <c r="T172" s="251"/>
      <c r="U172" s="252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3" t="s">
        <v>153</v>
      </c>
      <c r="AU172" s="253" t="s">
        <v>85</v>
      </c>
      <c r="AV172" s="14" t="s">
        <v>85</v>
      </c>
      <c r="AW172" s="14" t="s">
        <v>37</v>
      </c>
      <c r="AX172" s="14" t="s">
        <v>75</v>
      </c>
      <c r="AY172" s="253" t="s">
        <v>142</v>
      </c>
    </row>
    <row r="173" s="14" customFormat="1">
      <c r="A173" s="14"/>
      <c r="B173" s="243"/>
      <c r="C173" s="244"/>
      <c r="D173" s="234" t="s">
        <v>153</v>
      </c>
      <c r="E173" s="245" t="s">
        <v>19</v>
      </c>
      <c r="F173" s="246" t="s">
        <v>250</v>
      </c>
      <c r="G173" s="244"/>
      <c r="H173" s="247">
        <v>3.52</v>
      </c>
      <c r="I173" s="248"/>
      <c r="J173" s="244"/>
      <c r="K173" s="244"/>
      <c r="L173" s="249"/>
      <c r="M173" s="250"/>
      <c r="N173" s="251"/>
      <c r="O173" s="251"/>
      <c r="P173" s="251"/>
      <c r="Q173" s="251"/>
      <c r="R173" s="251"/>
      <c r="S173" s="251"/>
      <c r="T173" s="251"/>
      <c r="U173" s="252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3" t="s">
        <v>153</v>
      </c>
      <c r="AU173" s="253" t="s">
        <v>85</v>
      </c>
      <c r="AV173" s="14" t="s">
        <v>85</v>
      </c>
      <c r="AW173" s="14" t="s">
        <v>37</v>
      </c>
      <c r="AX173" s="14" t="s">
        <v>75</v>
      </c>
      <c r="AY173" s="253" t="s">
        <v>142</v>
      </c>
    </row>
    <row r="174" s="16" customFormat="1">
      <c r="A174" s="16"/>
      <c r="B174" s="265"/>
      <c r="C174" s="266"/>
      <c r="D174" s="234" t="s">
        <v>153</v>
      </c>
      <c r="E174" s="267" t="s">
        <v>19</v>
      </c>
      <c r="F174" s="268" t="s">
        <v>232</v>
      </c>
      <c r="G174" s="266"/>
      <c r="H174" s="269">
        <v>33.311000000000007</v>
      </c>
      <c r="I174" s="270"/>
      <c r="J174" s="266"/>
      <c r="K174" s="266"/>
      <c r="L174" s="271"/>
      <c r="M174" s="272"/>
      <c r="N174" s="273"/>
      <c r="O174" s="273"/>
      <c r="P174" s="273"/>
      <c r="Q174" s="273"/>
      <c r="R174" s="273"/>
      <c r="S174" s="273"/>
      <c r="T174" s="273"/>
      <c r="U174" s="274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T174" s="275" t="s">
        <v>153</v>
      </c>
      <c r="AU174" s="275" t="s">
        <v>85</v>
      </c>
      <c r="AV174" s="16" t="s">
        <v>164</v>
      </c>
      <c r="AW174" s="16" t="s">
        <v>37</v>
      </c>
      <c r="AX174" s="16" t="s">
        <v>75</v>
      </c>
      <c r="AY174" s="275" t="s">
        <v>142</v>
      </c>
    </row>
    <row r="175" s="13" customFormat="1">
      <c r="A175" s="13"/>
      <c r="B175" s="232"/>
      <c r="C175" s="233"/>
      <c r="D175" s="234" t="s">
        <v>153</v>
      </c>
      <c r="E175" s="235" t="s">
        <v>19</v>
      </c>
      <c r="F175" s="236" t="s">
        <v>230</v>
      </c>
      <c r="G175" s="233"/>
      <c r="H175" s="235" t="s">
        <v>19</v>
      </c>
      <c r="I175" s="237"/>
      <c r="J175" s="233"/>
      <c r="K175" s="233"/>
      <c r="L175" s="238"/>
      <c r="M175" s="239"/>
      <c r="N175" s="240"/>
      <c r="O175" s="240"/>
      <c r="P175" s="240"/>
      <c r="Q175" s="240"/>
      <c r="R175" s="240"/>
      <c r="S175" s="240"/>
      <c r="T175" s="240"/>
      <c r="U175" s="241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2" t="s">
        <v>153</v>
      </c>
      <c r="AU175" s="242" t="s">
        <v>85</v>
      </c>
      <c r="AV175" s="13" t="s">
        <v>83</v>
      </c>
      <c r="AW175" s="13" t="s">
        <v>37</v>
      </c>
      <c r="AX175" s="13" t="s">
        <v>75</v>
      </c>
      <c r="AY175" s="242" t="s">
        <v>142</v>
      </c>
    </row>
    <row r="176" s="14" customFormat="1">
      <c r="A176" s="14"/>
      <c r="B176" s="243"/>
      <c r="C176" s="244"/>
      <c r="D176" s="234" t="s">
        <v>153</v>
      </c>
      <c r="E176" s="245" t="s">
        <v>19</v>
      </c>
      <c r="F176" s="246" t="s">
        <v>251</v>
      </c>
      <c r="G176" s="244"/>
      <c r="H176" s="247">
        <v>2.7999999999999998</v>
      </c>
      <c r="I176" s="248"/>
      <c r="J176" s="244"/>
      <c r="K176" s="244"/>
      <c r="L176" s="249"/>
      <c r="M176" s="250"/>
      <c r="N176" s="251"/>
      <c r="O176" s="251"/>
      <c r="P176" s="251"/>
      <c r="Q176" s="251"/>
      <c r="R176" s="251"/>
      <c r="S176" s="251"/>
      <c r="T176" s="251"/>
      <c r="U176" s="252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3" t="s">
        <v>153</v>
      </c>
      <c r="AU176" s="253" t="s">
        <v>85</v>
      </c>
      <c r="AV176" s="14" t="s">
        <v>85</v>
      </c>
      <c r="AW176" s="14" t="s">
        <v>37</v>
      </c>
      <c r="AX176" s="14" t="s">
        <v>75</v>
      </c>
      <c r="AY176" s="253" t="s">
        <v>142</v>
      </c>
    </row>
    <row r="177" s="14" customFormat="1">
      <c r="A177" s="14"/>
      <c r="B177" s="243"/>
      <c r="C177" s="244"/>
      <c r="D177" s="234" t="s">
        <v>153</v>
      </c>
      <c r="E177" s="245" t="s">
        <v>19</v>
      </c>
      <c r="F177" s="246" t="s">
        <v>252</v>
      </c>
      <c r="G177" s="244"/>
      <c r="H177" s="247">
        <v>1.722</v>
      </c>
      <c r="I177" s="248"/>
      <c r="J177" s="244"/>
      <c r="K177" s="244"/>
      <c r="L177" s="249"/>
      <c r="M177" s="250"/>
      <c r="N177" s="251"/>
      <c r="O177" s="251"/>
      <c r="P177" s="251"/>
      <c r="Q177" s="251"/>
      <c r="R177" s="251"/>
      <c r="S177" s="251"/>
      <c r="T177" s="251"/>
      <c r="U177" s="252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3" t="s">
        <v>153</v>
      </c>
      <c r="AU177" s="253" t="s">
        <v>85</v>
      </c>
      <c r="AV177" s="14" t="s">
        <v>85</v>
      </c>
      <c r="AW177" s="14" t="s">
        <v>37</v>
      </c>
      <c r="AX177" s="14" t="s">
        <v>75</v>
      </c>
      <c r="AY177" s="253" t="s">
        <v>142</v>
      </c>
    </row>
    <row r="178" s="16" customFormat="1">
      <c r="A178" s="16"/>
      <c r="B178" s="265"/>
      <c r="C178" s="266"/>
      <c r="D178" s="234" t="s">
        <v>153</v>
      </c>
      <c r="E178" s="267" t="s">
        <v>19</v>
      </c>
      <c r="F178" s="268" t="s">
        <v>232</v>
      </c>
      <c r="G178" s="266"/>
      <c r="H178" s="269">
        <v>4.5220000000000002</v>
      </c>
      <c r="I178" s="270"/>
      <c r="J178" s="266"/>
      <c r="K178" s="266"/>
      <c r="L178" s="271"/>
      <c r="M178" s="272"/>
      <c r="N178" s="273"/>
      <c r="O178" s="273"/>
      <c r="P178" s="273"/>
      <c r="Q178" s="273"/>
      <c r="R178" s="273"/>
      <c r="S178" s="273"/>
      <c r="T178" s="273"/>
      <c r="U178" s="274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T178" s="275" t="s">
        <v>153</v>
      </c>
      <c r="AU178" s="275" t="s">
        <v>85</v>
      </c>
      <c r="AV178" s="16" t="s">
        <v>164</v>
      </c>
      <c r="AW178" s="16" t="s">
        <v>37</v>
      </c>
      <c r="AX178" s="16" t="s">
        <v>75</v>
      </c>
      <c r="AY178" s="275" t="s">
        <v>142</v>
      </c>
    </row>
    <row r="179" s="13" customFormat="1">
      <c r="A179" s="13"/>
      <c r="B179" s="232"/>
      <c r="C179" s="233"/>
      <c r="D179" s="234" t="s">
        <v>153</v>
      </c>
      <c r="E179" s="235" t="s">
        <v>19</v>
      </c>
      <c r="F179" s="236" t="s">
        <v>233</v>
      </c>
      <c r="G179" s="233"/>
      <c r="H179" s="235" t="s">
        <v>19</v>
      </c>
      <c r="I179" s="237"/>
      <c r="J179" s="233"/>
      <c r="K179" s="233"/>
      <c r="L179" s="238"/>
      <c r="M179" s="239"/>
      <c r="N179" s="240"/>
      <c r="O179" s="240"/>
      <c r="P179" s="240"/>
      <c r="Q179" s="240"/>
      <c r="R179" s="240"/>
      <c r="S179" s="240"/>
      <c r="T179" s="240"/>
      <c r="U179" s="241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2" t="s">
        <v>153</v>
      </c>
      <c r="AU179" s="242" t="s">
        <v>85</v>
      </c>
      <c r="AV179" s="13" t="s">
        <v>83</v>
      </c>
      <c r="AW179" s="13" t="s">
        <v>37</v>
      </c>
      <c r="AX179" s="13" t="s">
        <v>75</v>
      </c>
      <c r="AY179" s="242" t="s">
        <v>142</v>
      </c>
    </row>
    <row r="180" s="14" customFormat="1">
      <c r="A180" s="14"/>
      <c r="B180" s="243"/>
      <c r="C180" s="244"/>
      <c r="D180" s="234" t="s">
        <v>153</v>
      </c>
      <c r="E180" s="245" t="s">
        <v>19</v>
      </c>
      <c r="F180" s="246" t="s">
        <v>253</v>
      </c>
      <c r="G180" s="244"/>
      <c r="H180" s="247">
        <v>1.845</v>
      </c>
      <c r="I180" s="248"/>
      <c r="J180" s="244"/>
      <c r="K180" s="244"/>
      <c r="L180" s="249"/>
      <c r="M180" s="250"/>
      <c r="N180" s="251"/>
      <c r="O180" s="251"/>
      <c r="P180" s="251"/>
      <c r="Q180" s="251"/>
      <c r="R180" s="251"/>
      <c r="S180" s="251"/>
      <c r="T180" s="251"/>
      <c r="U180" s="252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3" t="s">
        <v>153</v>
      </c>
      <c r="AU180" s="253" t="s">
        <v>85</v>
      </c>
      <c r="AV180" s="14" t="s">
        <v>85</v>
      </c>
      <c r="AW180" s="14" t="s">
        <v>37</v>
      </c>
      <c r="AX180" s="14" t="s">
        <v>75</v>
      </c>
      <c r="AY180" s="253" t="s">
        <v>142</v>
      </c>
    </row>
    <row r="181" s="16" customFormat="1">
      <c r="A181" s="16"/>
      <c r="B181" s="265"/>
      <c r="C181" s="266"/>
      <c r="D181" s="234" t="s">
        <v>153</v>
      </c>
      <c r="E181" s="267" t="s">
        <v>19</v>
      </c>
      <c r="F181" s="268" t="s">
        <v>232</v>
      </c>
      <c r="G181" s="266"/>
      <c r="H181" s="269">
        <v>1.845</v>
      </c>
      <c r="I181" s="270"/>
      <c r="J181" s="266"/>
      <c r="K181" s="266"/>
      <c r="L181" s="271"/>
      <c r="M181" s="272"/>
      <c r="N181" s="273"/>
      <c r="O181" s="273"/>
      <c r="P181" s="273"/>
      <c r="Q181" s="273"/>
      <c r="R181" s="273"/>
      <c r="S181" s="273"/>
      <c r="T181" s="273"/>
      <c r="U181" s="274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T181" s="275" t="s">
        <v>153</v>
      </c>
      <c r="AU181" s="275" t="s">
        <v>85</v>
      </c>
      <c r="AV181" s="16" t="s">
        <v>164</v>
      </c>
      <c r="AW181" s="16" t="s">
        <v>37</v>
      </c>
      <c r="AX181" s="16" t="s">
        <v>75</v>
      </c>
      <c r="AY181" s="275" t="s">
        <v>142</v>
      </c>
    </row>
    <row r="182" s="13" customFormat="1">
      <c r="A182" s="13"/>
      <c r="B182" s="232"/>
      <c r="C182" s="233"/>
      <c r="D182" s="234" t="s">
        <v>153</v>
      </c>
      <c r="E182" s="235" t="s">
        <v>19</v>
      </c>
      <c r="F182" s="236" t="s">
        <v>254</v>
      </c>
      <c r="G182" s="233"/>
      <c r="H182" s="235" t="s">
        <v>19</v>
      </c>
      <c r="I182" s="237"/>
      <c r="J182" s="233"/>
      <c r="K182" s="233"/>
      <c r="L182" s="238"/>
      <c r="M182" s="239"/>
      <c r="N182" s="240"/>
      <c r="O182" s="240"/>
      <c r="P182" s="240"/>
      <c r="Q182" s="240"/>
      <c r="R182" s="240"/>
      <c r="S182" s="240"/>
      <c r="T182" s="240"/>
      <c r="U182" s="241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2" t="s">
        <v>153</v>
      </c>
      <c r="AU182" s="242" t="s">
        <v>85</v>
      </c>
      <c r="AV182" s="13" t="s">
        <v>83</v>
      </c>
      <c r="AW182" s="13" t="s">
        <v>37</v>
      </c>
      <c r="AX182" s="13" t="s">
        <v>75</v>
      </c>
      <c r="AY182" s="242" t="s">
        <v>142</v>
      </c>
    </row>
    <row r="183" s="14" customFormat="1">
      <c r="A183" s="14"/>
      <c r="B183" s="243"/>
      <c r="C183" s="244"/>
      <c r="D183" s="234" t="s">
        <v>153</v>
      </c>
      <c r="E183" s="245" t="s">
        <v>19</v>
      </c>
      <c r="F183" s="246" t="s">
        <v>255</v>
      </c>
      <c r="G183" s="244"/>
      <c r="H183" s="247">
        <v>2.6000000000000001</v>
      </c>
      <c r="I183" s="248"/>
      <c r="J183" s="244"/>
      <c r="K183" s="244"/>
      <c r="L183" s="249"/>
      <c r="M183" s="250"/>
      <c r="N183" s="251"/>
      <c r="O183" s="251"/>
      <c r="P183" s="251"/>
      <c r="Q183" s="251"/>
      <c r="R183" s="251"/>
      <c r="S183" s="251"/>
      <c r="T183" s="251"/>
      <c r="U183" s="252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3" t="s">
        <v>153</v>
      </c>
      <c r="AU183" s="253" t="s">
        <v>85</v>
      </c>
      <c r="AV183" s="14" t="s">
        <v>85</v>
      </c>
      <c r="AW183" s="14" t="s">
        <v>37</v>
      </c>
      <c r="AX183" s="14" t="s">
        <v>75</v>
      </c>
      <c r="AY183" s="253" t="s">
        <v>142</v>
      </c>
    </row>
    <row r="184" s="16" customFormat="1">
      <c r="A184" s="16"/>
      <c r="B184" s="265"/>
      <c r="C184" s="266"/>
      <c r="D184" s="234" t="s">
        <v>153</v>
      </c>
      <c r="E184" s="267" t="s">
        <v>19</v>
      </c>
      <c r="F184" s="268" t="s">
        <v>232</v>
      </c>
      <c r="G184" s="266"/>
      <c r="H184" s="269">
        <v>2.6000000000000001</v>
      </c>
      <c r="I184" s="270"/>
      <c r="J184" s="266"/>
      <c r="K184" s="266"/>
      <c r="L184" s="271"/>
      <c r="M184" s="272"/>
      <c r="N184" s="273"/>
      <c r="O184" s="273"/>
      <c r="P184" s="273"/>
      <c r="Q184" s="273"/>
      <c r="R184" s="273"/>
      <c r="S184" s="273"/>
      <c r="T184" s="273"/>
      <c r="U184" s="274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T184" s="275" t="s">
        <v>153</v>
      </c>
      <c r="AU184" s="275" t="s">
        <v>85</v>
      </c>
      <c r="AV184" s="16" t="s">
        <v>164</v>
      </c>
      <c r="AW184" s="16" t="s">
        <v>37</v>
      </c>
      <c r="AX184" s="16" t="s">
        <v>75</v>
      </c>
      <c r="AY184" s="275" t="s">
        <v>142</v>
      </c>
    </row>
    <row r="185" s="15" customFormat="1">
      <c r="A185" s="15"/>
      <c r="B185" s="254"/>
      <c r="C185" s="255"/>
      <c r="D185" s="234" t="s">
        <v>153</v>
      </c>
      <c r="E185" s="256" t="s">
        <v>19</v>
      </c>
      <c r="F185" s="257" t="s">
        <v>156</v>
      </c>
      <c r="G185" s="255"/>
      <c r="H185" s="258">
        <v>42.278000000000006</v>
      </c>
      <c r="I185" s="259"/>
      <c r="J185" s="255"/>
      <c r="K185" s="255"/>
      <c r="L185" s="260"/>
      <c r="M185" s="261"/>
      <c r="N185" s="262"/>
      <c r="O185" s="262"/>
      <c r="P185" s="262"/>
      <c r="Q185" s="262"/>
      <c r="R185" s="262"/>
      <c r="S185" s="262"/>
      <c r="T185" s="262"/>
      <c r="U185" s="263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64" t="s">
        <v>153</v>
      </c>
      <c r="AU185" s="264" t="s">
        <v>85</v>
      </c>
      <c r="AV185" s="15" t="s">
        <v>149</v>
      </c>
      <c r="AW185" s="15" t="s">
        <v>37</v>
      </c>
      <c r="AX185" s="15" t="s">
        <v>83</v>
      </c>
      <c r="AY185" s="264" t="s">
        <v>142</v>
      </c>
    </row>
    <row r="186" s="16" customFormat="1">
      <c r="A186" s="16"/>
      <c r="B186" s="265"/>
      <c r="C186" s="266"/>
      <c r="D186" s="234" t="s">
        <v>153</v>
      </c>
      <c r="E186" s="267" t="s">
        <v>19</v>
      </c>
      <c r="F186" s="268" t="s">
        <v>232</v>
      </c>
      <c r="G186" s="266"/>
      <c r="H186" s="269">
        <v>0</v>
      </c>
      <c r="I186" s="270"/>
      <c r="J186" s="266"/>
      <c r="K186" s="266"/>
      <c r="L186" s="271"/>
      <c r="M186" s="272"/>
      <c r="N186" s="273"/>
      <c r="O186" s="273"/>
      <c r="P186" s="273"/>
      <c r="Q186" s="273"/>
      <c r="R186" s="273"/>
      <c r="S186" s="273"/>
      <c r="T186" s="273"/>
      <c r="U186" s="274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T186" s="275" t="s">
        <v>153</v>
      </c>
      <c r="AU186" s="275" t="s">
        <v>85</v>
      </c>
      <c r="AV186" s="16" t="s">
        <v>164</v>
      </c>
      <c r="AW186" s="16" t="s">
        <v>37</v>
      </c>
      <c r="AX186" s="16" t="s">
        <v>75</v>
      </c>
      <c r="AY186" s="275" t="s">
        <v>142</v>
      </c>
    </row>
    <row r="187" s="2" customFormat="1" ht="24.15" customHeight="1">
      <c r="A187" s="41"/>
      <c r="B187" s="42"/>
      <c r="C187" s="214" t="s">
        <v>256</v>
      </c>
      <c r="D187" s="214" t="s">
        <v>144</v>
      </c>
      <c r="E187" s="215" t="s">
        <v>257</v>
      </c>
      <c r="F187" s="216" t="s">
        <v>258</v>
      </c>
      <c r="G187" s="217" t="s">
        <v>147</v>
      </c>
      <c r="H187" s="218">
        <v>58.399000000000001</v>
      </c>
      <c r="I187" s="219"/>
      <c r="J187" s="220">
        <f>ROUND(I187*H187,2)</f>
        <v>0</v>
      </c>
      <c r="K187" s="216" t="s">
        <v>148</v>
      </c>
      <c r="L187" s="47"/>
      <c r="M187" s="221" t="s">
        <v>19</v>
      </c>
      <c r="N187" s="222" t="s">
        <v>46</v>
      </c>
      <c r="O187" s="87"/>
      <c r="P187" s="223">
        <f>O187*H187</f>
        <v>0</v>
      </c>
      <c r="Q187" s="223">
        <v>0</v>
      </c>
      <c r="R187" s="223">
        <f>Q187*H187</f>
        <v>0</v>
      </c>
      <c r="S187" s="223">
        <v>0.034000000000000002</v>
      </c>
      <c r="T187" s="223">
        <f>S187*H187</f>
        <v>1.9855660000000002</v>
      </c>
      <c r="U187" s="224" t="s">
        <v>19</v>
      </c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5" t="s">
        <v>149</v>
      </c>
      <c r="AT187" s="225" t="s">
        <v>144</v>
      </c>
      <c r="AU187" s="225" t="s">
        <v>85</v>
      </c>
      <c r="AY187" s="20" t="s">
        <v>142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20" t="s">
        <v>83</v>
      </c>
      <c r="BK187" s="226">
        <f>ROUND(I187*H187,2)</f>
        <v>0</v>
      </c>
      <c r="BL187" s="20" t="s">
        <v>149</v>
      </c>
      <c r="BM187" s="225" t="s">
        <v>259</v>
      </c>
    </row>
    <row r="188" s="2" customFormat="1">
      <c r="A188" s="41"/>
      <c r="B188" s="42"/>
      <c r="C188" s="43"/>
      <c r="D188" s="227" t="s">
        <v>151</v>
      </c>
      <c r="E188" s="43"/>
      <c r="F188" s="228" t="s">
        <v>260</v>
      </c>
      <c r="G188" s="43"/>
      <c r="H188" s="43"/>
      <c r="I188" s="229"/>
      <c r="J188" s="43"/>
      <c r="K188" s="43"/>
      <c r="L188" s="47"/>
      <c r="M188" s="230"/>
      <c r="N188" s="231"/>
      <c r="O188" s="87"/>
      <c r="P188" s="87"/>
      <c r="Q188" s="87"/>
      <c r="R188" s="87"/>
      <c r="S188" s="87"/>
      <c r="T188" s="87"/>
      <c r="U188" s="88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151</v>
      </c>
      <c r="AU188" s="20" t="s">
        <v>85</v>
      </c>
    </row>
    <row r="189" s="13" customFormat="1">
      <c r="A189" s="13"/>
      <c r="B189" s="232"/>
      <c r="C189" s="233"/>
      <c r="D189" s="234" t="s">
        <v>153</v>
      </c>
      <c r="E189" s="235" t="s">
        <v>19</v>
      </c>
      <c r="F189" s="236" t="s">
        <v>242</v>
      </c>
      <c r="G189" s="233"/>
      <c r="H189" s="235" t="s">
        <v>19</v>
      </c>
      <c r="I189" s="237"/>
      <c r="J189" s="233"/>
      <c r="K189" s="233"/>
      <c r="L189" s="238"/>
      <c r="M189" s="239"/>
      <c r="N189" s="240"/>
      <c r="O189" s="240"/>
      <c r="P189" s="240"/>
      <c r="Q189" s="240"/>
      <c r="R189" s="240"/>
      <c r="S189" s="240"/>
      <c r="T189" s="240"/>
      <c r="U189" s="241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2" t="s">
        <v>153</v>
      </c>
      <c r="AU189" s="242" t="s">
        <v>85</v>
      </c>
      <c r="AV189" s="13" t="s">
        <v>83</v>
      </c>
      <c r="AW189" s="13" t="s">
        <v>37</v>
      </c>
      <c r="AX189" s="13" t="s">
        <v>75</v>
      </c>
      <c r="AY189" s="242" t="s">
        <v>142</v>
      </c>
    </row>
    <row r="190" s="13" customFormat="1">
      <c r="A190" s="13"/>
      <c r="B190" s="232"/>
      <c r="C190" s="233"/>
      <c r="D190" s="234" t="s">
        <v>153</v>
      </c>
      <c r="E190" s="235" t="s">
        <v>19</v>
      </c>
      <c r="F190" s="236" t="s">
        <v>230</v>
      </c>
      <c r="G190" s="233"/>
      <c r="H190" s="235" t="s">
        <v>19</v>
      </c>
      <c r="I190" s="237"/>
      <c r="J190" s="233"/>
      <c r="K190" s="233"/>
      <c r="L190" s="238"/>
      <c r="M190" s="239"/>
      <c r="N190" s="240"/>
      <c r="O190" s="240"/>
      <c r="P190" s="240"/>
      <c r="Q190" s="240"/>
      <c r="R190" s="240"/>
      <c r="S190" s="240"/>
      <c r="T190" s="240"/>
      <c r="U190" s="241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2" t="s">
        <v>153</v>
      </c>
      <c r="AU190" s="242" t="s">
        <v>85</v>
      </c>
      <c r="AV190" s="13" t="s">
        <v>83</v>
      </c>
      <c r="AW190" s="13" t="s">
        <v>37</v>
      </c>
      <c r="AX190" s="13" t="s">
        <v>75</v>
      </c>
      <c r="AY190" s="242" t="s">
        <v>142</v>
      </c>
    </row>
    <row r="191" s="14" customFormat="1">
      <c r="A191" s="14"/>
      <c r="B191" s="243"/>
      <c r="C191" s="244"/>
      <c r="D191" s="234" t="s">
        <v>153</v>
      </c>
      <c r="E191" s="245" t="s">
        <v>19</v>
      </c>
      <c r="F191" s="246" t="s">
        <v>249</v>
      </c>
      <c r="G191" s="244"/>
      <c r="H191" s="247">
        <v>2.032</v>
      </c>
      <c r="I191" s="248"/>
      <c r="J191" s="244"/>
      <c r="K191" s="244"/>
      <c r="L191" s="249"/>
      <c r="M191" s="250"/>
      <c r="N191" s="251"/>
      <c r="O191" s="251"/>
      <c r="P191" s="251"/>
      <c r="Q191" s="251"/>
      <c r="R191" s="251"/>
      <c r="S191" s="251"/>
      <c r="T191" s="251"/>
      <c r="U191" s="252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3" t="s">
        <v>153</v>
      </c>
      <c r="AU191" s="253" t="s">
        <v>85</v>
      </c>
      <c r="AV191" s="14" t="s">
        <v>85</v>
      </c>
      <c r="AW191" s="14" t="s">
        <v>37</v>
      </c>
      <c r="AX191" s="14" t="s">
        <v>75</v>
      </c>
      <c r="AY191" s="253" t="s">
        <v>142</v>
      </c>
    </row>
    <row r="192" s="14" customFormat="1">
      <c r="A192" s="14"/>
      <c r="B192" s="243"/>
      <c r="C192" s="244"/>
      <c r="D192" s="234" t="s">
        <v>153</v>
      </c>
      <c r="E192" s="245" t="s">
        <v>19</v>
      </c>
      <c r="F192" s="246" t="s">
        <v>261</v>
      </c>
      <c r="G192" s="244"/>
      <c r="H192" s="247">
        <v>5.8609999999999998</v>
      </c>
      <c r="I192" s="248"/>
      <c r="J192" s="244"/>
      <c r="K192" s="244"/>
      <c r="L192" s="249"/>
      <c r="M192" s="250"/>
      <c r="N192" s="251"/>
      <c r="O192" s="251"/>
      <c r="P192" s="251"/>
      <c r="Q192" s="251"/>
      <c r="R192" s="251"/>
      <c r="S192" s="251"/>
      <c r="T192" s="251"/>
      <c r="U192" s="252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3" t="s">
        <v>153</v>
      </c>
      <c r="AU192" s="253" t="s">
        <v>85</v>
      </c>
      <c r="AV192" s="14" t="s">
        <v>85</v>
      </c>
      <c r="AW192" s="14" t="s">
        <v>37</v>
      </c>
      <c r="AX192" s="14" t="s">
        <v>75</v>
      </c>
      <c r="AY192" s="253" t="s">
        <v>142</v>
      </c>
    </row>
    <row r="193" s="14" customFormat="1">
      <c r="A193" s="14"/>
      <c r="B193" s="243"/>
      <c r="C193" s="244"/>
      <c r="D193" s="234" t="s">
        <v>153</v>
      </c>
      <c r="E193" s="245" t="s">
        <v>19</v>
      </c>
      <c r="F193" s="246" t="s">
        <v>262</v>
      </c>
      <c r="G193" s="244"/>
      <c r="H193" s="247">
        <v>2.3260000000000001</v>
      </c>
      <c r="I193" s="248"/>
      <c r="J193" s="244"/>
      <c r="K193" s="244"/>
      <c r="L193" s="249"/>
      <c r="M193" s="250"/>
      <c r="N193" s="251"/>
      <c r="O193" s="251"/>
      <c r="P193" s="251"/>
      <c r="Q193" s="251"/>
      <c r="R193" s="251"/>
      <c r="S193" s="251"/>
      <c r="T193" s="251"/>
      <c r="U193" s="252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3" t="s">
        <v>153</v>
      </c>
      <c r="AU193" s="253" t="s">
        <v>85</v>
      </c>
      <c r="AV193" s="14" t="s">
        <v>85</v>
      </c>
      <c r="AW193" s="14" t="s">
        <v>37</v>
      </c>
      <c r="AX193" s="14" t="s">
        <v>75</v>
      </c>
      <c r="AY193" s="253" t="s">
        <v>142</v>
      </c>
    </row>
    <row r="194" s="14" customFormat="1">
      <c r="A194" s="14"/>
      <c r="B194" s="243"/>
      <c r="C194" s="244"/>
      <c r="D194" s="234" t="s">
        <v>153</v>
      </c>
      <c r="E194" s="245" t="s">
        <v>19</v>
      </c>
      <c r="F194" s="246" t="s">
        <v>263</v>
      </c>
      <c r="G194" s="244"/>
      <c r="H194" s="247">
        <v>3.1920000000000002</v>
      </c>
      <c r="I194" s="248"/>
      <c r="J194" s="244"/>
      <c r="K194" s="244"/>
      <c r="L194" s="249"/>
      <c r="M194" s="250"/>
      <c r="N194" s="251"/>
      <c r="O194" s="251"/>
      <c r="P194" s="251"/>
      <c r="Q194" s="251"/>
      <c r="R194" s="251"/>
      <c r="S194" s="251"/>
      <c r="T194" s="251"/>
      <c r="U194" s="252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3" t="s">
        <v>153</v>
      </c>
      <c r="AU194" s="253" t="s">
        <v>85</v>
      </c>
      <c r="AV194" s="14" t="s">
        <v>85</v>
      </c>
      <c r="AW194" s="14" t="s">
        <v>37</v>
      </c>
      <c r="AX194" s="14" t="s">
        <v>75</v>
      </c>
      <c r="AY194" s="253" t="s">
        <v>142</v>
      </c>
    </row>
    <row r="195" s="14" customFormat="1">
      <c r="A195" s="14"/>
      <c r="B195" s="243"/>
      <c r="C195" s="244"/>
      <c r="D195" s="234" t="s">
        <v>153</v>
      </c>
      <c r="E195" s="245" t="s">
        <v>19</v>
      </c>
      <c r="F195" s="246" t="s">
        <v>264</v>
      </c>
      <c r="G195" s="244"/>
      <c r="H195" s="247">
        <v>8.125</v>
      </c>
      <c r="I195" s="248"/>
      <c r="J195" s="244"/>
      <c r="K195" s="244"/>
      <c r="L195" s="249"/>
      <c r="M195" s="250"/>
      <c r="N195" s="251"/>
      <c r="O195" s="251"/>
      <c r="P195" s="251"/>
      <c r="Q195" s="251"/>
      <c r="R195" s="251"/>
      <c r="S195" s="251"/>
      <c r="T195" s="251"/>
      <c r="U195" s="252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3" t="s">
        <v>153</v>
      </c>
      <c r="AU195" s="253" t="s">
        <v>85</v>
      </c>
      <c r="AV195" s="14" t="s">
        <v>85</v>
      </c>
      <c r="AW195" s="14" t="s">
        <v>37</v>
      </c>
      <c r="AX195" s="14" t="s">
        <v>75</v>
      </c>
      <c r="AY195" s="253" t="s">
        <v>142</v>
      </c>
    </row>
    <row r="196" s="16" customFormat="1">
      <c r="A196" s="16"/>
      <c r="B196" s="265"/>
      <c r="C196" s="266"/>
      <c r="D196" s="234" t="s">
        <v>153</v>
      </c>
      <c r="E196" s="267" t="s">
        <v>19</v>
      </c>
      <c r="F196" s="268" t="s">
        <v>232</v>
      </c>
      <c r="G196" s="266"/>
      <c r="H196" s="269">
        <v>21.536000000000001</v>
      </c>
      <c r="I196" s="270"/>
      <c r="J196" s="266"/>
      <c r="K196" s="266"/>
      <c r="L196" s="271"/>
      <c r="M196" s="272"/>
      <c r="N196" s="273"/>
      <c r="O196" s="273"/>
      <c r="P196" s="273"/>
      <c r="Q196" s="273"/>
      <c r="R196" s="273"/>
      <c r="S196" s="273"/>
      <c r="T196" s="273"/>
      <c r="U196" s="274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T196" s="275" t="s">
        <v>153</v>
      </c>
      <c r="AU196" s="275" t="s">
        <v>85</v>
      </c>
      <c r="AV196" s="16" t="s">
        <v>164</v>
      </c>
      <c r="AW196" s="16" t="s">
        <v>37</v>
      </c>
      <c r="AX196" s="16" t="s">
        <v>75</v>
      </c>
      <c r="AY196" s="275" t="s">
        <v>142</v>
      </c>
    </row>
    <row r="197" s="13" customFormat="1">
      <c r="A197" s="13"/>
      <c r="B197" s="232"/>
      <c r="C197" s="233"/>
      <c r="D197" s="234" t="s">
        <v>153</v>
      </c>
      <c r="E197" s="235" t="s">
        <v>19</v>
      </c>
      <c r="F197" s="236" t="s">
        <v>233</v>
      </c>
      <c r="G197" s="233"/>
      <c r="H197" s="235" t="s">
        <v>19</v>
      </c>
      <c r="I197" s="237"/>
      <c r="J197" s="233"/>
      <c r="K197" s="233"/>
      <c r="L197" s="238"/>
      <c r="M197" s="239"/>
      <c r="N197" s="240"/>
      <c r="O197" s="240"/>
      <c r="P197" s="240"/>
      <c r="Q197" s="240"/>
      <c r="R197" s="240"/>
      <c r="S197" s="240"/>
      <c r="T197" s="240"/>
      <c r="U197" s="241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2" t="s">
        <v>153</v>
      </c>
      <c r="AU197" s="242" t="s">
        <v>85</v>
      </c>
      <c r="AV197" s="13" t="s">
        <v>83</v>
      </c>
      <c r="AW197" s="13" t="s">
        <v>37</v>
      </c>
      <c r="AX197" s="13" t="s">
        <v>75</v>
      </c>
      <c r="AY197" s="242" t="s">
        <v>142</v>
      </c>
    </row>
    <row r="198" s="14" customFormat="1">
      <c r="A198" s="14"/>
      <c r="B198" s="243"/>
      <c r="C198" s="244"/>
      <c r="D198" s="234" t="s">
        <v>153</v>
      </c>
      <c r="E198" s="245" t="s">
        <v>19</v>
      </c>
      <c r="F198" s="246" t="s">
        <v>265</v>
      </c>
      <c r="G198" s="244"/>
      <c r="H198" s="247">
        <v>5.758</v>
      </c>
      <c r="I198" s="248"/>
      <c r="J198" s="244"/>
      <c r="K198" s="244"/>
      <c r="L198" s="249"/>
      <c r="M198" s="250"/>
      <c r="N198" s="251"/>
      <c r="O198" s="251"/>
      <c r="P198" s="251"/>
      <c r="Q198" s="251"/>
      <c r="R198" s="251"/>
      <c r="S198" s="251"/>
      <c r="T198" s="251"/>
      <c r="U198" s="252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3" t="s">
        <v>153</v>
      </c>
      <c r="AU198" s="253" t="s">
        <v>85</v>
      </c>
      <c r="AV198" s="14" t="s">
        <v>85</v>
      </c>
      <c r="AW198" s="14" t="s">
        <v>37</v>
      </c>
      <c r="AX198" s="14" t="s">
        <v>75</v>
      </c>
      <c r="AY198" s="253" t="s">
        <v>142</v>
      </c>
    </row>
    <row r="199" s="14" customFormat="1">
      <c r="A199" s="14"/>
      <c r="B199" s="243"/>
      <c r="C199" s="244"/>
      <c r="D199" s="234" t="s">
        <v>153</v>
      </c>
      <c r="E199" s="245" t="s">
        <v>19</v>
      </c>
      <c r="F199" s="246" t="s">
        <v>266</v>
      </c>
      <c r="G199" s="244"/>
      <c r="H199" s="247">
        <v>12.096</v>
      </c>
      <c r="I199" s="248"/>
      <c r="J199" s="244"/>
      <c r="K199" s="244"/>
      <c r="L199" s="249"/>
      <c r="M199" s="250"/>
      <c r="N199" s="251"/>
      <c r="O199" s="251"/>
      <c r="P199" s="251"/>
      <c r="Q199" s="251"/>
      <c r="R199" s="251"/>
      <c r="S199" s="251"/>
      <c r="T199" s="251"/>
      <c r="U199" s="252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3" t="s">
        <v>153</v>
      </c>
      <c r="AU199" s="253" t="s">
        <v>85</v>
      </c>
      <c r="AV199" s="14" t="s">
        <v>85</v>
      </c>
      <c r="AW199" s="14" t="s">
        <v>37</v>
      </c>
      <c r="AX199" s="14" t="s">
        <v>75</v>
      </c>
      <c r="AY199" s="253" t="s">
        <v>142</v>
      </c>
    </row>
    <row r="200" s="14" customFormat="1">
      <c r="A200" s="14"/>
      <c r="B200" s="243"/>
      <c r="C200" s="244"/>
      <c r="D200" s="234" t="s">
        <v>153</v>
      </c>
      <c r="E200" s="245" t="s">
        <v>19</v>
      </c>
      <c r="F200" s="246" t="s">
        <v>267</v>
      </c>
      <c r="G200" s="244"/>
      <c r="H200" s="247">
        <v>5.3559999999999999</v>
      </c>
      <c r="I200" s="248"/>
      <c r="J200" s="244"/>
      <c r="K200" s="244"/>
      <c r="L200" s="249"/>
      <c r="M200" s="250"/>
      <c r="N200" s="251"/>
      <c r="O200" s="251"/>
      <c r="P200" s="251"/>
      <c r="Q200" s="251"/>
      <c r="R200" s="251"/>
      <c r="S200" s="251"/>
      <c r="T200" s="251"/>
      <c r="U200" s="252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3" t="s">
        <v>153</v>
      </c>
      <c r="AU200" s="253" t="s">
        <v>85</v>
      </c>
      <c r="AV200" s="14" t="s">
        <v>85</v>
      </c>
      <c r="AW200" s="14" t="s">
        <v>37</v>
      </c>
      <c r="AX200" s="14" t="s">
        <v>75</v>
      </c>
      <c r="AY200" s="253" t="s">
        <v>142</v>
      </c>
    </row>
    <row r="201" s="14" customFormat="1">
      <c r="A201" s="14"/>
      <c r="B201" s="243"/>
      <c r="C201" s="244"/>
      <c r="D201" s="234" t="s">
        <v>153</v>
      </c>
      <c r="E201" s="245" t="s">
        <v>19</v>
      </c>
      <c r="F201" s="246" t="s">
        <v>268</v>
      </c>
      <c r="G201" s="244"/>
      <c r="H201" s="247">
        <v>13.653000000000001</v>
      </c>
      <c r="I201" s="248"/>
      <c r="J201" s="244"/>
      <c r="K201" s="244"/>
      <c r="L201" s="249"/>
      <c r="M201" s="250"/>
      <c r="N201" s="251"/>
      <c r="O201" s="251"/>
      <c r="P201" s="251"/>
      <c r="Q201" s="251"/>
      <c r="R201" s="251"/>
      <c r="S201" s="251"/>
      <c r="T201" s="251"/>
      <c r="U201" s="252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3" t="s">
        <v>153</v>
      </c>
      <c r="AU201" s="253" t="s">
        <v>85</v>
      </c>
      <c r="AV201" s="14" t="s">
        <v>85</v>
      </c>
      <c r="AW201" s="14" t="s">
        <v>37</v>
      </c>
      <c r="AX201" s="14" t="s">
        <v>75</v>
      </c>
      <c r="AY201" s="253" t="s">
        <v>142</v>
      </c>
    </row>
    <row r="202" s="16" customFormat="1">
      <c r="A202" s="16"/>
      <c r="B202" s="265"/>
      <c r="C202" s="266"/>
      <c r="D202" s="234" t="s">
        <v>153</v>
      </c>
      <c r="E202" s="267" t="s">
        <v>19</v>
      </c>
      <c r="F202" s="268" t="s">
        <v>232</v>
      </c>
      <c r="G202" s="266"/>
      <c r="H202" s="269">
        <v>36.863</v>
      </c>
      <c r="I202" s="270"/>
      <c r="J202" s="266"/>
      <c r="K202" s="266"/>
      <c r="L202" s="271"/>
      <c r="M202" s="272"/>
      <c r="N202" s="273"/>
      <c r="O202" s="273"/>
      <c r="P202" s="273"/>
      <c r="Q202" s="273"/>
      <c r="R202" s="273"/>
      <c r="S202" s="273"/>
      <c r="T202" s="273"/>
      <c r="U202" s="274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T202" s="275" t="s">
        <v>153</v>
      </c>
      <c r="AU202" s="275" t="s">
        <v>85</v>
      </c>
      <c r="AV202" s="16" t="s">
        <v>164</v>
      </c>
      <c r="AW202" s="16" t="s">
        <v>37</v>
      </c>
      <c r="AX202" s="16" t="s">
        <v>75</v>
      </c>
      <c r="AY202" s="275" t="s">
        <v>142</v>
      </c>
    </row>
    <row r="203" s="15" customFormat="1">
      <c r="A203" s="15"/>
      <c r="B203" s="254"/>
      <c r="C203" s="255"/>
      <c r="D203" s="234" t="s">
        <v>153</v>
      </c>
      <c r="E203" s="256" t="s">
        <v>19</v>
      </c>
      <c r="F203" s="257" t="s">
        <v>156</v>
      </c>
      <c r="G203" s="255"/>
      <c r="H203" s="258">
        <v>58.399000000000001</v>
      </c>
      <c r="I203" s="259"/>
      <c r="J203" s="255"/>
      <c r="K203" s="255"/>
      <c r="L203" s="260"/>
      <c r="M203" s="261"/>
      <c r="N203" s="262"/>
      <c r="O203" s="262"/>
      <c r="P203" s="262"/>
      <c r="Q203" s="262"/>
      <c r="R203" s="262"/>
      <c r="S203" s="262"/>
      <c r="T203" s="262"/>
      <c r="U203" s="263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64" t="s">
        <v>153</v>
      </c>
      <c r="AU203" s="264" t="s">
        <v>85</v>
      </c>
      <c r="AV203" s="15" t="s">
        <v>149</v>
      </c>
      <c r="AW203" s="15" t="s">
        <v>37</v>
      </c>
      <c r="AX203" s="15" t="s">
        <v>83</v>
      </c>
      <c r="AY203" s="264" t="s">
        <v>142</v>
      </c>
    </row>
    <row r="204" s="2" customFormat="1" ht="21.75" customHeight="1">
      <c r="A204" s="41"/>
      <c r="B204" s="42"/>
      <c r="C204" s="214" t="s">
        <v>269</v>
      </c>
      <c r="D204" s="214" t="s">
        <v>144</v>
      </c>
      <c r="E204" s="215" t="s">
        <v>270</v>
      </c>
      <c r="F204" s="216" t="s">
        <v>271</v>
      </c>
      <c r="G204" s="217" t="s">
        <v>147</v>
      </c>
      <c r="H204" s="218">
        <v>3.52</v>
      </c>
      <c r="I204" s="219"/>
      <c r="J204" s="220">
        <f>ROUND(I204*H204,2)</f>
        <v>0</v>
      </c>
      <c r="K204" s="216" t="s">
        <v>148</v>
      </c>
      <c r="L204" s="47"/>
      <c r="M204" s="221" t="s">
        <v>19</v>
      </c>
      <c r="N204" s="222" t="s">
        <v>46</v>
      </c>
      <c r="O204" s="87"/>
      <c r="P204" s="223">
        <f>O204*H204</f>
        <v>0</v>
      </c>
      <c r="Q204" s="223">
        <v>0</v>
      </c>
      <c r="R204" s="223">
        <f>Q204*H204</f>
        <v>0</v>
      </c>
      <c r="S204" s="223">
        <v>0.062</v>
      </c>
      <c r="T204" s="223">
        <f>S204*H204</f>
        <v>0.21823999999999999</v>
      </c>
      <c r="U204" s="224" t="s">
        <v>19</v>
      </c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5" t="s">
        <v>149</v>
      </c>
      <c r="AT204" s="225" t="s">
        <v>144</v>
      </c>
      <c r="AU204" s="225" t="s">
        <v>85</v>
      </c>
      <c r="AY204" s="20" t="s">
        <v>142</v>
      </c>
      <c r="BE204" s="226">
        <f>IF(N204="základní",J204,0)</f>
        <v>0</v>
      </c>
      <c r="BF204" s="226">
        <f>IF(N204="snížená",J204,0)</f>
        <v>0</v>
      </c>
      <c r="BG204" s="226">
        <f>IF(N204="zákl. přenesená",J204,0)</f>
        <v>0</v>
      </c>
      <c r="BH204" s="226">
        <f>IF(N204="sníž. přenesená",J204,0)</f>
        <v>0</v>
      </c>
      <c r="BI204" s="226">
        <f>IF(N204="nulová",J204,0)</f>
        <v>0</v>
      </c>
      <c r="BJ204" s="20" t="s">
        <v>83</v>
      </c>
      <c r="BK204" s="226">
        <f>ROUND(I204*H204,2)</f>
        <v>0</v>
      </c>
      <c r="BL204" s="20" t="s">
        <v>149</v>
      </c>
      <c r="BM204" s="225" t="s">
        <v>272</v>
      </c>
    </row>
    <row r="205" s="2" customFormat="1">
      <c r="A205" s="41"/>
      <c r="B205" s="42"/>
      <c r="C205" s="43"/>
      <c r="D205" s="227" t="s">
        <v>151</v>
      </c>
      <c r="E205" s="43"/>
      <c r="F205" s="228" t="s">
        <v>273</v>
      </c>
      <c r="G205" s="43"/>
      <c r="H205" s="43"/>
      <c r="I205" s="229"/>
      <c r="J205" s="43"/>
      <c r="K205" s="43"/>
      <c r="L205" s="47"/>
      <c r="M205" s="230"/>
      <c r="N205" s="231"/>
      <c r="O205" s="87"/>
      <c r="P205" s="87"/>
      <c r="Q205" s="87"/>
      <c r="R205" s="87"/>
      <c r="S205" s="87"/>
      <c r="T205" s="87"/>
      <c r="U205" s="88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T205" s="20" t="s">
        <v>151</v>
      </c>
      <c r="AU205" s="20" t="s">
        <v>85</v>
      </c>
    </row>
    <row r="206" s="14" customFormat="1">
      <c r="A206" s="14"/>
      <c r="B206" s="243"/>
      <c r="C206" s="244"/>
      <c r="D206" s="234" t="s">
        <v>153</v>
      </c>
      <c r="E206" s="245" t="s">
        <v>19</v>
      </c>
      <c r="F206" s="246" t="s">
        <v>274</v>
      </c>
      <c r="G206" s="244"/>
      <c r="H206" s="247">
        <v>3.52</v>
      </c>
      <c r="I206" s="248"/>
      <c r="J206" s="244"/>
      <c r="K206" s="244"/>
      <c r="L206" s="249"/>
      <c r="M206" s="250"/>
      <c r="N206" s="251"/>
      <c r="O206" s="251"/>
      <c r="P206" s="251"/>
      <c r="Q206" s="251"/>
      <c r="R206" s="251"/>
      <c r="S206" s="251"/>
      <c r="T206" s="251"/>
      <c r="U206" s="252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3" t="s">
        <v>153</v>
      </c>
      <c r="AU206" s="253" t="s">
        <v>85</v>
      </c>
      <c r="AV206" s="14" t="s">
        <v>85</v>
      </c>
      <c r="AW206" s="14" t="s">
        <v>37</v>
      </c>
      <c r="AX206" s="14" t="s">
        <v>75</v>
      </c>
      <c r="AY206" s="253" t="s">
        <v>142</v>
      </c>
    </row>
    <row r="207" s="15" customFormat="1">
      <c r="A207" s="15"/>
      <c r="B207" s="254"/>
      <c r="C207" s="255"/>
      <c r="D207" s="234" t="s">
        <v>153</v>
      </c>
      <c r="E207" s="256" t="s">
        <v>19</v>
      </c>
      <c r="F207" s="257" t="s">
        <v>156</v>
      </c>
      <c r="G207" s="255"/>
      <c r="H207" s="258">
        <v>3.52</v>
      </c>
      <c r="I207" s="259"/>
      <c r="J207" s="255"/>
      <c r="K207" s="255"/>
      <c r="L207" s="260"/>
      <c r="M207" s="261"/>
      <c r="N207" s="262"/>
      <c r="O207" s="262"/>
      <c r="P207" s="262"/>
      <c r="Q207" s="262"/>
      <c r="R207" s="262"/>
      <c r="S207" s="262"/>
      <c r="T207" s="262"/>
      <c r="U207" s="263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64" t="s">
        <v>153</v>
      </c>
      <c r="AU207" s="264" t="s">
        <v>85</v>
      </c>
      <c r="AV207" s="15" t="s">
        <v>149</v>
      </c>
      <c r="AW207" s="15" t="s">
        <v>37</v>
      </c>
      <c r="AX207" s="15" t="s">
        <v>83</v>
      </c>
      <c r="AY207" s="264" t="s">
        <v>142</v>
      </c>
    </row>
    <row r="208" s="2" customFormat="1" ht="16.5" customHeight="1">
      <c r="A208" s="41"/>
      <c r="B208" s="42"/>
      <c r="C208" s="214" t="s">
        <v>275</v>
      </c>
      <c r="D208" s="214" t="s">
        <v>144</v>
      </c>
      <c r="E208" s="215" t="s">
        <v>276</v>
      </c>
      <c r="F208" s="216" t="s">
        <v>277</v>
      </c>
      <c r="G208" s="217" t="s">
        <v>278</v>
      </c>
      <c r="H208" s="218">
        <v>1</v>
      </c>
      <c r="I208" s="219"/>
      <c r="J208" s="220">
        <f>ROUND(I208*H208,2)</f>
        <v>0</v>
      </c>
      <c r="K208" s="216" t="s">
        <v>279</v>
      </c>
      <c r="L208" s="47"/>
      <c r="M208" s="221" t="s">
        <v>19</v>
      </c>
      <c r="N208" s="222" t="s">
        <v>46</v>
      </c>
      <c r="O208" s="87"/>
      <c r="P208" s="223">
        <f>O208*H208</f>
        <v>0</v>
      </c>
      <c r="Q208" s="223">
        <v>0</v>
      </c>
      <c r="R208" s="223">
        <f>Q208*H208</f>
        <v>0</v>
      </c>
      <c r="S208" s="223">
        <v>0</v>
      </c>
      <c r="T208" s="223">
        <f>S208*H208</f>
        <v>0</v>
      </c>
      <c r="U208" s="224" t="s">
        <v>19</v>
      </c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225" t="s">
        <v>149</v>
      </c>
      <c r="AT208" s="225" t="s">
        <v>144</v>
      </c>
      <c r="AU208" s="225" t="s">
        <v>85</v>
      </c>
      <c r="AY208" s="20" t="s">
        <v>142</v>
      </c>
      <c r="BE208" s="226">
        <f>IF(N208="základní",J208,0)</f>
        <v>0</v>
      </c>
      <c r="BF208" s="226">
        <f>IF(N208="snížená",J208,0)</f>
        <v>0</v>
      </c>
      <c r="BG208" s="226">
        <f>IF(N208="zákl. přenesená",J208,0)</f>
        <v>0</v>
      </c>
      <c r="BH208" s="226">
        <f>IF(N208="sníž. přenesená",J208,0)</f>
        <v>0</v>
      </c>
      <c r="BI208" s="226">
        <f>IF(N208="nulová",J208,0)</f>
        <v>0</v>
      </c>
      <c r="BJ208" s="20" t="s">
        <v>83</v>
      </c>
      <c r="BK208" s="226">
        <f>ROUND(I208*H208,2)</f>
        <v>0</v>
      </c>
      <c r="BL208" s="20" t="s">
        <v>149</v>
      </c>
      <c r="BM208" s="225" t="s">
        <v>280</v>
      </c>
    </row>
    <row r="209" s="14" customFormat="1">
      <c r="A209" s="14"/>
      <c r="B209" s="243"/>
      <c r="C209" s="244"/>
      <c r="D209" s="234" t="s">
        <v>153</v>
      </c>
      <c r="E209" s="245" t="s">
        <v>19</v>
      </c>
      <c r="F209" s="246" t="s">
        <v>83</v>
      </c>
      <c r="G209" s="244"/>
      <c r="H209" s="247">
        <v>1</v>
      </c>
      <c r="I209" s="248"/>
      <c r="J209" s="244"/>
      <c r="K209" s="244"/>
      <c r="L209" s="249"/>
      <c r="M209" s="250"/>
      <c r="N209" s="251"/>
      <c r="O209" s="251"/>
      <c r="P209" s="251"/>
      <c r="Q209" s="251"/>
      <c r="R209" s="251"/>
      <c r="S209" s="251"/>
      <c r="T209" s="251"/>
      <c r="U209" s="252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3" t="s">
        <v>153</v>
      </c>
      <c r="AU209" s="253" t="s">
        <v>85</v>
      </c>
      <c r="AV209" s="14" t="s">
        <v>85</v>
      </c>
      <c r="AW209" s="14" t="s">
        <v>37</v>
      </c>
      <c r="AX209" s="14" t="s">
        <v>75</v>
      </c>
      <c r="AY209" s="253" t="s">
        <v>142</v>
      </c>
    </row>
    <row r="210" s="15" customFormat="1">
      <c r="A210" s="15"/>
      <c r="B210" s="254"/>
      <c r="C210" s="255"/>
      <c r="D210" s="234" t="s">
        <v>153</v>
      </c>
      <c r="E210" s="256" t="s">
        <v>19</v>
      </c>
      <c r="F210" s="257" t="s">
        <v>156</v>
      </c>
      <c r="G210" s="255"/>
      <c r="H210" s="258">
        <v>1</v>
      </c>
      <c r="I210" s="259"/>
      <c r="J210" s="255"/>
      <c r="K210" s="255"/>
      <c r="L210" s="260"/>
      <c r="M210" s="261"/>
      <c r="N210" s="262"/>
      <c r="O210" s="262"/>
      <c r="P210" s="262"/>
      <c r="Q210" s="262"/>
      <c r="R210" s="262"/>
      <c r="S210" s="262"/>
      <c r="T210" s="262"/>
      <c r="U210" s="263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264" t="s">
        <v>153</v>
      </c>
      <c r="AU210" s="264" t="s">
        <v>85</v>
      </c>
      <c r="AV210" s="15" t="s">
        <v>149</v>
      </c>
      <c r="AW210" s="15" t="s">
        <v>37</v>
      </c>
      <c r="AX210" s="15" t="s">
        <v>83</v>
      </c>
      <c r="AY210" s="264" t="s">
        <v>142</v>
      </c>
    </row>
    <row r="211" s="2" customFormat="1" ht="24.15" customHeight="1">
      <c r="A211" s="41"/>
      <c r="B211" s="42"/>
      <c r="C211" s="214" t="s">
        <v>281</v>
      </c>
      <c r="D211" s="214" t="s">
        <v>144</v>
      </c>
      <c r="E211" s="215" t="s">
        <v>282</v>
      </c>
      <c r="F211" s="216" t="s">
        <v>283</v>
      </c>
      <c r="G211" s="217" t="s">
        <v>284</v>
      </c>
      <c r="H211" s="218">
        <v>4.0199999999999996</v>
      </c>
      <c r="I211" s="219"/>
      <c r="J211" s="220">
        <f>ROUND(I211*H211,2)</f>
        <v>0</v>
      </c>
      <c r="K211" s="216" t="s">
        <v>148</v>
      </c>
      <c r="L211" s="47"/>
      <c r="M211" s="221" t="s">
        <v>19</v>
      </c>
      <c r="N211" s="222" t="s">
        <v>46</v>
      </c>
      <c r="O211" s="87"/>
      <c r="P211" s="223">
        <f>O211*H211</f>
        <v>0</v>
      </c>
      <c r="Q211" s="223">
        <v>0</v>
      </c>
      <c r="R211" s="223">
        <f>Q211*H211</f>
        <v>0</v>
      </c>
      <c r="S211" s="223">
        <v>0.34399999999999997</v>
      </c>
      <c r="T211" s="223">
        <f>S211*H211</f>
        <v>1.3828799999999997</v>
      </c>
      <c r="U211" s="224" t="s">
        <v>19</v>
      </c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225" t="s">
        <v>149</v>
      </c>
      <c r="AT211" s="225" t="s">
        <v>144</v>
      </c>
      <c r="AU211" s="225" t="s">
        <v>85</v>
      </c>
      <c r="AY211" s="20" t="s">
        <v>142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20" t="s">
        <v>83</v>
      </c>
      <c r="BK211" s="226">
        <f>ROUND(I211*H211,2)</f>
        <v>0</v>
      </c>
      <c r="BL211" s="20" t="s">
        <v>149</v>
      </c>
      <c r="BM211" s="225" t="s">
        <v>285</v>
      </c>
    </row>
    <row r="212" s="2" customFormat="1">
      <c r="A212" s="41"/>
      <c r="B212" s="42"/>
      <c r="C212" s="43"/>
      <c r="D212" s="227" t="s">
        <v>151</v>
      </c>
      <c r="E212" s="43"/>
      <c r="F212" s="228" t="s">
        <v>286</v>
      </c>
      <c r="G212" s="43"/>
      <c r="H212" s="43"/>
      <c r="I212" s="229"/>
      <c r="J212" s="43"/>
      <c r="K212" s="43"/>
      <c r="L212" s="47"/>
      <c r="M212" s="230"/>
      <c r="N212" s="231"/>
      <c r="O212" s="87"/>
      <c r="P212" s="87"/>
      <c r="Q212" s="87"/>
      <c r="R212" s="87"/>
      <c r="S212" s="87"/>
      <c r="T212" s="87"/>
      <c r="U212" s="88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T212" s="20" t="s">
        <v>151</v>
      </c>
      <c r="AU212" s="20" t="s">
        <v>85</v>
      </c>
    </row>
    <row r="213" s="14" customFormat="1">
      <c r="A213" s="14"/>
      <c r="B213" s="243"/>
      <c r="C213" s="244"/>
      <c r="D213" s="234" t="s">
        <v>153</v>
      </c>
      <c r="E213" s="245" t="s">
        <v>19</v>
      </c>
      <c r="F213" s="246" t="s">
        <v>287</v>
      </c>
      <c r="G213" s="244"/>
      <c r="H213" s="247">
        <v>4.0199999999999996</v>
      </c>
      <c r="I213" s="248"/>
      <c r="J213" s="244"/>
      <c r="K213" s="244"/>
      <c r="L213" s="249"/>
      <c r="M213" s="250"/>
      <c r="N213" s="251"/>
      <c r="O213" s="251"/>
      <c r="P213" s="251"/>
      <c r="Q213" s="251"/>
      <c r="R213" s="251"/>
      <c r="S213" s="251"/>
      <c r="T213" s="251"/>
      <c r="U213" s="252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3" t="s">
        <v>153</v>
      </c>
      <c r="AU213" s="253" t="s">
        <v>85</v>
      </c>
      <c r="AV213" s="14" t="s">
        <v>85</v>
      </c>
      <c r="AW213" s="14" t="s">
        <v>37</v>
      </c>
      <c r="AX213" s="14" t="s">
        <v>75</v>
      </c>
      <c r="AY213" s="253" t="s">
        <v>142</v>
      </c>
    </row>
    <row r="214" s="15" customFormat="1">
      <c r="A214" s="15"/>
      <c r="B214" s="254"/>
      <c r="C214" s="255"/>
      <c r="D214" s="234" t="s">
        <v>153</v>
      </c>
      <c r="E214" s="256" t="s">
        <v>19</v>
      </c>
      <c r="F214" s="257" t="s">
        <v>156</v>
      </c>
      <c r="G214" s="255"/>
      <c r="H214" s="258">
        <v>4.0199999999999996</v>
      </c>
      <c r="I214" s="259"/>
      <c r="J214" s="255"/>
      <c r="K214" s="255"/>
      <c r="L214" s="260"/>
      <c r="M214" s="261"/>
      <c r="N214" s="262"/>
      <c r="O214" s="262"/>
      <c r="P214" s="262"/>
      <c r="Q214" s="262"/>
      <c r="R214" s="262"/>
      <c r="S214" s="262"/>
      <c r="T214" s="262"/>
      <c r="U214" s="263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T214" s="264" t="s">
        <v>153</v>
      </c>
      <c r="AU214" s="264" t="s">
        <v>85</v>
      </c>
      <c r="AV214" s="15" t="s">
        <v>149</v>
      </c>
      <c r="AW214" s="15" t="s">
        <v>37</v>
      </c>
      <c r="AX214" s="15" t="s">
        <v>83</v>
      </c>
      <c r="AY214" s="264" t="s">
        <v>142</v>
      </c>
    </row>
    <row r="215" s="2" customFormat="1" ht="24.15" customHeight="1">
      <c r="A215" s="41"/>
      <c r="B215" s="42"/>
      <c r="C215" s="214" t="s">
        <v>288</v>
      </c>
      <c r="D215" s="214" t="s">
        <v>144</v>
      </c>
      <c r="E215" s="215" t="s">
        <v>289</v>
      </c>
      <c r="F215" s="216" t="s">
        <v>290</v>
      </c>
      <c r="G215" s="217" t="s">
        <v>159</v>
      </c>
      <c r="H215" s="218">
        <v>5.1459999999999999</v>
      </c>
      <c r="I215" s="219"/>
      <c r="J215" s="220">
        <f>ROUND(I215*H215,2)</f>
        <v>0</v>
      </c>
      <c r="K215" s="216" t="s">
        <v>148</v>
      </c>
      <c r="L215" s="47"/>
      <c r="M215" s="221" t="s">
        <v>19</v>
      </c>
      <c r="N215" s="222" t="s">
        <v>46</v>
      </c>
      <c r="O215" s="87"/>
      <c r="P215" s="223">
        <f>O215*H215</f>
        <v>0</v>
      </c>
      <c r="Q215" s="223">
        <v>0</v>
      </c>
      <c r="R215" s="223">
        <f>Q215*H215</f>
        <v>0</v>
      </c>
      <c r="S215" s="223">
        <v>1.8</v>
      </c>
      <c r="T215" s="223">
        <f>S215*H215</f>
        <v>9.2628000000000004</v>
      </c>
      <c r="U215" s="224" t="s">
        <v>19</v>
      </c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225" t="s">
        <v>149</v>
      </c>
      <c r="AT215" s="225" t="s">
        <v>144</v>
      </c>
      <c r="AU215" s="225" t="s">
        <v>85</v>
      </c>
      <c r="AY215" s="20" t="s">
        <v>142</v>
      </c>
      <c r="BE215" s="226">
        <f>IF(N215="základní",J215,0)</f>
        <v>0</v>
      </c>
      <c r="BF215" s="226">
        <f>IF(N215="snížená",J215,0)</f>
        <v>0</v>
      </c>
      <c r="BG215" s="226">
        <f>IF(N215="zákl. přenesená",J215,0)</f>
        <v>0</v>
      </c>
      <c r="BH215" s="226">
        <f>IF(N215="sníž. přenesená",J215,0)</f>
        <v>0</v>
      </c>
      <c r="BI215" s="226">
        <f>IF(N215="nulová",J215,0)</f>
        <v>0</v>
      </c>
      <c r="BJ215" s="20" t="s">
        <v>83</v>
      </c>
      <c r="BK215" s="226">
        <f>ROUND(I215*H215,2)</f>
        <v>0</v>
      </c>
      <c r="BL215" s="20" t="s">
        <v>149</v>
      </c>
      <c r="BM215" s="225" t="s">
        <v>291</v>
      </c>
    </row>
    <row r="216" s="2" customFormat="1">
      <c r="A216" s="41"/>
      <c r="B216" s="42"/>
      <c r="C216" s="43"/>
      <c r="D216" s="227" t="s">
        <v>151</v>
      </c>
      <c r="E216" s="43"/>
      <c r="F216" s="228" t="s">
        <v>292</v>
      </c>
      <c r="G216" s="43"/>
      <c r="H216" s="43"/>
      <c r="I216" s="229"/>
      <c r="J216" s="43"/>
      <c r="K216" s="43"/>
      <c r="L216" s="47"/>
      <c r="M216" s="230"/>
      <c r="N216" s="231"/>
      <c r="O216" s="87"/>
      <c r="P216" s="87"/>
      <c r="Q216" s="87"/>
      <c r="R216" s="87"/>
      <c r="S216" s="87"/>
      <c r="T216" s="87"/>
      <c r="U216" s="88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20" t="s">
        <v>151</v>
      </c>
      <c r="AU216" s="20" t="s">
        <v>85</v>
      </c>
    </row>
    <row r="217" s="14" customFormat="1">
      <c r="A217" s="14"/>
      <c r="B217" s="243"/>
      <c r="C217" s="244"/>
      <c r="D217" s="234" t="s">
        <v>153</v>
      </c>
      <c r="E217" s="245" t="s">
        <v>19</v>
      </c>
      <c r="F217" s="246" t="s">
        <v>293</v>
      </c>
      <c r="G217" s="244"/>
      <c r="H217" s="247">
        <v>5.1459999999999999</v>
      </c>
      <c r="I217" s="248"/>
      <c r="J217" s="244"/>
      <c r="K217" s="244"/>
      <c r="L217" s="249"/>
      <c r="M217" s="250"/>
      <c r="N217" s="251"/>
      <c r="O217" s="251"/>
      <c r="P217" s="251"/>
      <c r="Q217" s="251"/>
      <c r="R217" s="251"/>
      <c r="S217" s="251"/>
      <c r="T217" s="251"/>
      <c r="U217" s="252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3" t="s">
        <v>153</v>
      </c>
      <c r="AU217" s="253" t="s">
        <v>85</v>
      </c>
      <c r="AV217" s="14" t="s">
        <v>85</v>
      </c>
      <c r="AW217" s="14" t="s">
        <v>37</v>
      </c>
      <c r="AX217" s="14" t="s">
        <v>75</v>
      </c>
      <c r="AY217" s="253" t="s">
        <v>142</v>
      </c>
    </row>
    <row r="218" s="15" customFormat="1">
      <c r="A218" s="15"/>
      <c r="B218" s="254"/>
      <c r="C218" s="255"/>
      <c r="D218" s="234" t="s">
        <v>153</v>
      </c>
      <c r="E218" s="256" t="s">
        <v>19</v>
      </c>
      <c r="F218" s="257" t="s">
        <v>156</v>
      </c>
      <c r="G218" s="255"/>
      <c r="H218" s="258">
        <v>5.1459999999999999</v>
      </c>
      <c r="I218" s="259"/>
      <c r="J218" s="255"/>
      <c r="K218" s="255"/>
      <c r="L218" s="260"/>
      <c r="M218" s="261"/>
      <c r="N218" s="262"/>
      <c r="O218" s="262"/>
      <c r="P218" s="262"/>
      <c r="Q218" s="262"/>
      <c r="R218" s="262"/>
      <c r="S218" s="262"/>
      <c r="T218" s="262"/>
      <c r="U218" s="263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64" t="s">
        <v>153</v>
      </c>
      <c r="AU218" s="264" t="s">
        <v>85</v>
      </c>
      <c r="AV218" s="15" t="s">
        <v>149</v>
      </c>
      <c r="AW218" s="15" t="s">
        <v>37</v>
      </c>
      <c r="AX218" s="15" t="s">
        <v>83</v>
      </c>
      <c r="AY218" s="264" t="s">
        <v>142</v>
      </c>
    </row>
    <row r="219" s="2" customFormat="1" ht="24.15" customHeight="1">
      <c r="A219" s="41"/>
      <c r="B219" s="42"/>
      <c r="C219" s="214" t="s">
        <v>294</v>
      </c>
      <c r="D219" s="214" t="s">
        <v>144</v>
      </c>
      <c r="E219" s="215" t="s">
        <v>295</v>
      </c>
      <c r="F219" s="216" t="s">
        <v>296</v>
      </c>
      <c r="G219" s="217" t="s">
        <v>147</v>
      </c>
      <c r="H219" s="218">
        <v>719.49199999999996</v>
      </c>
      <c r="I219" s="219"/>
      <c r="J219" s="220">
        <f>ROUND(I219*H219,2)</f>
        <v>0</v>
      </c>
      <c r="K219" s="216" t="s">
        <v>148</v>
      </c>
      <c r="L219" s="47"/>
      <c r="M219" s="221" t="s">
        <v>19</v>
      </c>
      <c r="N219" s="222" t="s">
        <v>46</v>
      </c>
      <c r="O219" s="87"/>
      <c r="P219" s="223">
        <f>O219*H219</f>
        <v>0</v>
      </c>
      <c r="Q219" s="223">
        <v>0</v>
      </c>
      <c r="R219" s="223">
        <f>Q219*H219</f>
        <v>0</v>
      </c>
      <c r="S219" s="223">
        <v>0.014</v>
      </c>
      <c r="T219" s="223">
        <f>S219*H219</f>
        <v>10.072887999999999</v>
      </c>
      <c r="U219" s="224" t="s">
        <v>19</v>
      </c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225" t="s">
        <v>149</v>
      </c>
      <c r="AT219" s="225" t="s">
        <v>144</v>
      </c>
      <c r="AU219" s="225" t="s">
        <v>85</v>
      </c>
      <c r="AY219" s="20" t="s">
        <v>142</v>
      </c>
      <c r="BE219" s="226">
        <f>IF(N219="základní",J219,0)</f>
        <v>0</v>
      </c>
      <c r="BF219" s="226">
        <f>IF(N219="snížená",J219,0)</f>
        <v>0</v>
      </c>
      <c r="BG219" s="226">
        <f>IF(N219="zákl. přenesená",J219,0)</f>
        <v>0</v>
      </c>
      <c r="BH219" s="226">
        <f>IF(N219="sníž. přenesená",J219,0)</f>
        <v>0</v>
      </c>
      <c r="BI219" s="226">
        <f>IF(N219="nulová",J219,0)</f>
        <v>0</v>
      </c>
      <c r="BJ219" s="20" t="s">
        <v>83</v>
      </c>
      <c r="BK219" s="226">
        <f>ROUND(I219*H219,2)</f>
        <v>0</v>
      </c>
      <c r="BL219" s="20" t="s">
        <v>149</v>
      </c>
      <c r="BM219" s="225" t="s">
        <v>297</v>
      </c>
    </row>
    <row r="220" s="2" customFormat="1">
      <c r="A220" s="41"/>
      <c r="B220" s="42"/>
      <c r="C220" s="43"/>
      <c r="D220" s="227" t="s">
        <v>151</v>
      </c>
      <c r="E220" s="43"/>
      <c r="F220" s="228" t="s">
        <v>298</v>
      </c>
      <c r="G220" s="43"/>
      <c r="H220" s="43"/>
      <c r="I220" s="229"/>
      <c r="J220" s="43"/>
      <c r="K220" s="43"/>
      <c r="L220" s="47"/>
      <c r="M220" s="230"/>
      <c r="N220" s="231"/>
      <c r="O220" s="87"/>
      <c r="P220" s="87"/>
      <c r="Q220" s="87"/>
      <c r="R220" s="87"/>
      <c r="S220" s="87"/>
      <c r="T220" s="87"/>
      <c r="U220" s="88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T220" s="20" t="s">
        <v>151</v>
      </c>
      <c r="AU220" s="20" t="s">
        <v>85</v>
      </c>
    </row>
    <row r="221" s="14" customFormat="1">
      <c r="A221" s="14"/>
      <c r="B221" s="243"/>
      <c r="C221" s="244"/>
      <c r="D221" s="234" t="s">
        <v>153</v>
      </c>
      <c r="E221" s="245" t="s">
        <v>19</v>
      </c>
      <c r="F221" s="246" t="s">
        <v>299</v>
      </c>
      <c r="G221" s="244"/>
      <c r="H221" s="247">
        <v>719.49199999999996</v>
      </c>
      <c r="I221" s="248"/>
      <c r="J221" s="244"/>
      <c r="K221" s="244"/>
      <c r="L221" s="249"/>
      <c r="M221" s="250"/>
      <c r="N221" s="251"/>
      <c r="O221" s="251"/>
      <c r="P221" s="251"/>
      <c r="Q221" s="251"/>
      <c r="R221" s="251"/>
      <c r="S221" s="251"/>
      <c r="T221" s="251"/>
      <c r="U221" s="252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3" t="s">
        <v>153</v>
      </c>
      <c r="AU221" s="253" t="s">
        <v>85</v>
      </c>
      <c r="AV221" s="14" t="s">
        <v>85</v>
      </c>
      <c r="AW221" s="14" t="s">
        <v>37</v>
      </c>
      <c r="AX221" s="14" t="s">
        <v>75</v>
      </c>
      <c r="AY221" s="253" t="s">
        <v>142</v>
      </c>
    </row>
    <row r="222" s="15" customFormat="1">
      <c r="A222" s="15"/>
      <c r="B222" s="254"/>
      <c r="C222" s="255"/>
      <c r="D222" s="234" t="s">
        <v>153</v>
      </c>
      <c r="E222" s="256" t="s">
        <v>19</v>
      </c>
      <c r="F222" s="257" t="s">
        <v>156</v>
      </c>
      <c r="G222" s="255"/>
      <c r="H222" s="258">
        <v>719.49199999999996</v>
      </c>
      <c r="I222" s="259"/>
      <c r="J222" s="255"/>
      <c r="K222" s="255"/>
      <c r="L222" s="260"/>
      <c r="M222" s="261"/>
      <c r="N222" s="262"/>
      <c r="O222" s="262"/>
      <c r="P222" s="262"/>
      <c r="Q222" s="262"/>
      <c r="R222" s="262"/>
      <c r="S222" s="262"/>
      <c r="T222" s="262"/>
      <c r="U222" s="263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64" t="s">
        <v>153</v>
      </c>
      <c r="AU222" s="264" t="s">
        <v>85</v>
      </c>
      <c r="AV222" s="15" t="s">
        <v>149</v>
      </c>
      <c r="AW222" s="15" t="s">
        <v>37</v>
      </c>
      <c r="AX222" s="15" t="s">
        <v>83</v>
      </c>
      <c r="AY222" s="264" t="s">
        <v>142</v>
      </c>
    </row>
    <row r="223" s="12" customFormat="1" ht="22.8" customHeight="1">
      <c r="A223" s="12"/>
      <c r="B223" s="198"/>
      <c r="C223" s="199"/>
      <c r="D223" s="200" t="s">
        <v>74</v>
      </c>
      <c r="E223" s="212" t="s">
        <v>300</v>
      </c>
      <c r="F223" s="212" t="s">
        <v>301</v>
      </c>
      <c r="G223" s="199"/>
      <c r="H223" s="199"/>
      <c r="I223" s="202"/>
      <c r="J223" s="213">
        <f>BK223</f>
        <v>0</v>
      </c>
      <c r="K223" s="199"/>
      <c r="L223" s="204"/>
      <c r="M223" s="205"/>
      <c r="N223" s="206"/>
      <c r="O223" s="206"/>
      <c r="P223" s="207">
        <f>SUM(P224:P246)</f>
        <v>0</v>
      </c>
      <c r="Q223" s="206"/>
      <c r="R223" s="207">
        <f>SUM(R224:R246)</f>
        <v>0</v>
      </c>
      <c r="S223" s="206"/>
      <c r="T223" s="207">
        <f>SUM(T224:T246)</f>
        <v>0</v>
      </c>
      <c r="U223" s="208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209" t="s">
        <v>83</v>
      </c>
      <c r="AT223" s="210" t="s">
        <v>74</v>
      </c>
      <c r="AU223" s="210" t="s">
        <v>83</v>
      </c>
      <c r="AY223" s="209" t="s">
        <v>142</v>
      </c>
      <c r="BK223" s="211">
        <f>SUM(BK224:BK246)</f>
        <v>0</v>
      </c>
    </row>
    <row r="224" s="2" customFormat="1" ht="24.15" customHeight="1">
      <c r="A224" s="41"/>
      <c r="B224" s="42"/>
      <c r="C224" s="214" t="s">
        <v>7</v>
      </c>
      <c r="D224" s="214" t="s">
        <v>144</v>
      </c>
      <c r="E224" s="215" t="s">
        <v>302</v>
      </c>
      <c r="F224" s="216" t="s">
        <v>303</v>
      </c>
      <c r="G224" s="217" t="s">
        <v>177</v>
      </c>
      <c r="H224" s="218">
        <v>55.807000000000002</v>
      </c>
      <c r="I224" s="219"/>
      <c r="J224" s="220">
        <f>ROUND(I224*H224,2)</f>
        <v>0</v>
      </c>
      <c r="K224" s="216" t="s">
        <v>148</v>
      </c>
      <c r="L224" s="47"/>
      <c r="M224" s="221" t="s">
        <v>19</v>
      </c>
      <c r="N224" s="222" t="s">
        <v>46</v>
      </c>
      <c r="O224" s="87"/>
      <c r="P224" s="223">
        <f>O224*H224</f>
        <v>0</v>
      </c>
      <c r="Q224" s="223">
        <v>0</v>
      </c>
      <c r="R224" s="223">
        <f>Q224*H224</f>
        <v>0</v>
      </c>
      <c r="S224" s="223">
        <v>0</v>
      </c>
      <c r="T224" s="223">
        <f>S224*H224</f>
        <v>0</v>
      </c>
      <c r="U224" s="224" t="s">
        <v>19</v>
      </c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25" t="s">
        <v>149</v>
      </c>
      <c r="AT224" s="225" t="s">
        <v>144</v>
      </c>
      <c r="AU224" s="225" t="s">
        <v>85</v>
      </c>
      <c r="AY224" s="20" t="s">
        <v>142</v>
      </c>
      <c r="BE224" s="226">
        <f>IF(N224="základní",J224,0)</f>
        <v>0</v>
      </c>
      <c r="BF224" s="226">
        <f>IF(N224="snížená",J224,0)</f>
        <v>0</v>
      </c>
      <c r="BG224" s="226">
        <f>IF(N224="zákl. přenesená",J224,0)</f>
        <v>0</v>
      </c>
      <c r="BH224" s="226">
        <f>IF(N224="sníž. přenesená",J224,0)</f>
        <v>0</v>
      </c>
      <c r="BI224" s="226">
        <f>IF(N224="nulová",J224,0)</f>
        <v>0</v>
      </c>
      <c r="BJ224" s="20" t="s">
        <v>83</v>
      </c>
      <c r="BK224" s="226">
        <f>ROUND(I224*H224,2)</f>
        <v>0</v>
      </c>
      <c r="BL224" s="20" t="s">
        <v>149</v>
      </c>
      <c r="BM224" s="225" t="s">
        <v>304</v>
      </c>
    </row>
    <row r="225" s="2" customFormat="1">
      <c r="A225" s="41"/>
      <c r="B225" s="42"/>
      <c r="C225" s="43"/>
      <c r="D225" s="227" t="s">
        <v>151</v>
      </c>
      <c r="E225" s="43"/>
      <c r="F225" s="228" t="s">
        <v>305</v>
      </c>
      <c r="G225" s="43"/>
      <c r="H225" s="43"/>
      <c r="I225" s="229"/>
      <c r="J225" s="43"/>
      <c r="K225" s="43"/>
      <c r="L225" s="47"/>
      <c r="M225" s="230"/>
      <c r="N225" s="231"/>
      <c r="O225" s="87"/>
      <c r="P225" s="87"/>
      <c r="Q225" s="87"/>
      <c r="R225" s="87"/>
      <c r="S225" s="87"/>
      <c r="T225" s="87"/>
      <c r="U225" s="88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20" t="s">
        <v>151</v>
      </c>
      <c r="AU225" s="20" t="s">
        <v>85</v>
      </c>
    </row>
    <row r="226" s="2" customFormat="1" ht="21.75" customHeight="1">
      <c r="A226" s="41"/>
      <c r="B226" s="42"/>
      <c r="C226" s="214" t="s">
        <v>306</v>
      </c>
      <c r="D226" s="214" t="s">
        <v>144</v>
      </c>
      <c r="E226" s="215" t="s">
        <v>307</v>
      </c>
      <c r="F226" s="216" t="s">
        <v>308</v>
      </c>
      <c r="G226" s="217" t="s">
        <v>177</v>
      </c>
      <c r="H226" s="218">
        <v>55.807000000000002</v>
      </c>
      <c r="I226" s="219"/>
      <c r="J226" s="220">
        <f>ROUND(I226*H226,2)</f>
        <v>0</v>
      </c>
      <c r="K226" s="216" t="s">
        <v>148</v>
      </c>
      <c r="L226" s="47"/>
      <c r="M226" s="221" t="s">
        <v>19</v>
      </c>
      <c r="N226" s="222" t="s">
        <v>46</v>
      </c>
      <c r="O226" s="87"/>
      <c r="P226" s="223">
        <f>O226*H226</f>
        <v>0</v>
      </c>
      <c r="Q226" s="223">
        <v>0</v>
      </c>
      <c r="R226" s="223">
        <f>Q226*H226</f>
        <v>0</v>
      </c>
      <c r="S226" s="223">
        <v>0</v>
      </c>
      <c r="T226" s="223">
        <f>S226*H226</f>
        <v>0</v>
      </c>
      <c r="U226" s="224" t="s">
        <v>19</v>
      </c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225" t="s">
        <v>149</v>
      </c>
      <c r="AT226" s="225" t="s">
        <v>144</v>
      </c>
      <c r="AU226" s="225" t="s">
        <v>85</v>
      </c>
      <c r="AY226" s="20" t="s">
        <v>142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20" t="s">
        <v>83</v>
      </c>
      <c r="BK226" s="226">
        <f>ROUND(I226*H226,2)</f>
        <v>0</v>
      </c>
      <c r="BL226" s="20" t="s">
        <v>149</v>
      </c>
      <c r="BM226" s="225" t="s">
        <v>309</v>
      </c>
    </row>
    <row r="227" s="2" customFormat="1">
      <c r="A227" s="41"/>
      <c r="B227" s="42"/>
      <c r="C227" s="43"/>
      <c r="D227" s="227" t="s">
        <v>151</v>
      </c>
      <c r="E227" s="43"/>
      <c r="F227" s="228" t="s">
        <v>310</v>
      </c>
      <c r="G227" s="43"/>
      <c r="H227" s="43"/>
      <c r="I227" s="229"/>
      <c r="J227" s="43"/>
      <c r="K227" s="43"/>
      <c r="L227" s="47"/>
      <c r="M227" s="230"/>
      <c r="N227" s="231"/>
      <c r="O227" s="87"/>
      <c r="P227" s="87"/>
      <c r="Q227" s="87"/>
      <c r="R227" s="87"/>
      <c r="S227" s="87"/>
      <c r="T227" s="87"/>
      <c r="U227" s="88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T227" s="20" t="s">
        <v>151</v>
      </c>
      <c r="AU227" s="20" t="s">
        <v>85</v>
      </c>
    </row>
    <row r="228" s="2" customFormat="1" ht="24.15" customHeight="1">
      <c r="A228" s="41"/>
      <c r="B228" s="42"/>
      <c r="C228" s="214" t="s">
        <v>311</v>
      </c>
      <c r="D228" s="214" t="s">
        <v>144</v>
      </c>
      <c r="E228" s="215" t="s">
        <v>312</v>
      </c>
      <c r="F228" s="216" t="s">
        <v>313</v>
      </c>
      <c r="G228" s="217" t="s">
        <v>177</v>
      </c>
      <c r="H228" s="218">
        <v>454.743</v>
      </c>
      <c r="I228" s="219"/>
      <c r="J228" s="220">
        <f>ROUND(I228*H228,2)</f>
        <v>0</v>
      </c>
      <c r="K228" s="216" t="s">
        <v>148</v>
      </c>
      <c r="L228" s="47"/>
      <c r="M228" s="221" t="s">
        <v>19</v>
      </c>
      <c r="N228" s="222" t="s">
        <v>46</v>
      </c>
      <c r="O228" s="87"/>
      <c r="P228" s="223">
        <f>O228*H228</f>
        <v>0</v>
      </c>
      <c r="Q228" s="223">
        <v>0</v>
      </c>
      <c r="R228" s="223">
        <f>Q228*H228</f>
        <v>0</v>
      </c>
      <c r="S228" s="223">
        <v>0</v>
      </c>
      <c r="T228" s="223">
        <f>S228*H228</f>
        <v>0</v>
      </c>
      <c r="U228" s="224" t="s">
        <v>19</v>
      </c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225" t="s">
        <v>149</v>
      </c>
      <c r="AT228" s="225" t="s">
        <v>144</v>
      </c>
      <c r="AU228" s="225" t="s">
        <v>85</v>
      </c>
      <c r="AY228" s="20" t="s">
        <v>142</v>
      </c>
      <c r="BE228" s="226">
        <f>IF(N228="základní",J228,0)</f>
        <v>0</v>
      </c>
      <c r="BF228" s="226">
        <f>IF(N228="snížená",J228,0)</f>
        <v>0</v>
      </c>
      <c r="BG228" s="226">
        <f>IF(N228="zákl. přenesená",J228,0)</f>
        <v>0</v>
      </c>
      <c r="BH228" s="226">
        <f>IF(N228="sníž. přenesená",J228,0)</f>
        <v>0</v>
      </c>
      <c r="BI228" s="226">
        <f>IF(N228="nulová",J228,0)</f>
        <v>0</v>
      </c>
      <c r="BJ228" s="20" t="s">
        <v>83</v>
      </c>
      <c r="BK228" s="226">
        <f>ROUND(I228*H228,2)</f>
        <v>0</v>
      </c>
      <c r="BL228" s="20" t="s">
        <v>149</v>
      </c>
      <c r="BM228" s="225" t="s">
        <v>314</v>
      </c>
    </row>
    <row r="229" s="2" customFormat="1">
      <c r="A229" s="41"/>
      <c r="B229" s="42"/>
      <c r="C229" s="43"/>
      <c r="D229" s="227" t="s">
        <v>151</v>
      </c>
      <c r="E229" s="43"/>
      <c r="F229" s="228" t="s">
        <v>315</v>
      </c>
      <c r="G229" s="43"/>
      <c r="H229" s="43"/>
      <c r="I229" s="229"/>
      <c r="J229" s="43"/>
      <c r="K229" s="43"/>
      <c r="L229" s="47"/>
      <c r="M229" s="230"/>
      <c r="N229" s="231"/>
      <c r="O229" s="87"/>
      <c r="P229" s="87"/>
      <c r="Q229" s="87"/>
      <c r="R229" s="87"/>
      <c r="S229" s="87"/>
      <c r="T229" s="87"/>
      <c r="U229" s="88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T229" s="20" t="s">
        <v>151</v>
      </c>
      <c r="AU229" s="20" t="s">
        <v>85</v>
      </c>
    </row>
    <row r="230" s="14" customFormat="1">
      <c r="A230" s="14"/>
      <c r="B230" s="243"/>
      <c r="C230" s="244"/>
      <c r="D230" s="234" t="s">
        <v>153</v>
      </c>
      <c r="E230" s="245" t="s">
        <v>19</v>
      </c>
      <c r="F230" s="246" t="s">
        <v>316</v>
      </c>
      <c r="G230" s="244"/>
      <c r="H230" s="247">
        <v>454.743</v>
      </c>
      <c r="I230" s="248"/>
      <c r="J230" s="244"/>
      <c r="K230" s="244"/>
      <c r="L230" s="249"/>
      <c r="M230" s="250"/>
      <c r="N230" s="251"/>
      <c r="O230" s="251"/>
      <c r="P230" s="251"/>
      <c r="Q230" s="251"/>
      <c r="R230" s="251"/>
      <c r="S230" s="251"/>
      <c r="T230" s="251"/>
      <c r="U230" s="252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3" t="s">
        <v>153</v>
      </c>
      <c r="AU230" s="253" t="s">
        <v>85</v>
      </c>
      <c r="AV230" s="14" t="s">
        <v>85</v>
      </c>
      <c r="AW230" s="14" t="s">
        <v>37</v>
      </c>
      <c r="AX230" s="14" t="s">
        <v>75</v>
      </c>
      <c r="AY230" s="253" t="s">
        <v>142</v>
      </c>
    </row>
    <row r="231" s="15" customFormat="1">
      <c r="A231" s="15"/>
      <c r="B231" s="254"/>
      <c r="C231" s="255"/>
      <c r="D231" s="234" t="s">
        <v>153</v>
      </c>
      <c r="E231" s="256" t="s">
        <v>19</v>
      </c>
      <c r="F231" s="257" t="s">
        <v>156</v>
      </c>
      <c r="G231" s="255"/>
      <c r="H231" s="258">
        <v>454.743</v>
      </c>
      <c r="I231" s="259"/>
      <c r="J231" s="255"/>
      <c r="K231" s="255"/>
      <c r="L231" s="260"/>
      <c r="M231" s="261"/>
      <c r="N231" s="262"/>
      <c r="O231" s="262"/>
      <c r="P231" s="262"/>
      <c r="Q231" s="262"/>
      <c r="R231" s="262"/>
      <c r="S231" s="262"/>
      <c r="T231" s="262"/>
      <c r="U231" s="263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T231" s="264" t="s">
        <v>153</v>
      </c>
      <c r="AU231" s="264" t="s">
        <v>85</v>
      </c>
      <c r="AV231" s="15" t="s">
        <v>149</v>
      </c>
      <c r="AW231" s="15" t="s">
        <v>37</v>
      </c>
      <c r="AX231" s="15" t="s">
        <v>83</v>
      </c>
      <c r="AY231" s="264" t="s">
        <v>142</v>
      </c>
    </row>
    <row r="232" s="2" customFormat="1" ht="24.15" customHeight="1">
      <c r="A232" s="41"/>
      <c r="B232" s="42"/>
      <c r="C232" s="214" t="s">
        <v>317</v>
      </c>
      <c r="D232" s="214" t="s">
        <v>144</v>
      </c>
      <c r="E232" s="215" t="s">
        <v>318</v>
      </c>
      <c r="F232" s="216" t="s">
        <v>319</v>
      </c>
      <c r="G232" s="217" t="s">
        <v>177</v>
      </c>
      <c r="H232" s="218">
        <v>10.073</v>
      </c>
      <c r="I232" s="219"/>
      <c r="J232" s="220">
        <f>ROUND(I232*H232,2)</f>
        <v>0</v>
      </c>
      <c r="K232" s="216" t="s">
        <v>148</v>
      </c>
      <c r="L232" s="47"/>
      <c r="M232" s="221" t="s">
        <v>19</v>
      </c>
      <c r="N232" s="222" t="s">
        <v>46</v>
      </c>
      <c r="O232" s="87"/>
      <c r="P232" s="223">
        <f>O232*H232</f>
        <v>0</v>
      </c>
      <c r="Q232" s="223">
        <v>0</v>
      </c>
      <c r="R232" s="223">
        <f>Q232*H232</f>
        <v>0</v>
      </c>
      <c r="S232" s="223">
        <v>0</v>
      </c>
      <c r="T232" s="223">
        <f>S232*H232</f>
        <v>0</v>
      </c>
      <c r="U232" s="224" t="s">
        <v>19</v>
      </c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5" t="s">
        <v>149</v>
      </c>
      <c r="AT232" s="225" t="s">
        <v>144</v>
      </c>
      <c r="AU232" s="225" t="s">
        <v>85</v>
      </c>
      <c r="AY232" s="20" t="s">
        <v>142</v>
      </c>
      <c r="BE232" s="226">
        <f>IF(N232="základní",J232,0)</f>
        <v>0</v>
      </c>
      <c r="BF232" s="226">
        <f>IF(N232="snížená",J232,0)</f>
        <v>0</v>
      </c>
      <c r="BG232" s="226">
        <f>IF(N232="zákl. přenesená",J232,0)</f>
        <v>0</v>
      </c>
      <c r="BH232" s="226">
        <f>IF(N232="sníž. přenesená",J232,0)</f>
        <v>0</v>
      </c>
      <c r="BI232" s="226">
        <f>IF(N232="nulová",J232,0)</f>
        <v>0</v>
      </c>
      <c r="BJ232" s="20" t="s">
        <v>83</v>
      </c>
      <c r="BK232" s="226">
        <f>ROUND(I232*H232,2)</f>
        <v>0</v>
      </c>
      <c r="BL232" s="20" t="s">
        <v>149</v>
      </c>
      <c r="BM232" s="225" t="s">
        <v>320</v>
      </c>
    </row>
    <row r="233" s="2" customFormat="1">
      <c r="A233" s="41"/>
      <c r="B233" s="42"/>
      <c r="C233" s="43"/>
      <c r="D233" s="227" t="s">
        <v>151</v>
      </c>
      <c r="E233" s="43"/>
      <c r="F233" s="228" t="s">
        <v>321</v>
      </c>
      <c r="G233" s="43"/>
      <c r="H233" s="43"/>
      <c r="I233" s="229"/>
      <c r="J233" s="43"/>
      <c r="K233" s="43"/>
      <c r="L233" s="47"/>
      <c r="M233" s="230"/>
      <c r="N233" s="231"/>
      <c r="O233" s="87"/>
      <c r="P233" s="87"/>
      <c r="Q233" s="87"/>
      <c r="R233" s="87"/>
      <c r="S233" s="87"/>
      <c r="T233" s="87"/>
      <c r="U233" s="88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T233" s="20" t="s">
        <v>151</v>
      </c>
      <c r="AU233" s="20" t="s">
        <v>85</v>
      </c>
    </row>
    <row r="234" s="2" customFormat="1" ht="24.15" customHeight="1">
      <c r="A234" s="41"/>
      <c r="B234" s="42"/>
      <c r="C234" s="214" t="s">
        <v>322</v>
      </c>
      <c r="D234" s="214" t="s">
        <v>144</v>
      </c>
      <c r="E234" s="215" t="s">
        <v>323</v>
      </c>
      <c r="F234" s="216" t="s">
        <v>324</v>
      </c>
      <c r="G234" s="217" t="s">
        <v>177</v>
      </c>
      <c r="H234" s="218">
        <v>4.1550000000000002</v>
      </c>
      <c r="I234" s="219"/>
      <c r="J234" s="220">
        <f>ROUND(I234*H234,2)</f>
        <v>0</v>
      </c>
      <c r="K234" s="216" t="s">
        <v>148</v>
      </c>
      <c r="L234" s="47"/>
      <c r="M234" s="221" t="s">
        <v>19</v>
      </c>
      <c r="N234" s="222" t="s">
        <v>46</v>
      </c>
      <c r="O234" s="87"/>
      <c r="P234" s="223">
        <f>O234*H234</f>
        <v>0</v>
      </c>
      <c r="Q234" s="223">
        <v>0</v>
      </c>
      <c r="R234" s="223">
        <f>Q234*H234</f>
        <v>0</v>
      </c>
      <c r="S234" s="223">
        <v>0</v>
      </c>
      <c r="T234" s="223">
        <f>S234*H234</f>
        <v>0</v>
      </c>
      <c r="U234" s="224" t="s">
        <v>19</v>
      </c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225" t="s">
        <v>149</v>
      </c>
      <c r="AT234" s="225" t="s">
        <v>144</v>
      </c>
      <c r="AU234" s="225" t="s">
        <v>85</v>
      </c>
      <c r="AY234" s="20" t="s">
        <v>142</v>
      </c>
      <c r="BE234" s="226">
        <f>IF(N234="základní",J234,0)</f>
        <v>0</v>
      </c>
      <c r="BF234" s="226">
        <f>IF(N234="snížená",J234,0)</f>
        <v>0</v>
      </c>
      <c r="BG234" s="226">
        <f>IF(N234="zákl. přenesená",J234,0)</f>
        <v>0</v>
      </c>
      <c r="BH234" s="226">
        <f>IF(N234="sníž. přenesená",J234,0)</f>
        <v>0</v>
      </c>
      <c r="BI234" s="226">
        <f>IF(N234="nulová",J234,0)</f>
        <v>0</v>
      </c>
      <c r="BJ234" s="20" t="s">
        <v>83</v>
      </c>
      <c r="BK234" s="226">
        <f>ROUND(I234*H234,2)</f>
        <v>0</v>
      </c>
      <c r="BL234" s="20" t="s">
        <v>149</v>
      </c>
      <c r="BM234" s="225" t="s">
        <v>325</v>
      </c>
    </row>
    <row r="235" s="2" customFormat="1">
      <c r="A235" s="41"/>
      <c r="B235" s="42"/>
      <c r="C235" s="43"/>
      <c r="D235" s="227" t="s">
        <v>151</v>
      </c>
      <c r="E235" s="43"/>
      <c r="F235" s="228" t="s">
        <v>326</v>
      </c>
      <c r="G235" s="43"/>
      <c r="H235" s="43"/>
      <c r="I235" s="229"/>
      <c r="J235" s="43"/>
      <c r="K235" s="43"/>
      <c r="L235" s="47"/>
      <c r="M235" s="230"/>
      <c r="N235" s="231"/>
      <c r="O235" s="87"/>
      <c r="P235" s="87"/>
      <c r="Q235" s="87"/>
      <c r="R235" s="87"/>
      <c r="S235" s="87"/>
      <c r="T235" s="87"/>
      <c r="U235" s="88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T235" s="20" t="s">
        <v>151</v>
      </c>
      <c r="AU235" s="20" t="s">
        <v>85</v>
      </c>
    </row>
    <row r="236" s="2" customFormat="1" ht="24.15" customHeight="1">
      <c r="A236" s="41"/>
      <c r="B236" s="42"/>
      <c r="C236" s="214" t="s">
        <v>327</v>
      </c>
      <c r="D236" s="214" t="s">
        <v>144</v>
      </c>
      <c r="E236" s="215" t="s">
        <v>328</v>
      </c>
      <c r="F236" s="216" t="s">
        <v>329</v>
      </c>
      <c r="G236" s="217" t="s">
        <v>177</v>
      </c>
      <c r="H236" s="218">
        <v>15.565</v>
      </c>
      <c r="I236" s="219"/>
      <c r="J236" s="220">
        <f>ROUND(I236*H236,2)</f>
        <v>0</v>
      </c>
      <c r="K236" s="216" t="s">
        <v>148</v>
      </c>
      <c r="L236" s="47"/>
      <c r="M236" s="221" t="s">
        <v>19</v>
      </c>
      <c r="N236" s="222" t="s">
        <v>46</v>
      </c>
      <c r="O236" s="87"/>
      <c r="P236" s="223">
        <f>O236*H236</f>
        <v>0</v>
      </c>
      <c r="Q236" s="223">
        <v>0</v>
      </c>
      <c r="R236" s="223">
        <f>Q236*H236</f>
        <v>0</v>
      </c>
      <c r="S236" s="223">
        <v>0</v>
      </c>
      <c r="T236" s="223">
        <f>S236*H236</f>
        <v>0</v>
      </c>
      <c r="U236" s="224" t="s">
        <v>19</v>
      </c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25" t="s">
        <v>149</v>
      </c>
      <c r="AT236" s="225" t="s">
        <v>144</v>
      </c>
      <c r="AU236" s="225" t="s">
        <v>85</v>
      </c>
      <c r="AY236" s="20" t="s">
        <v>142</v>
      </c>
      <c r="BE236" s="226">
        <f>IF(N236="základní",J236,0)</f>
        <v>0</v>
      </c>
      <c r="BF236" s="226">
        <f>IF(N236="snížená",J236,0)</f>
        <v>0</v>
      </c>
      <c r="BG236" s="226">
        <f>IF(N236="zákl. přenesená",J236,0)</f>
        <v>0</v>
      </c>
      <c r="BH236" s="226">
        <f>IF(N236="sníž. přenesená",J236,0)</f>
        <v>0</v>
      </c>
      <c r="BI236" s="226">
        <f>IF(N236="nulová",J236,0)</f>
        <v>0</v>
      </c>
      <c r="BJ236" s="20" t="s">
        <v>83</v>
      </c>
      <c r="BK236" s="226">
        <f>ROUND(I236*H236,2)</f>
        <v>0</v>
      </c>
      <c r="BL236" s="20" t="s">
        <v>149</v>
      </c>
      <c r="BM236" s="225" t="s">
        <v>330</v>
      </c>
    </row>
    <row r="237" s="2" customFormat="1">
      <c r="A237" s="41"/>
      <c r="B237" s="42"/>
      <c r="C237" s="43"/>
      <c r="D237" s="227" t="s">
        <v>151</v>
      </c>
      <c r="E237" s="43"/>
      <c r="F237" s="228" t="s">
        <v>331</v>
      </c>
      <c r="G237" s="43"/>
      <c r="H237" s="43"/>
      <c r="I237" s="229"/>
      <c r="J237" s="43"/>
      <c r="K237" s="43"/>
      <c r="L237" s="47"/>
      <c r="M237" s="230"/>
      <c r="N237" s="231"/>
      <c r="O237" s="87"/>
      <c r="P237" s="87"/>
      <c r="Q237" s="87"/>
      <c r="R237" s="87"/>
      <c r="S237" s="87"/>
      <c r="T237" s="87"/>
      <c r="U237" s="88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T237" s="20" t="s">
        <v>151</v>
      </c>
      <c r="AU237" s="20" t="s">
        <v>85</v>
      </c>
    </row>
    <row r="238" s="2" customFormat="1" ht="24.15" customHeight="1">
      <c r="A238" s="41"/>
      <c r="B238" s="42"/>
      <c r="C238" s="214" t="s">
        <v>332</v>
      </c>
      <c r="D238" s="214" t="s">
        <v>144</v>
      </c>
      <c r="E238" s="215" t="s">
        <v>333</v>
      </c>
      <c r="F238" s="216" t="s">
        <v>334</v>
      </c>
      <c r="G238" s="217" t="s">
        <v>177</v>
      </c>
      <c r="H238" s="218">
        <v>0.218</v>
      </c>
      <c r="I238" s="219"/>
      <c r="J238" s="220">
        <f>ROUND(I238*H238,2)</f>
        <v>0</v>
      </c>
      <c r="K238" s="216" t="s">
        <v>148</v>
      </c>
      <c r="L238" s="47"/>
      <c r="M238" s="221" t="s">
        <v>19</v>
      </c>
      <c r="N238" s="222" t="s">
        <v>46</v>
      </c>
      <c r="O238" s="87"/>
      <c r="P238" s="223">
        <f>O238*H238</f>
        <v>0</v>
      </c>
      <c r="Q238" s="223">
        <v>0</v>
      </c>
      <c r="R238" s="223">
        <f>Q238*H238</f>
        <v>0</v>
      </c>
      <c r="S238" s="223">
        <v>0</v>
      </c>
      <c r="T238" s="223">
        <f>S238*H238</f>
        <v>0</v>
      </c>
      <c r="U238" s="224" t="s">
        <v>19</v>
      </c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225" t="s">
        <v>149</v>
      </c>
      <c r="AT238" s="225" t="s">
        <v>144</v>
      </c>
      <c r="AU238" s="225" t="s">
        <v>85</v>
      </c>
      <c r="AY238" s="20" t="s">
        <v>142</v>
      </c>
      <c r="BE238" s="226">
        <f>IF(N238="základní",J238,0)</f>
        <v>0</v>
      </c>
      <c r="BF238" s="226">
        <f>IF(N238="snížená",J238,0)</f>
        <v>0</v>
      </c>
      <c r="BG238" s="226">
        <f>IF(N238="zákl. přenesená",J238,0)</f>
        <v>0</v>
      </c>
      <c r="BH238" s="226">
        <f>IF(N238="sníž. přenesená",J238,0)</f>
        <v>0</v>
      </c>
      <c r="BI238" s="226">
        <f>IF(N238="nulová",J238,0)</f>
        <v>0</v>
      </c>
      <c r="BJ238" s="20" t="s">
        <v>83</v>
      </c>
      <c r="BK238" s="226">
        <f>ROUND(I238*H238,2)</f>
        <v>0</v>
      </c>
      <c r="BL238" s="20" t="s">
        <v>149</v>
      </c>
      <c r="BM238" s="225" t="s">
        <v>335</v>
      </c>
    </row>
    <row r="239" s="2" customFormat="1">
      <c r="A239" s="41"/>
      <c r="B239" s="42"/>
      <c r="C239" s="43"/>
      <c r="D239" s="227" t="s">
        <v>151</v>
      </c>
      <c r="E239" s="43"/>
      <c r="F239" s="228" t="s">
        <v>336</v>
      </c>
      <c r="G239" s="43"/>
      <c r="H239" s="43"/>
      <c r="I239" s="229"/>
      <c r="J239" s="43"/>
      <c r="K239" s="43"/>
      <c r="L239" s="47"/>
      <c r="M239" s="230"/>
      <c r="N239" s="231"/>
      <c r="O239" s="87"/>
      <c r="P239" s="87"/>
      <c r="Q239" s="87"/>
      <c r="R239" s="87"/>
      <c r="S239" s="87"/>
      <c r="T239" s="87"/>
      <c r="U239" s="88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T239" s="20" t="s">
        <v>151</v>
      </c>
      <c r="AU239" s="20" t="s">
        <v>85</v>
      </c>
    </row>
    <row r="240" s="2" customFormat="1" ht="24.15" customHeight="1">
      <c r="A240" s="41"/>
      <c r="B240" s="42"/>
      <c r="C240" s="214" t="s">
        <v>337</v>
      </c>
      <c r="D240" s="214" t="s">
        <v>144</v>
      </c>
      <c r="E240" s="215" t="s">
        <v>338</v>
      </c>
      <c r="F240" s="216" t="s">
        <v>339</v>
      </c>
      <c r="G240" s="217" t="s">
        <v>177</v>
      </c>
      <c r="H240" s="218">
        <v>1.4790000000000001</v>
      </c>
      <c r="I240" s="219"/>
      <c r="J240" s="220">
        <f>ROUND(I240*H240,2)</f>
        <v>0</v>
      </c>
      <c r="K240" s="216" t="s">
        <v>148</v>
      </c>
      <c r="L240" s="47"/>
      <c r="M240" s="221" t="s">
        <v>19</v>
      </c>
      <c r="N240" s="222" t="s">
        <v>46</v>
      </c>
      <c r="O240" s="87"/>
      <c r="P240" s="223">
        <f>O240*H240</f>
        <v>0</v>
      </c>
      <c r="Q240" s="223">
        <v>0</v>
      </c>
      <c r="R240" s="223">
        <f>Q240*H240</f>
        <v>0</v>
      </c>
      <c r="S240" s="223">
        <v>0</v>
      </c>
      <c r="T240" s="223">
        <f>S240*H240</f>
        <v>0</v>
      </c>
      <c r="U240" s="224" t="s">
        <v>19</v>
      </c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R240" s="225" t="s">
        <v>149</v>
      </c>
      <c r="AT240" s="225" t="s">
        <v>144</v>
      </c>
      <c r="AU240" s="225" t="s">
        <v>85</v>
      </c>
      <c r="AY240" s="20" t="s">
        <v>142</v>
      </c>
      <c r="BE240" s="226">
        <f>IF(N240="základní",J240,0)</f>
        <v>0</v>
      </c>
      <c r="BF240" s="226">
        <f>IF(N240="snížená",J240,0)</f>
        <v>0</v>
      </c>
      <c r="BG240" s="226">
        <f>IF(N240="zákl. přenesená",J240,0)</f>
        <v>0</v>
      </c>
      <c r="BH240" s="226">
        <f>IF(N240="sníž. přenesená",J240,0)</f>
        <v>0</v>
      </c>
      <c r="BI240" s="226">
        <f>IF(N240="nulová",J240,0)</f>
        <v>0</v>
      </c>
      <c r="BJ240" s="20" t="s">
        <v>83</v>
      </c>
      <c r="BK240" s="226">
        <f>ROUND(I240*H240,2)</f>
        <v>0</v>
      </c>
      <c r="BL240" s="20" t="s">
        <v>149</v>
      </c>
      <c r="BM240" s="225" t="s">
        <v>340</v>
      </c>
    </row>
    <row r="241" s="2" customFormat="1">
      <c r="A241" s="41"/>
      <c r="B241" s="42"/>
      <c r="C241" s="43"/>
      <c r="D241" s="227" t="s">
        <v>151</v>
      </c>
      <c r="E241" s="43"/>
      <c r="F241" s="228" t="s">
        <v>341</v>
      </c>
      <c r="G241" s="43"/>
      <c r="H241" s="43"/>
      <c r="I241" s="229"/>
      <c r="J241" s="43"/>
      <c r="K241" s="43"/>
      <c r="L241" s="47"/>
      <c r="M241" s="230"/>
      <c r="N241" s="231"/>
      <c r="O241" s="87"/>
      <c r="P241" s="87"/>
      <c r="Q241" s="87"/>
      <c r="R241" s="87"/>
      <c r="S241" s="87"/>
      <c r="T241" s="87"/>
      <c r="U241" s="88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T241" s="20" t="s">
        <v>151</v>
      </c>
      <c r="AU241" s="20" t="s">
        <v>85</v>
      </c>
    </row>
    <row r="242" s="2" customFormat="1" ht="24.15" customHeight="1">
      <c r="A242" s="41"/>
      <c r="B242" s="42"/>
      <c r="C242" s="214" t="s">
        <v>342</v>
      </c>
      <c r="D242" s="214" t="s">
        <v>144</v>
      </c>
      <c r="E242" s="215" t="s">
        <v>343</v>
      </c>
      <c r="F242" s="216" t="s">
        <v>344</v>
      </c>
      <c r="G242" s="217" t="s">
        <v>177</v>
      </c>
      <c r="H242" s="218">
        <v>17.126000000000001</v>
      </c>
      <c r="I242" s="219"/>
      <c r="J242" s="220">
        <f>ROUND(I242*H242,2)</f>
        <v>0</v>
      </c>
      <c r="K242" s="216" t="s">
        <v>148</v>
      </c>
      <c r="L242" s="47"/>
      <c r="M242" s="221" t="s">
        <v>19</v>
      </c>
      <c r="N242" s="222" t="s">
        <v>46</v>
      </c>
      <c r="O242" s="87"/>
      <c r="P242" s="223">
        <f>O242*H242</f>
        <v>0</v>
      </c>
      <c r="Q242" s="223">
        <v>0</v>
      </c>
      <c r="R242" s="223">
        <f>Q242*H242</f>
        <v>0</v>
      </c>
      <c r="S242" s="223">
        <v>0</v>
      </c>
      <c r="T242" s="223">
        <f>S242*H242</f>
        <v>0</v>
      </c>
      <c r="U242" s="224" t="s">
        <v>19</v>
      </c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5" t="s">
        <v>149</v>
      </c>
      <c r="AT242" s="225" t="s">
        <v>144</v>
      </c>
      <c r="AU242" s="225" t="s">
        <v>85</v>
      </c>
      <c r="AY242" s="20" t="s">
        <v>142</v>
      </c>
      <c r="BE242" s="226">
        <f>IF(N242="základní",J242,0)</f>
        <v>0</v>
      </c>
      <c r="BF242" s="226">
        <f>IF(N242="snížená",J242,0)</f>
        <v>0</v>
      </c>
      <c r="BG242" s="226">
        <f>IF(N242="zákl. přenesená",J242,0)</f>
        <v>0</v>
      </c>
      <c r="BH242" s="226">
        <f>IF(N242="sníž. přenesená",J242,0)</f>
        <v>0</v>
      </c>
      <c r="BI242" s="226">
        <f>IF(N242="nulová",J242,0)</f>
        <v>0</v>
      </c>
      <c r="BJ242" s="20" t="s">
        <v>83</v>
      </c>
      <c r="BK242" s="226">
        <f>ROUND(I242*H242,2)</f>
        <v>0</v>
      </c>
      <c r="BL242" s="20" t="s">
        <v>149</v>
      </c>
      <c r="BM242" s="225" t="s">
        <v>345</v>
      </c>
    </row>
    <row r="243" s="2" customFormat="1">
      <c r="A243" s="41"/>
      <c r="B243" s="42"/>
      <c r="C243" s="43"/>
      <c r="D243" s="227" t="s">
        <v>151</v>
      </c>
      <c r="E243" s="43"/>
      <c r="F243" s="228" t="s">
        <v>346</v>
      </c>
      <c r="G243" s="43"/>
      <c r="H243" s="43"/>
      <c r="I243" s="229"/>
      <c r="J243" s="43"/>
      <c r="K243" s="43"/>
      <c r="L243" s="47"/>
      <c r="M243" s="230"/>
      <c r="N243" s="231"/>
      <c r="O243" s="87"/>
      <c r="P243" s="87"/>
      <c r="Q243" s="87"/>
      <c r="R243" s="87"/>
      <c r="S243" s="87"/>
      <c r="T243" s="87"/>
      <c r="U243" s="88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0" t="s">
        <v>151</v>
      </c>
      <c r="AU243" s="20" t="s">
        <v>85</v>
      </c>
    </row>
    <row r="244" s="2" customFormat="1" ht="16.5" customHeight="1">
      <c r="A244" s="41"/>
      <c r="B244" s="42"/>
      <c r="C244" s="214" t="s">
        <v>347</v>
      </c>
      <c r="D244" s="214" t="s">
        <v>144</v>
      </c>
      <c r="E244" s="215" t="s">
        <v>348</v>
      </c>
      <c r="F244" s="216" t="s">
        <v>349</v>
      </c>
      <c r="G244" s="217" t="s">
        <v>177</v>
      </c>
      <c r="H244" s="218">
        <v>-1.9119999999999999</v>
      </c>
      <c r="I244" s="219"/>
      <c r="J244" s="220">
        <f>ROUND(I244*H244,2)</f>
        <v>0</v>
      </c>
      <c r="K244" s="216" t="s">
        <v>279</v>
      </c>
      <c r="L244" s="47"/>
      <c r="M244" s="221" t="s">
        <v>19</v>
      </c>
      <c r="N244" s="222" t="s">
        <v>46</v>
      </c>
      <c r="O244" s="87"/>
      <c r="P244" s="223">
        <f>O244*H244</f>
        <v>0</v>
      </c>
      <c r="Q244" s="223">
        <v>0</v>
      </c>
      <c r="R244" s="223">
        <f>Q244*H244</f>
        <v>0</v>
      </c>
      <c r="S244" s="223">
        <v>0</v>
      </c>
      <c r="T244" s="223">
        <f>S244*H244</f>
        <v>0</v>
      </c>
      <c r="U244" s="224" t="s">
        <v>19</v>
      </c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225" t="s">
        <v>149</v>
      </c>
      <c r="AT244" s="225" t="s">
        <v>144</v>
      </c>
      <c r="AU244" s="225" t="s">
        <v>85</v>
      </c>
      <c r="AY244" s="20" t="s">
        <v>142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20" t="s">
        <v>83</v>
      </c>
      <c r="BK244" s="226">
        <f>ROUND(I244*H244,2)</f>
        <v>0</v>
      </c>
      <c r="BL244" s="20" t="s">
        <v>149</v>
      </c>
      <c r="BM244" s="225" t="s">
        <v>350</v>
      </c>
    </row>
    <row r="245" s="14" customFormat="1">
      <c r="A245" s="14"/>
      <c r="B245" s="243"/>
      <c r="C245" s="244"/>
      <c r="D245" s="234" t="s">
        <v>153</v>
      </c>
      <c r="E245" s="245" t="s">
        <v>19</v>
      </c>
      <c r="F245" s="246" t="s">
        <v>351</v>
      </c>
      <c r="G245" s="244"/>
      <c r="H245" s="247">
        <v>-1.9119999999999999</v>
      </c>
      <c r="I245" s="248"/>
      <c r="J245" s="244"/>
      <c r="K245" s="244"/>
      <c r="L245" s="249"/>
      <c r="M245" s="250"/>
      <c r="N245" s="251"/>
      <c r="O245" s="251"/>
      <c r="P245" s="251"/>
      <c r="Q245" s="251"/>
      <c r="R245" s="251"/>
      <c r="S245" s="251"/>
      <c r="T245" s="251"/>
      <c r="U245" s="252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3" t="s">
        <v>153</v>
      </c>
      <c r="AU245" s="253" t="s">
        <v>85</v>
      </c>
      <c r="AV245" s="14" t="s">
        <v>85</v>
      </c>
      <c r="AW245" s="14" t="s">
        <v>37</v>
      </c>
      <c r="AX245" s="14" t="s">
        <v>75</v>
      </c>
      <c r="AY245" s="253" t="s">
        <v>142</v>
      </c>
    </row>
    <row r="246" s="15" customFormat="1">
      <c r="A246" s="15"/>
      <c r="B246" s="254"/>
      <c r="C246" s="255"/>
      <c r="D246" s="234" t="s">
        <v>153</v>
      </c>
      <c r="E246" s="256" t="s">
        <v>19</v>
      </c>
      <c r="F246" s="257" t="s">
        <v>156</v>
      </c>
      <c r="G246" s="255"/>
      <c r="H246" s="258">
        <v>-1.9119999999999999</v>
      </c>
      <c r="I246" s="259"/>
      <c r="J246" s="255"/>
      <c r="K246" s="255"/>
      <c r="L246" s="260"/>
      <c r="M246" s="261"/>
      <c r="N246" s="262"/>
      <c r="O246" s="262"/>
      <c r="P246" s="262"/>
      <c r="Q246" s="262"/>
      <c r="R246" s="262"/>
      <c r="S246" s="262"/>
      <c r="T246" s="262"/>
      <c r="U246" s="263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T246" s="264" t="s">
        <v>153</v>
      </c>
      <c r="AU246" s="264" t="s">
        <v>85</v>
      </c>
      <c r="AV246" s="15" t="s">
        <v>149</v>
      </c>
      <c r="AW246" s="15" t="s">
        <v>37</v>
      </c>
      <c r="AX246" s="15" t="s">
        <v>83</v>
      </c>
      <c r="AY246" s="264" t="s">
        <v>142</v>
      </c>
    </row>
    <row r="247" s="12" customFormat="1" ht="25.92" customHeight="1">
      <c r="A247" s="12"/>
      <c r="B247" s="198"/>
      <c r="C247" s="199"/>
      <c r="D247" s="200" t="s">
        <v>74</v>
      </c>
      <c r="E247" s="201" t="s">
        <v>352</v>
      </c>
      <c r="F247" s="201" t="s">
        <v>353</v>
      </c>
      <c r="G247" s="199"/>
      <c r="H247" s="199"/>
      <c r="I247" s="202"/>
      <c r="J247" s="203">
        <f>BK247</f>
        <v>0</v>
      </c>
      <c r="K247" s="199"/>
      <c r="L247" s="204"/>
      <c r="M247" s="205"/>
      <c r="N247" s="206"/>
      <c r="O247" s="206"/>
      <c r="P247" s="207">
        <f>P248+P254+P259+P270+P302+P310+P324</f>
        <v>0</v>
      </c>
      <c r="Q247" s="206"/>
      <c r="R247" s="207">
        <f>R248+R254+R259+R270+R302+R310+R324</f>
        <v>0</v>
      </c>
      <c r="S247" s="206"/>
      <c r="T247" s="207">
        <f>T248+T254+T259+T270+T302+T310+T324</f>
        <v>7.4489770000000002</v>
      </c>
      <c r="U247" s="208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09" t="s">
        <v>85</v>
      </c>
      <c r="AT247" s="210" t="s">
        <v>74</v>
      </c>
      <c r="AU247" s="210" t="s">
        <v>75</v>
      </c>
      <c r="AY247" s="209" t="s">
        <v>142</v>
      </c>
      <c r="BK247" s="211">
        <f>BK248+BK254+BK259+BK270+BK302+BK310+BK324</f>
        <v>0</v>
      </c>
    </row>
    <row r="248" s="12" customFormat="1" ht="22.8" customHeight="1">
      <c r="A248" s="12"/>
      <c r="B248" s="198"/>
      <c r="C248" s="199"/>
      <c r="D248" s="200" t="s">
        <v>74</v>
      </c>
      <c r="E248" s="212" t="s">
        <v>354</v>
      </c>
      <c r="F248" s="212" t="s">
        <v>355</v>
      </c>
      <c r="G248" s="199"/>
      <c r="H248" s="199"/>
      <c r="I248" s="202"/>
      <c r="J248" s="213">
        <f>BK248</f>
        <v>0</v>
      </c>
      <c r="K248" s="199"/>
      <c r="L248" s="204"/>
      <c r="M248" s="205"/>
      <c r="N248" s="206"/>
      <c r="O248" s="206"/>
      <c r="P248" s="207">
        <f>SUM(P249:P253)</f>
        <v>0</v>
      </c>
      <c r="Q248" s="206"/>
      <c r="R248" s="207">
        <f>SUM(R249:R253)</f>
        <v>0</v>
      </c>
      <c r="S248" s="206"/>
      <c r="T248" s="207">
        <f>SUM(T249:T253)</f>
        <v>0.062</v>
      </c>
      <c r="U248" s="208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R248" s="209" t="s">
        <v>85</v>
      </c>
      <c r="AT248" s="210" t="s">
        <v>74</v>
      </c>
      <c r="AU248" s="210" t="s">
        <v>83</v>
      </c>
      <c r="AY248" s="209" t="s">
        <v>142</v>
      </c>
      <c r="BK248" s="211">
        <f>SUM(BK249:BK253)</f>
        <v>0</v>
      </c>
    </row>
    <row r="249" s="2" customFormat="1" ht="24.15" customHeight="1">
      <c r="A249" s="41"/>
      <c r="B249" s="42"/>
      <c r="C249" s="214" t="s">
        <v>356</v>
      </c>
      <c r="D249" s="214" t="s">
        <v>144</v>
      </c>
      <c r="E249" s="215" t="s">
        <v>357</v>
      </c>
      <c r="F249" s="216" t="s">
        <v>358</v>
      </c>
      <c r="G249" s="217" t="s">
        <v>359</v>
      </c>
      <c r="H249" s="218">
        <v>100</v>
      </c>
      <c r="I249" s="219"/>
      <c r="J249" s="220">
        <f>ROUND(I249*H249,2)</f>
        <v>0</v>
      </c>
      <c r="K249" s="216" t="s">
        <v>148</v>
      </c>
      <c r="L249" s="47"/>
      <c r="M249" s="221" t="s">
        <v>19</v>
      </c>
      <c r="N249" s="222" t="s">
        <v>46</v>
      </c>
      <c r="O249" s="87"/>
      <c r="P249" s="223">
        <f>O249*H249</f>
        <v>0</v>
      </c>
      <c r="Q249" s="223">
        <v>0</v>
      </c>
      <c r="R249" s="223">
        <f>Q249*H249</f>
        <v>0</v>
      </c>
      <c r="S249" s="223">
        <v>0.00062</v>
      </c>
      <c r="T249" s="223">
        <f>S249*H249</f>
        <v>0.062</v>
      </c>
      <c r="U249" s="224" t="s">
        <v>19</v>
      </c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25" t="s">
        <v>269</v>
      </c>
      <c r="AT249" s="225" t="s">
        <v>144</v>
      </c>
      <c r="AU249" s="225" t="s">
        <v>85</v>
      </c>
      <c r="AY249" s="20" t="s">
        <v>142</v>
      </c>
      <c r="BE249" s="226">
        <f>IF(N249="základní",J249,0)</f>
        <v>0</v>
      </c>
      <c r="BF249" s="226">
        <f>IF(N249="snížená",J249,0)</f>
        <v>0</v>
      </c>
      <c r="BG249" s="226">
        <f>IF(N249="zákl. přenesená",J249,0)</f>
        <v>0</v>
      </c>
      <c r="BH249" s="226">
        <f>IF(N249="sníž. přenesená",J249,0)</f>
        <v>0</v>
      </c>
      <c r="BI249" s="226">
        <f>IF(N249="nulová",J249,0)</f>
        <v>0</v>
      </c>
      <c r="BJ249" s="20" t="s">
        <v>83</v>
      </c>
      <c r="BK249" s="226">
        <f>ROUND(I249*H249,2)</f>
        <v>0</v>
      </c>
      <c r="BL249" s="20" t="s">
        <v>269</v>
      </c>
      <c r="BM249" s="225" t="s">
        <v>360</v>
      </c>
    </row>
    <row r="250" s="2" customFormat="1">
      <c r="A250" s="41"/>
      <c r="B250" s="42"/>
      <c r="C250" s="43"/>
      <c r="D250" s="227" t="s">
        <v>151</v>
      </c>
      <c r="E250" s="43"/>
      <c r="F250" s="228" t="s">
        <v>361</v>
      </c>
      <c r="G250" s="43"/>
      <c r="H250" s="43"/>
      <c r="I250" s="229"/>
      <c r="J250" s="43"/>
      <c r="K250" s="43"/>
      <c r="L250" s="47"/>
      <c r="M250" s="230"/>
      <c r="N250" s="231"/>
      <c r="O250" s="87"/>
      <c r="P250" s="87"/>
      <c r="Q250" s="87"/>
      <c r="R250" s="87"/>
      <c r="S250" s="87"/>
      <c r="T250" s="87"/>
      <c r="U250" s="88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T250" s="20" t="s">
        <v>151</v>
      </c>
      <c r="AU250" s="20" t="s">
        <v>85</v>
      </c>
    </row>
    <row r="251" s="13" customFormat="1">
      <c r="A251" s="13"/>
      <c r="B251" s="232"/>
      <c r="C251" s="233"/>
      <c r="D251" s="234" t="s">
        <v>153</v>
      </c>
      <c r="E251" s="235" t="s">
        <v>19</v>
      </c>
      <c r="F251" s="236" t="s">
        <v>362</v>
      </c>
      <c r="G251" s="233"/>
      <c r="H251" s="235" t="s">
        <v>19</v>
      </c>
      <c r="I251" s="237"/>
      <c r="J251" s="233"/>
      <c r="K251" s="233"/>
      <c r="L251" s="238"/>
      <c r="M251" s="239"/>
      <c r="N251" s="240"/>
      <c r="O251" s="240"/>
      <c r="P251" s="240"/>
      <c r="Q251" s="240"/>
      <c r="R251" s="240"/>
      <c r="S251" s="240"/>
      <c r="T251" s="240"/>
      <c r="U251" s="241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2" t="s">
        <v>153</v>
      </c>
      <c r="AU251" s="242" t="s">
        <v>85</v>
      </c>
      <c r="AV251" s="13" t="s">
        <v>83</v>
      </c>
      <c r="AW251" s="13" t="s">
        <v>37</v>
      </c>
      <c r="AX251" s="13" t="s">
        <v>75</v>
      </c>
      <c r="AY251" s="242" t="s">
        <v>142</v>
      </c>
    </row>
    <row r="252" s="14" customFormat="1">
      <c r="A252" s="14"/>
      <c r="B252" s="243"/>
      <c r="C252" s="244"/>
      <c r="D252" s="234" t="s">
        <v>153</v>
      </c>
      <c r="E252" s="245" t="s">
        <v>19</v>
      </c>
      <c r="F252" s="246" t="s">
        <v>363</v>
      </c>
      <c r="G252" s="244"/>
      <c r="H252" s="247">
        <v>100</v>
      </c>
      <c r="I252" s="248"/>
      <c r="J252" s="244"/>
      <c r="K252" s="244"/>
      <c r="L252" s="249"/>
      <c r="M252" s="250"/>
      <c r="N252" s="251"/>
      <c r="O252" s="251"/>
      <c r="P252" s="251"/>
      <c r="Q252" s="251"/>
      <c r="R252" s="251"/>
      <c r="S252" s="251"/>
      <c r="T252" s="251"/>
      <c r="U252" s="252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3" t="s">
        <v>153</v>
      </c>
      <c r="AU252" s="253" t="s">
        <v>85</v>
      </c>
      <c r="AV252" s="14" t="s">
        <v>85</v>
      </c>
      <c r="AW252" s="14" t="s">
        <v>37</v>
      </c>
      <c r="AX252" s="14" t="s">
        <v>75</v>
      </c>
      <c r="AY252" s="253" t="s">
        <v>142</v>
      </c>
    </row>
    <row r="253" s="15" customFormat="1">
      <c r="A253" s="15"/>
      <c r="B253" s="254"/>
      <c r="C253" s="255"/>
      <c r="D253" s="234" t="s">
        <v>153</v>
      </c>
      <c r="E253" s="256" t="s">
        <v>19</v>
      </c>
      <c r="F253" s="257" t="s">
        <v>156</v>
      </c>
      <c r="G253" s="255"/>
      <c r="H253" s="258">
        <v>100</v>
      </c>
      <c r="I253" s="259"/>
      <c r="J253" s="255"/>
      <c r="K253" s="255"/>
      <c r="L253" s="260"/>
      <c r="M253" s="261"/>
      <c r="N253" s="262"/>
      <c r="O253" s="262"/>
      <c r="P253" s="262"/>
      <c r="Q253" s="262"/>
      <c r="R253" s="262"/>
      <c r="S253" s="262"/>
      <c r="T253" s="262"/>
      <c r="U253" s="263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T253" s="264" t="s">
        <v>153</v>
      </c>
      <c r="AU253" s="264" t="s">
        <v>85</v>
      </c>
      <c r="AV253" s="15" t="s">
        <v>149</v>
      </c>
      <c r="AW253" s="15" t="s">
        <v>37</v>
      </c>
      <c r="AX253" s="15" t="s">
        <v>83</v>
      </c>
      <c r="AY253" s="264" t="s">
        <v>142</v>
      </c>
    </row>
    <row r="254" s="12" customFormat="1" ht="22.8" customHeight="1">
      <c r="A254" s="12"/>
      <c r="B254" s="198"/>
      <c r="C254" s="199"/>
      <c r="D254" s="200" t="s">
        <v>74</v>
      </c>
      <c r="E254" s="212" t="s">
        <v>364</v>
      </c>
      <c r="F254" s="212" t="s">
        <v>365</v>
      </c>
      <c r="G254" s="199"/>
      <c r="H254" s="199"/>
      <c r="I254" s="202"/>
      <c r="J254" s="213">
        <f>BK254</f>
        <v>0</v>
      </c>
      <c r="K254" s="199"/>
      <c r="L254" s="204"/>
      <c r="M254" s="205"/>
      <c r="N254" s="206"/>
      <c r="O254" s="206"/>
      <c r="P254" s="207">
        <f>SUM(P255:P258)</f>
        <v>0</v>
      </c>
      <c r="Q254" s="206"/>
      <c r="R254" s="207">
        <f>SUM(R255:R258)</f>
        <v>0</v>
      </c>
      <c r="S254" s="206"/>
      <c r="T254" s="207">
        <f>SUM(T255:T258)</f>
        <v>0.00014999999999999999</v>
      </c>
      <c r="U254" s="208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209" t="s">
        <v>85</v>
      </c>
      <c r="AT254" s="210" t="s">
        <v>74</v>
      </c>
      <c r="AU254" s="210" t="s">
        <v>83</v>
      </c>
      <c r="AY254" s="209" t="s">
        <v>142</v>
      </c>
      <c r="BK254" s="211">
        <f>SUM(BK255:BK258)</f>
        <v>0</v>
      </c>
    </row>
    <row r="255" s="2" customFormat="1" ht="16.5" customHeight="1">
      <c r="A255" s="41"/>
      <c r="B255" s="42"/>
      <c r="C255" s="214" t="s">
        <v>366</v>
      </c>
      <c r="D255" s="214" t="s">
        <v>144</v>
      </c>
      <c r="E255" s="215" t="s">
        <v>367</v>
      </c>
      <c r="F255" s="216" t="s">
        <v>368</v>
      </c>
      <c r="G255" s="217" t="s">
        <v>284</v>
      </c>
      <c r="H255" s="218">
        <v>1</v>
      </c>
      <c r="I255" s="219"/>
      <c r="J255" s="220">
        <f>ROUND(I255*H255,2)</f>
        <v>0</v>
      </c>
      <c r="K255" s="216" t="s">
        <v>148</v>
      </c>
      <c r="L255" s="47"/>
      <c r="M255" s="221" t="s">
        <v>19</v>
      </c>
      <c r="N255" s="222" t="s">
        <v>46</v>
      </c>
      <c r="O255" s="87"/>
      <c r="P255" s="223">
        <f>O255*H255</f>
        <v>0</v>
      </c>
      <c r="Q255" s="223">
        <v>0</v>
      </c>
      <c r="R255" s="223">
        <f>Q255*H255</f>
        <v>0</v>
      </c>
      <c r="S255" s="223">
        <v>0.00014999999999999999</v>
      </c>
      <c r="T255" s="223">
        <f>S255*H255</f>
        <v>0.00014999999999999999</v>
      </c>
      <c r="U255" s="224" t="s">
        <v>19</v>
      </c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225" t="s">
        <v>269</v>
      </c>
      <c r="AT255" s="225" t="s">
        <v>144</v>
      </c>
      <c r="AU255" s="225" t="s">
        <v>85</v>
      </c>
      <c r="AY255" s="20" t="s">
        <v>142</v>
      </c>
      <c r="BE255" s="226">
        <f>IF(N255="základní",J255,0)</f>
        <v>0</v>
      </c>
      <c r="BF255" s="226">
        <f>IF(N255="snížená",J255,0)</f>
        <v>0</v>
      </c>
      <c r="BG255" s="226">
        <f>IF(N255="zákl. přenesená",J255,0)</f>
        <v>0</v>
      </c>
      <c r="BH255" s="226">
        <f>IF(N255="sníž. přenesená",J255,0)</f>
        <v>0</v>
      </c>
      <c r="BI255" s="226">
        <f>IF(N255="nulová",J255,0)</f>
        <v>0</v>
      </c>
      <c r="BJ255" s="20" t="s">
        <v>83</v>
      </c>
      <c r="BK255" s="226">
        <f>ROUND(I255*H255,2)</f>
        <v>0</v>
      </c>
      <c r="BL255" s="20" t="s">
        <v>269</v>
      </c>
      <c r="BM255" s="225" t="s">
        <v>369</v>
      </c>
    </row>
    <row r="256" s="2" customFormat="1">
      <c r="A256" s="41"/>
      <c r="B256" s="42"/>
      <c r="C256" s="43"/>
      <c r="D256" s="227" t="s">
        <v>151</v>
      </c>
      <c r="E256" s="43"/>
      <c r="F256" s="228" t="s">
        <v>370</v>
      </c>
      <c r="G256" s="43"/>
      <c r="H256" s="43"/>
      <c r="I256" s="229"/>
      <c r="J256" s="43"/>
      <c r="K256" s="43"/>
      <c r="L256" s="47"/>
      <c r="M256" s="230"/>
      <c r="N256" s="231"/>
      <c r="O256" s="87"/>
      <c r="P256" s="87"/>
      <c r="Q256" s="87"/>
      <c r="R256" s="87"/>
      <c r="S256" s="87"/>
      <c r="T256" s="87"/>
      <c r="U256" s="88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T256" s="20" t="s">
        <v>151</v>
      </c>
      <c r="AU256" s="20" t="s">
        <v>85</v>
      </c>
    </row>
    <row r="257" s="14" customFormat="1">
      <c r="A257" s="14"/>
      <c r="B257" s="243"/>
      <c r="C257" s="244"/>
      <c r="D257" s="234" t="s">
        <v>153</v>
      </c>
      <c r="E257" s="245" t="s">
        <v>19</v>
      </c>
      <c r="F257" s="246" t="s">
        <v>371</v>
      </c>
      <c r="G257" s="244"/>
      <c r="H257" s="247">
        <v>1</v>
      </c>
      <c r="I257" s="248"/>
      <c r="J257" s="244"/>
      <c r="K257" s="244"/>
      <c r="L257" s="249"/>
      <c r="M257" s="250"/>
      <c r="N257" s="251"/>
      <c r="O257" s="251"/>
      <c r="P257" s="251"/>
      <c r="Q257" s="251"/>
      <c r="R257" s="251"/>
      <c r="S257" s="251"/>
      <c r="T257" s="251"/>
      <c r="U257" s="252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3" t="s">
        <v>153</v>
      </c>
      <c r="AU257" s="253" t="s">
        <v>85</v>
      </c>
      <c r="AV257" s="14" t="s">
        <v>85</v>
      </c>
      <c r="AW257" s="14" t="s">
        <v>37</v>
      </c>
      <c r="AX257" s="14" t="s">
        <v>75</v>
      </c>
      <c r="AY257" s="253" t="s">
        <v>142</v>
      </c>
    </row>
    <row r="258" s="15" customFormat="1">
      <c r="A258" s="15"/>
      <c r="B258" s="254"/>
      <c r="C258" s="255"/>
      <c r="D258" s="234" t="s">
        <v>153</v>
      </c>
      <c r="E258" s="256" t="s">
        <v>19</v>
      </c>
      <c r="F258" s="257" t="s">
        <v>156</v>
      </c>
      <c r="G258" s="255"/>
      <c r="H258" s="258">
        <v>1</v>
      </c>
      <c r="I258" s="259"/>
      <c r="J258" s="255"/>
      <c r="K258" s="255"/>
      <c r="L258" s="260"/>
      <c r="M258" s="261"/>
      <c r="N258" s="262"/>
      <c r="O258" s="262"/>
      <c r="P258" s="262"/>
      <c r="Q258" s="262"/>
      <c r="R258" s="262"/>
      <c r="S258" s="262"/>
      <c r="T258" s="262"/>
      <c r="U258" s="263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T258" s="264" t="s">
        <v>153</v>
      </c>
      <c r="AU258" s="264" t="s">
        <v>85</v>
      </c>
      <c r="AV258" s="15" t="s">
        <v>149</v>
      </c>
      <c r="AW258" s="15" t="s">
        <v>37</v>
      </c>
      <c r="AX258" s="15" t="s">
        <v>83</v>
      </c>
      <c r="AY258" s="264" t="s">
        <v>142</v>
      </c>
    </row>
    <row r="259" s="12" customFormat="1" ht="22.8" customHeight="1">
      <c r="A259" s="12"/>
      <c r="B259" s="198"/>
      <c r="C259" s="199"/>
      <c r="D259" s="200" t="s">
        <v>74</v>
      </c>
      <c r="E259" s="212" t="s">
        <v>372</v>
      </c>
      <c r="F259" s="212" t="s">
        <v>373</v>
      </c>
      <c r="G259" s="199"/>
      <c r="H259" s="199"/>
      <c r="I259" s="202"/>
      <c r="J259" s="213">
        <f>BK259</f>
        <v>0</v>
      </c>
      <c r="K259" s="199"/>
      <c r="L259" s="204"/>
      <c r="M259" s="205"/>
      <c r="N259" s="206"/>
      <c r="O259" s="206"/>
      <c r="P259" s="207">
        <f>SUM(P260:P269)</f>
        <v>0</v>
      </c>
      <c r="Q259" s="206"/>
      <c r="R259" s="207">
        <f>SUM(R260:R269)</f>
        <v>0</v>
      </c>
      <c r="S259" s="206"/>
      <c r="T259" s="207">
        <f>SUM(T260:T269)</f>
        <v>1.0920000000000001</v>
      </c>
      <c r="U259" s="208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R259" s="209" t="s">
        <v>85</v>
      </c>
      <c r="AT259" s="210" t="s">
        <v>74</v>
      </c>
      <c r="AU259" s="210" t="s">
        <v>83</v>
      </c>
      <c r="AY259" s="209" t="s">
        <v>142</v>
      </c>
      <c r="BK259" s="211">
        <f>SUM(BK260:BK269)</f>
        <v>0</v>
      </c>
    </row>
    <row r="260" s="2" customFormat="1" ht="21.75" customHeight="1">
      <c r="A260" s="41"/>
      <c r="B260" s="42"/>
      <c r="C260" s="214" t="s">
        <v>374</v>
      </c>
      <c r="D260" s="214" t="s">
        <v>144</v>
      </c>
      <c r="E260" s="215" t="s">
        <v>375</v>
      </c>
      <c r="F260" s="216" t="s">
        <v>376</v>
      </c>
      <c r="G260" s="217" t="s">
        <v>359</v>
      </c>
      <c r="H260" s="218">
        <v>76</v>
      </c>
      <c r="I260" s="219"/>
      <c r="J260" s="220">
        <f>ROUND(I260*H260,2)</f>
        <v>0</v>
      </c>
      <c r="K260" s="216" t="s">
        <v>148</v>
      </c>
      <c r="L260" s="47"/>
      <c r="M260" s="221" t="s">
        <v>19</v>
      </c>
      <c r="N260" s="222" t="s">
        <v>46</v>
      </c>
      <c r="O260" s="87"/>
      <c r="P260" s="223">
        <f>O260*H260</f>
        <v>0</v>
      </c>
      <c r="Q260" s="223">
        <v>0</v>
      </c>
      <c r="R260" s="223">
        <f>Q260*H260</f>
        <v>0</v>
      </c>
      <c r="S260" s="223">
        <v>0.0080000000000000002</v>
      </c>
      <c r="T260" s="223">
        <f>S260*H260</f>
        <v>0.60799999999999998</v>
      </c>
      <c r="U260" s="224" t="s">
        <v>19</v>
      </c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225" t="s">
        <v>269</v>
      </c>
      <c r="AT260" s="225" t="s">
        <v>144</v>
      </c>
      <c r="AU260" s="225" t="s">
        <v>85</v>
      </c>
      <c r="AY260" s="20" t="s">
        <v>142</v>
      </c>
      <c r="BE260" s="226">
        <f>IF(N260="základní",J260,0)</f>
        <v>0</v>
      </c>
      <c r="BF260" s="226">
        <f>IF(N260="snížená",J260,0)</f>
        <v>0</v>
      </c>
      <c r="BG260" s="226">
        <f>IF(N260="zákl. přenesená",J260,0)</f>
        <v>0</v>
      </c>
      <c r="BH260" s="226">
        <f>IF(N260="sníž. přenesená",J260,0)</f>
        <v>0</v>
      </c>
      <c r="BI260" s="226">
        <f>IF(N260="nulová",J260,0)</f>
        <v>0</v>
      </c>
      <c r="BJ260" s="20" t="s">
        <v>83</v>
      </c>
      <c r="BK260" s="226">
        <f>ROUND(I260*H260,2)</f>
        <v>0</v>
      </c>
      <c r="BL260" s="20" t="s">
        <v>269</v>
      </c>
      <c r="BM260" s="225" t="s">
        <v>377</v>
      </c>
    </row>
    <row r="261" s="2" customFormat="1">
      <c r="A261" s="41"/>
      <c r="B261" s="42"/>
      <c r="C261" s="43"/>
      <c r="D261" s="227" t="s">
        <v>151</v>
      </c>
      <c r="E261" s="43"/>
      <c r="F261" s="228" t="s">
        <v>378</v>
      </c>
      <c r="G261" s="43"/>
      <c r="H261" s="43"/>
      <c r="I261" s="229"/>
      <c r="J261" s="43"/>
      <c r="K261" s="43"/>
      <c r="L261" s="47"/>
      <c r="M261" s="230"/>
      <c r="N261" s="231"/>
      <c r="O261" s="87"/>
      <c r="P261" s="87"/>
      <c r="Q261" s="87"/>
      <c r="R261" s="87"/>
      <c r="S261" s="87"/>
      <c r="T261" s="87"/>
      <c r="U261" s="88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T261" s="20" t="s">
        <v>151</v>
      </c>
      <c r="AU261" s="20" t="s">
        <v>85</v>
      </c>
    </row>
    <row r="262" s="13" customFormat="1">
      <c r="A262" s="13"/>
      <c r="B262" s="232"/>
      <c r="C262" s="233"/>
      <c r="D262" s="234" t="s">
        <v>153</v>
      </c>
      <c r="E262" s="235" t="s">
        <v>19</v>
      </c>
      <c r="F262" s="236" t="s">
        <v>379</v>
      </c>
      <c r="G262" s="233"/>
      <c r="H262" s="235" t="s">
        <v>19</v>
      </c>
      <c r="I262" s="237"/>
      <c r="J262" s="233"/>
      <c r="K262" s="233"/>
      <c r="L262" s="238"/>
      <c r="M262" s="239"/>
      <c r="N262" s="240"/>
      <c r="O262" s="240"/>
      <c r="P262" s="240"/>
      <c r="Q262" s="240"/>
      <c r="R262" s="240"/>
      <c r="S262" s="240"/>
      <c r="T262" s="240"/>
      <c r="U262" s="241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2" t="s">
        <v>153</v>
      </c>
      <c r="AU262" s="242" t="s">
        <v>85</v>
      </c>
      <c r="AV262" s="13" t="s">
        <v>83</v>
      </c>
      <c r="AW262" s="13" t="s">
        <v>37</v>
      </c>
      <c r="AX262" s="13" t="s">
        <v>75</v>
      </c>
      <c r="AY262" s="242" t="s">
        <v>142</v>
      </c>
    </row>
    <row r="263" s="14" customFormat="1">
      <c r="A263" s="14"/>
      <c r="B263" s="243"/>
      <c r="C263" s="244"/>
      <c r="D263" s="234" t="s">
        <v>153</v>
      </c>
      <c r="E263" s="245" t="s">
        <v>19</v>
      </c>
      <c r="F263" s="246" t="s">
        <v>380</v>
      </c>
      <c r="G263" s="244"/>
      <c r="H263" s="247">
        <v>76</v>
      </c>
      <c r="I263" s="248"/>
      <c r="J263" s="244"/>
      <c r="K263" s="244"/>
      <c r="L263" s="249"/>
      <c r="M263" s="250"/>
      <c r="N263" s="251"/>
      <c r="O263" s="251"/>
      <c r="P263" s="251"/>
      <c r="Q263" s="251"/>
      <c r="R263" s="251"/>
      <c r="S263" s="251"/>
      <c r="T263" s="251"/>
      <c r="U263" s="252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3" t="s">
        <v>153</v>
      </c>
      <c r="AU263" s="253" t="s">
        <v>85</v>
      </c>
      <c r="AV263" s="14" t="s">
        <v>85</v>
      </c>
      <c r="AW263" s="14" t="s">
        <v>37</v>
      </c>
      <c r="AX263" s="14" t="s">
        <v>75</v>
      </c>
      <c r="AY263" s="253" t="s">
        <v>142</v>
      </c>
    </row>
    <row r="264" s="15" customFormat="1">
      <c r="A264" s="15"/>
      <c r="B264" s="254"/>
      <c r="C264" s="255"/>
      <c r="D264" s="234" t="s">
        <v>153</v>
      </c>
      <c r="E264" s="256" t="s">
        <v>19</v>
      </c>
      <c r="F264" s="257" t="s">
        <v>156</v>
      </c>
      <c r="G264" s="255"/>
      <c r="H264" s="258">
        <v>76</v>
      </c>
      <c r="I264" s="259"/>
      <c r="J264" s="255"/>
      <c r="K264" s="255"/>
      <c r="L264" s="260"/>
      <c r="M264" s="261"/>
      <c r="N264" s="262"/>
      <c r="O264" s="262"/>
      <c r="P264" s="262"/>
      <c r="Q264" s="262"/>
      <c r="R264" s="262"/>
      <c r="S264" s="262"/>
      <c r="T264" s="262"/>
      <c r="U264" s="263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T264" s="264" t="s">
        <v>153</v>
      </c>
      <c r="AU264" s="264" t="s">
        <v>85</v>
      </c>
      <c r="AV264" s="15" t="s">
        <v>149</v>
      </c>
      <c r="AW264" s="15" t="s">
        <v>37</v>
      </c>
      <c r="AX264" s="15" t="s">
        <v>83</v>
      </c>
      <c r="AY264" s="264" t="s">
        <v>142</v>
      </c>
    </row>
    <row r="265" s="2" customFormat="1" ht="21.75" customHeight="1">
      <c r="A265" s="41"/>
      <c r="B265" s="42"/>
      <c r="C265" s="214" t="s">
        <v>381</v>
      </c>
      <c r="D265" s="214" t="s">
        <v>144</v>
      </c>
      <c r="E265" s="215" t="s">
        <v>382</v>
      </c>
      <c r="F265" s="216" t="s">
        <v>383</v>
      </c>
      <c r="G265" s="217" t="s">
        <v>359</v>
      </c>
      <c r="H265" s="218">
        <v>220</v>
      </c>
      <c r="I265" s="219"/>
      <c r="J265" s="220">
        <f>ROUND(I265*H265,2)</f>
        <v>0</v>
      </c>
      <c r="K265" s="216" t="s">
        <v>148</v>
      </c>
      <c r="L265" s="47"/>
      <c r="M265" s="221" t="s">
        <v>19</v>
      </c>
      <c r="N265" s="222" t="s">
        <v>46</v>
      </c>
      <c r="O265" s="87"/>
      <c r="P265" s="223">
        <f>O265*H265</f>
        <v>0</v>
      </c>
      <c r="Q265" s="223">
        <v>0</v>
      </c>
      <c r="R265" s="223">
        <f>Q265*H265</f>
        <v>0</v>
      </c>
      <c r="S265" s="223">
        <v>0.0022000000000000001</v>
      </c>
      <c r="T265" s="223">
        <f>S265*H265</f>
        <v>0.48400000000000004</v>
      </c>
      <c r="U265" s="224" t="s">
        <v>19</v>
      </c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225" t="s">
        <v>269</v>
      </c>
      <c r="AT265" s="225" t="s">
        <v>144</v>
      </c>
      <c r="AU265" s="225" t="s">
        <v>85</v>
      </c>
      <c r="AY265" s="20" t="s">
        <v>142</v>
      </c>
      <c r="BE265" s="226">
        <f>IF(N265="základní",J265,0)</f>
        <v>0</v>
      </c>
      <c r="BF265" s="226">
        <f>IF(N265="snížená",J265,0)</f>
        <v>0</v>
      </c>
      <c r="BG265" s="226">
        <f>IF(N265="zákl. přenesená",J265,0)</f>
        <v>0</v>
      </c>
      <c r="BH265" s="226">
        <f>IF(N265="sníž. přenesená",J265,0)</f>
        <v>0</v>
      </c>
      <c r="BI265" s="226">
        <f>IF(N265="nulová",J265,0)</f>
        <v>0</v>
      </c>
      <c r="BJ265" s="20" t="s">
        <v>83</v>
      </c>
      <c r="BK265" s="226">
        <f>ROUND(I265*H265,2)</f>
        <v>0</v>
      </c>
      <c r="BL265" s="20" t="s">
        <v>269</v>
      </c>
      <c r="BM265" s="225" t="s">
        <v>384</v>
      </c>
    </row>
    <row r="266" s="2" customFormat="1">
      <c r="A266" s="41"/>
      <c r="B266" s="42"/>
      <c r="C266" s="43"/>
      <c r="D266" s="227" t="s">
        <v>151</v>
      </c>
      <c r="E266" s="43"/>
      <c r="F266" s="228" t="s">
        <v>385</v>
      </c>
      <c r="G266" s="43"/>
      <c r="H266" s="43"/>
      <c r="I266" s="229"/>
      <c r="J266" s="43"/>
      <c r="K266" s="43"/>
      <c r="L266" s="47"/>
      <c r="M266" s="230"/>
      <c r="N266" s="231"/>
      <c r="O266" s="87"/>
      <c r="P266" s="87"/>
      <c r="Q266" s="87"/>
      <c r="R266" s="87"/>
      <c r="S266" s="87"/>
      <c r="T266" s="87"/>
      <c r="U266" s="88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T266" s="20" t="s">
        <v>151</v>
      </c>
      <c r="AU266" s="20" t="s">
        <v>85</v>
      </c>
    </row>
    <row r="267" s="13" customFormat="1">
      <c r="A267" s="13"/>
      <c r="B267" s="232"/>
      <c r="C267" s="233"/>
      <c r="D267" s="234" t="s">
        <v>153</v>
      </c>
      <c r="E267" s="235" t="s">
        <v>19</v>
      </c>
      <c r="F267" s="236" t="s">
        <v>216</v>
      </c>
      <c r="G267" s="233"/>
      <c r="H267" s="235" t="s">
        <v>19</v>
      </c>
      <c r="I267" s="237"/>
      <c r="J267" s="233"/>
      <c r="K267" s="233"/>
      <c r="L267" s="238"/>
      <c r="M267" s="239"/>
      <c r="N267" s="240"/>
      <c r="O267" s="240"/>
      <c r="P267" s="240"/>
      <c r="Q267" s="240"/>
      <c r="R267" s="240"/>
      <c r="S267" s="240"/>
      <c r="T267" s="240"/>
      <c r="U267" s="241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2" t="s">
        <v>153</v>
      </c>
      <c r="AU267" s="242" t="s">
        <v>85</v>
      </c>
      <c r="AV267" s="13" t="s">
        <v>83</v>
      </c>
      <c r="AW267" s="13" t="s">
        <v>37</v>
      </c>
      <c r="AX267" s="13" t="s">
        <v>75</v>
      </c>
      <c r="AY267" s="242" t="s">
        <v>142</v>
      </c>
    </row>
    <row r="268" s="14" customFormat="1">
      <c r="A268" s="14"/>
      <c r="B268" s="243"/>
      <c r="C268" s="244"/>
      <c r="D268" s="234" t="s">
        <v>153</v>
      </c>
      <c r="E268" s="245" t="s">
        <v>19</v>
      </c>
      <c r="F268" s="246" t="s">
        <v>386</v>
      </c>
      <c r="G268" s="244"/>
      <c r="H268" s="247">
        <v>220</v>
      </c>
      <c r="I268" s="248"/>
      <c r="J268" s="244"/>
      <c r="K268" s="244"/>
      <c r="L268" s="249"/>
      <c r="M268" s="250"/>
      <c r="N268" s="251"/>
      <c r="O268" s="251"/>
      <c r="P268" s="251"/>
      <c r="Q268" s="251"/>
      <c r="R268" s="251"/>
      <c r="S268" s="251"/>
      <c r="T268" s="251"/>
      <c r="U268" s="252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3" t="s">
        <v>153</v>
      </c>
      <c r="AU268" s="253" t="s">
        <v>85</v>
      </c>
      <c r="AV268" s="14" t="s">
        <v>85</v>
      </c>
      <c r="AW268" s="14" t="s">
        <v>37</v>
      </c>
      <c r="AX268" s="14" t="s">
        <v>75</v>
      </c>
      <c r="AY268" s="253" t="s">
        <v>142</v>
      </c>
    </row>
    <row r="269" s="15" customFormat="1">
      <c r="A269" s="15"/>
      <c r="B269" s="254"/>
      <c r="C269" s="255"/>
      <c r="D269" s="234" t="s">
        <v>153</v>
      </c>
      <c r="E269" s="256" t="s">
        <v>19</v>
      </c>
      <c r="F269" s="257" t="s">
        <v>156</v>
      </c>
      <c r="G269" s="255"/>
      <c r="H269" s="258">
        <v>220</v>
      </c>
      <c r="I269" s="259"/>
      <c r="J269" s="255"/>
      <c r="K269" s="255"/>
      <c r="L269" s="260"/>
      <c r="M269" s="261"/>
      <c r="N269" s="262"/>
      <c r="O269" s="262"/>
      <c r="P269" s="262"/>
      <c r="Q269" s="262"/>
      <c r="R269" s="262"/>
      <c r="S269" s="262"/>
      <c r="T269" s="262"/>
      <c r="U269" s="263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T269" s="264" t="s">
        <v>153</v>
      </c>
      <c r="AU269" s="264" t="s">
        <v>85</v>
      </c>
      <c r="AV269" s="15" t="s">
        <v>149</v>
      </c>
      <c r="AW269" s="15" t="s">
        <v>37</v>
      </c>
      <c r="AX269" s="15" t="s">
        <v>83</v>
      </c>
      <c r="AY269" s="264" t="s">
        <v>142</v>
      </c>
    </row>
    <row r="270" s="12" customFormat="1" ht="22.8" customHeight="1">
      <c r="A270" s="12"/>
      <c r="B270" s="198"/>
      <c r="C270" s="199"/>
      <c r="D270" s="200" t="s">
        <v>74</v>
      </c>
      <c r="E270" s="212" t="s">
        <v>387</v>
      </c>
      <c r="F270" s="212" t="s">
        <v>388</v>
      </c>
      <c r="G270" s="199"/>
      <c r="H270" s="199"/>
      <c r="I270" s="202"/>
      <c r="J270" s="213">
        <f>BK270</f>
        <v>0</v>
      </c>
      <c r="K270" s="199"/>
      <c r="L270" s="204"/>
      <c r="M270" s="205"/>
      <c r="N270" s="206"/>
      <c r="O270" s="206"/>
      <c r="P270" s="207">
        <f>SUM(P271:P301)</f>
        <v>0</v>
      </c>
      <c r="Q270" s="206"/>
      <c r="R270" s="207">
        <f>SUM(R271:R301)</f>
        <v>0</v>
      </c>
      <c r="S270" s="206"/>
      <c r="T270" s="207">
        <f>SUM(T271:T301)</f>
        <v>1.554643</v>
      </c>
      <c r="U270" s="208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209" t="s">
        <v>85</v>
      </c>
      <c r="AT270" s="210" t="s">
        <v>74</v>
      </c>
      <c r="AU270" s="210" t="s">
        <v>83</v>
      </c>
      <c r="AY270" s="209" t="s">
        <v>142</v>
      </c>
      <c r="BK270" s="211">
        <f>SUM(BK271:BK301)</f>
        <v>0</v>
      </c>
    </row>
    <row r="271" s="2" customFormat="1" ht="16.5" customHeight="1">
      <c r="A271" s="41"/>
      <c r="B271" s="42"/>
      <c r="C271" s="214" t="s">
        <v>389</v>
      </c>
      <c r="D271" s="214" t="s">
        <v>144</v>
      </c>
      <c r="E271" s="215" t="s">
        <v>390</v>
      </c>
      <c r="F271" s="216" t="s">
        <v>391</v>
      </c>
      <c r="G271" s="217" t="s">
        <v>147</v>
      </c>
      <c r="H271" s="218">
        <v>62.700000000000003</v>
      </c>
      <c r="I271" s="219"/>
      <c r="J271" s="220">
        <f>ROUND(I271*H271,2)</f>
        <v>0</v>
      </c>
      <c r="K271" s="216" t="s">
        <v>148</v>
      </c>
      <c r="L271" s="47"/>
      <c r="M271" s="221" t="s">
        <v>19</v>
      </c>
      <c r="N271" s="222" t="s">
        <v>46</v>
      </c>
      <c r="O271" s="87"/>
      <c r="P271" s="223">
        <f>O271*H271</f>
        <v>0</v>
      </c>
      <c r="Q271" s="223">
        <v>0</v>
      </c>
      <c r="R271" s="223">
        <f>Q271*H271</f>
        <v>0</v>
      </c>
      <c r="S271" s="223">
        <v>0.0031199999999999999</v>
      </c>
      <c r="T271" s="223">
        <f>S271*H271</f>
        <v>0.19562399999999999</v>
      </c>
      <c r="U271" s="224" t="s">
        <v>19</v>
      </c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225" t="s">
        <v>269</v>
      </c>
      <c r="AT271" s="225" t="s">
        <v>144</v>
      </c>
      <c r="AU271" s="225" t="s">
        <v>85</v>
      </c>
      <c r="AY271" s="20" t="s">
        <v>142</v>
      </c>
      <c r="BE271" s="226">
        <f>IF(N271="základní",J271,0)</f>
        <v>0</v>
      </c>
      <c r="BF271" s="226">
        <f>IF(N271="snížená",J271,0)</f>
        <v>0</v>
      </c>
      <c r="BG271" s="226">
        <f>IF(N271="zákl. přenesená",J271,0)</f>
        <v>0</v>
      </c>
      <c r="BH271" s="226">
        <f>IF(N271="sníž. přenesená",J271,0)</f>
        <v>0</v>
      </c>
      <c r="BI271" s="226">
        <f>IF(N271="nulová",J271,0)</f>
        <v>0</v>
      </c>
      <c r="BJ271" s="20" t="s">
        <v>83</v>
      </c>
      <c r="BK271" s="226">
        <f>ROUND(I271*H271,2)</f>
        <v>0</v>
      </c>
      <c r="BL271" s="20" t="s">
        <v>269</v>
      </c>
      <c r="BM271" s="225" t="s">
        <v>392</v>
      </c>
    </row>
    <row r="272" s="2" customFormat="1">
      <c r="A272" s="41"/>
      <c r="B272" s="42"/>
      <c r="C272" s="43"/>
      <c r="D272" s="227" t="s">
        <v>151</v>
      </c>
      <c r="E272" s="43"/>
      <c r="F272" s="228" t="s">
        <v>393</v>
      </c>
      <c r="G272" s="43"/>
      <c r="H272" s="43"/>
      <c r="I272" s="229"/>
      <c r="J272" s="43"/>
      <c r="K272" s="43"/>
      <c r="L272" s="47"/>
      <c r="M272" s="230"/>
      <c r="N272" s="231"/>
      <c r="O272" s="87"/>
      <c r="P272" s="87"/>
      <c r="Q272" s="87"/>
      <c r="R272" s="87"/>
      <c r="S272" s="87"/>
      <c r="T272" s="87"/>
      <c r="U272" s="88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T272" s="20" t="s">
        <v>151</v>
      </c>
      <c r="AU272" s="20" t="s">
        <v>85</v>
      </c>
    </row>
    <row r="273" s="14" customFormat="1">
      <c r="A273" s="14"/>
      <c r="B273" s="243"/>
      <c r="C273" s="244"/>
      <c r="D273" s="234" t="s">
        <v>153</v>
      </c>
      <c r="E273" s="245" t="s">
        <v>19</v>
      </c>
      <c r="F273" s="246" t="s">
        <v>394</v>
      </c>
      <c r="G273" s="244"/>
      <c r="H273" s="247">
        <v>62.700000000000003</v>
      </c>
      <c r="I273" s="248"/>
      <c r="J273" s="244"/>
      <c r="K273" s="244"/>
      <c r="L273" s="249"/>
      <c r="M273" s="250"/>
      <c r="N273" s="251"/>
      <c r="O273" s="251"/>
      <c r="P273" s="251"/>
      <c r="Q273" s="251"/>
      <c r="R273" s="251"/>
      <c r="S273" s="251"/>
      <c r="T273" s="251"/>
      <c r="U273" s="252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3" t="s">
        <v>153</v>
      </c>
      <c r="AU273" s="253" t="s">
        <v>85</v>
      </c>
      <c r="AV273" s="14" t="s">
        <v>85</v>
      </c>
      <c r="AW273" s="14" t="s">
        <v>37</v>
      </c>
      <c r="AX273" s="14" t="s">
        <v>75</v>
      </c>
      <c r="AY273" s="253" t="s">
        <v>142</v>
      </c>
    </row>
    <row r="274" s="15" customFormat="1">
      <c r="A274" s="15"/>
      <c r="B274" s="254"/>
      <c r="C274" s="255"/>
      <c r="D274" s="234" t="s">
        <v>153</v>
      </c>
      <c r="E274" s="256" t="s">
        <v>19</v>
      </c>
      <c r="F274" s="257" t="s">
        <v>156</v>
      </c>
      <c r="G274" s="255"/>
      <c r="H274" s="258">
        <v>62.700000000000003</v>
      </c>
      <c r="I274" s="259"/>
      <c r="J274" s="255"/>
      <c r="K274" s="255"/>
      <c r="L274" s="260"/>
      <c r="M274" s="261"/>
      <c r="N274" s="262"/>
      <c r="O274" s="262"/>
      <c r="P274" s="262"/>
      <c r="Q274" s="262"/>
      <c r="R274" s="262"/>
      <c r="S274" s="262"/>
      <c r="T274" s="262"/>
      <c r="U274" s="263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T274" s="264" t="s">
        <v>153</v>
      </c>
      <c r="AU274" s="264" t="s">
        <v>85</v>
      </c>
      <c r="AV274" s="15" t="s">
        <v>149</v>
      </c>
      <c r="AW274" s="15" t="s">
        <v>37</v>
      </c>
      <c r="AX274" s="15" t="s">
        <v>83</v>
      </c>
      <c r="AY274" s="264" t="s">
        <v>142</v>
      </c>
    </row>
    <row r="275" s="2" customFormat="1" ht="16.5" customHeight="1">
      <c r="A275" s="41"/>
      <c r="B275" s="42"/>
      <c r="C275" s="214" t="s">
        <v>395</v>
      </c>
      <c r="D275" s="214" t="s">
        <v>144</v>
      </c>
      <c r="E275" s="215" t="s">
        <v>396</v>
      </c>
      <c r="F275" s="216" t="s">
        <v>397</v>
      </c>
      <c r="G275" s="217" t="s">
        <v>359</v>
      </c>
      <c r="H275" s="218">
        <v>23</v>
      </c>
      <c r="I275" s="219"/>
      <c r="J275" s="220">
        <f>ROUND(I275*H275,2)</f>
        <v>0</v>
      </c>
      <c r="K275" s="216" t="s">
        <v>148</v>
      </c>
      <c r="L275" s="47"/>
      <c r="M275" s="221" t="s">
        <v>19</v>
      </c>
      <c r="N275" s="222" t="s">
        <v>46</v>
      </c>
      <c r="O275" s="87"/>
      <c r="P275" s="223">
        <f>O275*H275</f>
        <v>0</v>
      </c>
      <c r="Q275" s="223">
        <v>0</v>
      </c>
      <c r="R275" s="223">
        <f>Q275*H275</f>
        <v>0</v>
      </c>
      <c r="S275" s="223">
        <v>0.0016999999999999999</v>
      </c>
      <c r="T275" s="223">
        <f>S275*H275</f>
        <v>0.039099999999999996</v>
      </c>
      <c r="U275" s="224" t="s">
        <v>19</v>
      </c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R275" s="225" t="s">
        <v>269</v>
      </c>
      <c r="AT275" s="225" t="s">
        <v>144</v>
      </c>
      <c r="AU275" s="225" t="s">
        <v>85</v>
      </c>
      <c r="AY275" s="20" t="s">
        <v>142</v>
      </c>
      <c r="BE275" s="226">
        <f>IF(N275="základní",J275,0)</f>
        <v>0</v>
      </c>
      <c r="BF275" s="226">
        <f>IF(N275="snížená",J275,0)</f>
        <v>0</v>
      </c>
      <c r="BG275" s="226">
        <f>IF(N275="zákl. přenesená",J275,0)</f>
        <v>0</v>
      </c>
      <c r="BH275" s="226">
        <f>IF(N275="sníž. přenesená",J275,0)</f>
        <v>0</v>
      </c>
      <c r="BI275" s="226">
        <f>IF(N275="nulová",J275,0)</f>
        <v>0</v>
      </c>
      <c r="BJ275" s="20" t="s">
        <v>83</v>
      </c>
      <c r="BK275" s="226">
        <f>ROUND(I275*H275,2)</f>
        <v>0</v>
      </c>
      <c r="BL275" s="20" t="s">
        <v>269</v>
      </c>
      <c r="BM275" s="225" t="s">
        <v>398</v>
      </c>
    </row>
    <row r="276" s="2" customFormat="1">
      <c r="A276" s="41"/>
      <c r="B276" s="42"/>
      <c r="C276" s="43"/>
      <c r="D276" s="227" t="s">
        <v>151</v>
      </c>
      <c r="E276" s="43"/>
      <c r="F276" s="228" t="s">
        <v>399</v>
      </c>
      <c r="G276" s="43"/>
      <c r="H276" s="43"/>
      <c r="I276" s="229"/>
      <c r="J276" s="43"/>
      <c r="K276" s="43"/>
      <c r="L276" s="47"/>
      <c r="M276" s="230"/>
      <c r="N276" s="231"/>
      <c r="O276" s="87"/>
      <c r="P276" s="87"/>
      <c r="Q276" s="87"/>
      <c r="R276" s="87"/>
      <c r="S276" s="87"/>
      <c r="T276" s="87"/>
      <c r="U276" s="88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T276" s="20" t="s">
        <v>151</v>
      </c>
      <c r="AU276" s="20" t="s">
        <v>85</v>
      </c>
    </row>
    <row r="277" s="13" customFormat="1">
      <c r="A277" s="13"/>
      <c r="B277" s="232"/>
      <c r="C277" s="233"/>
      <c r="D277" s="234" t="s">
        <v>153</v>
      </c>
      <c r="E277" s="235" t="s">
        <v>19</v>
      </c>
      <c r="F277" s="236" t="s">
        <v>400</v>
      </c>
      <c r="G277" s="233"/>
      <c r="H277" s="235" t="s">
        <v>19</v>
      </c>
      <c r="I277" s="237"/>
      <c r="J277" s="233"/>
      <c r="K277" s="233"/>
      <c r="L277" s="238"/>
      <c r="M277" s="239"/>
      <c r="N277" s="240"/>
      <c r="O277" s="240"/>
      <c r="P277" s="240"/>
      <c r="Q277" s="240"/>
      <c r="R277" s="240"/>
      <c r="S277" s="240"/>
      <c r="T277" s="240"/>
      <c r="U277" s="241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2" t="s">
        <v>153</v>
      </c>
      <c r="AU277" s="242" t="s">
        <v>85</v>
      </c>
      <c r="AV277" s="13" t="s">
        <v>83</v>
      </c>
      <c r="AW277" s="13" t="s">
        <v>37</v>
      </c>
      <c r="AX277" s="13" t="s">
        <v>75</v>
      </c>
      <c r="AY277" s="242" t="s">
        <v>142</v>
      </c>
    </row>
    <row r="278" s="14" customFormat="1">
      <c r="A278" s="14"/>
      <c r="B278" s="243"/>
      <c r="C278" s="244"/>
      <c r="D278" s="234" t="s">
        <v>153</v>
      </c>
      <c r="E278" s="245" t="s">
        <v>19</v>
      </c>
      <c r="F278" s="246" t="s">
        <v>401</v>
      </c>
      <c r="G278" s="244"/>
      <c r="H278" s="247">
        <v>23</v>
      </c>
      <c r="I278" s="248"/>
      <c r="J278" s="244"/>
      <c r="K278" s="244"/>
      <c r="L278" s="249"/>
      <c r="M278" s="250"/>
      <c r="N278" s="251"/>
      <c r="O278" s="251"/>
      <c r="P278" s="251"/>
      <c r="Q278" s="251"/>
      <c r="R278" s="251"/>
      <c r="S278" s="251"/>
      <c r="T278" s="251"/>
      <c r="U278" s="252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3" t="s">
        <v>153</v>
      </c>
      <c r="AU278" s="253" t="s">
        <v>85</v>
      </c>
      <c r="AV278" s="14" t="s">
        <v>85</v>
      </c>
      <c r="AW278" s="14" t="s">
        <v>37</v>
      </c>
      <c r="AX278" s="14" t="s">
        <v>75</v>
      </c>
      <c r="AY278" s="253" t="s">
        <v>142</v>
      </c>
    </row>
    <row r="279" s="15" customFormat="1">
      <c r="A279" s="15"/>
      <c r="B279" s="254"/>
      <c r="C279" s="255"/>
      <c r="D279" s="234" t="s">
        <v>153</v>
      </c>
      <c r="E279" s="256" t="s">
        <v>19</v>
      </c>
      <c r="F279" s="257" t="s">
        <v>156</v>
      </c>
      <c r="G279" s="255"/>
      <c r="H279" s="258">
        <v>23</v>
      </c>
      <c r="I279" s="259"/>
      <c r="J279" s="255"/>
      <c r="K279" s="255"/>
      <c r="L279" s="260"/>
      <c r="M279" s="261"/>
      <c r="N279" s="262"/>
      <c r="O279" s="262"/>
      <c r="P279" s="262"/>
      <c r="Q279" s="262"/>
      <c r="R279" s="262"/>
      <c r="S279" s="262"/>
      <c r="T279" s="262"/>
      <c r="U279" s="263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T279" s="264" t="s">
        <v>153</v>
      </c>
      <c r="AU279" s="264" t="s">
        <v>85</v>
      </c>
      <c r="AV279" s="15" t="s">
        <v>149</v>
      </c>
      <c r="AW279" s="15" t="s">
        <v>37</v>
      </c>
      <c r="AX279" s="15" t="s">
        <v>83</v>
      </c>
      <c r="AY279" s="264" t="s">
        <v>142</v>
      </c>
    </row>
    <row r="280" s="2" customFormat="1" ht="16.5" customHeight="1">
      <c r="A280" s="41"/>
      <c r="B280" s="42"/>
      <c r="C280" s="214" t="s">
        <v>402</v>
      </c>
      <c r="D280" s="214" t="s">
        <v>144</v>
      </c>
      <c r="E280" s="215" t="s">
        <v>403</v>
      </c>
      <c r="F280" s="216" t="s">
        <v>404</v>
      </c>
      <c r="G280" s="217" t="s">
        <v>359</v>
      </c>
      <c r="H280" s="218">
        <v>136.13</v>
      </c>
      <c r="I280" s="219"/>
      <c r="J280" s="220">
        <f>ROUND(I280*H280,2)</f>
        <v>0</v>
      </c>
      <c r="K280" s="216" t="s">
        <v>148</v>
      </c>
      <c r="L280" s="47"/>
      <c r="M280" s="221" t="s">
        <v>19</v>
      </c>
      <c r="N280" s="222" t="s">
        <v>46</v>
      </c>
      <c r="O280" s="87"/>
      <c r="P280" s="223">
        <f>O280*H280</f>
        <v>0</v>
      </c>
      <c r="Q280" s="223">
        <v>0</v>
      </c>
      <c r="R280" s="223">
        <f>Q280*H280</f>
        <v>0</v>
      </c>
      <c r="S280" s="223">
        <v>0.00167</v>
      </c>
      <c r="T280" s="223">
        <f>S280*H280</f>
        <v>0.22733709999999999</v>
      </c>
      <c r="U280" s="224" t="s">
        <v>19</v>
      </c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R280" s="225" t="s">
        <v>269</v>
      </c>
      <c r="AT280" s="225" t="s">
        <v>144</v>
      </c>
      <c r="AU280" s="225" t="s">
        <v>85</v>
      </c>
      <c r="AY280" s="20" t="s">
        <v>142</v>
      </c>
      <c r="BE280" s="226">
        <f>IF(N280="základní",J280,0)</f>
        <v>0</v>
      </c>
      <c r="BF280" s="226">
        <f>IF(N280="snížená",J280,0)</f>
        <v>0</v>
      </c>
      <c r="BG280" s="226">
        <f>IF(N280="zákl. přenesená",J280,0)</f>
        <v>0</v>
      </c>
      <c r="BH280" s="226">
        <f>IF(N280="sníž. přenesená",J280,0)</f>
        <v>0</v>
      </c>
      <c r="BI280" s="226">
        <f>IF(N280="nulová",J280,0)</f>
        <v>0</v>
      </c>
      <c r="BJ280" s="20" t="s">
        <v>83</v>
      </c>
      <c r="BK280" s="226">
        <f>ROUND(I280*H280,2)</f>
        <v>0</v>
      </c>
      <c r="BL280" s="20" t="s">
        <v>269</v>
      </c>
      <c r="BM280" s="225" t="s">
        <v>405</v>
      </c>
    </row>
    <row r="281" s="2" customFormat="1">
      <c r="A281" s="41"/>
      <c r="B281" s="42"/>
      <c r="C281" s="43"/>
      <c r="D281" s="227" t="s">
        <v>151</v>
      </c>
      <c r="E281" s="43"/>
      <c r="F281" s="228" t="s">
        <v>406</v>
      </c>
      <c r="G281" s="43"/>
      <c r="H281" s="43"/>
      <c r="I281" s="229"/>
      <c r="J281" s="43"/>
      <c r="K281" s="43"/>
      <c r="L281" s="47"/>
      <c r="M281" s="230"/>
      <c r="N281" s="231"/>
      <c r="O281" s="87"/>
      <c r="P281" s="87"/>
      <c r="Q281" s="87"/>
      <c r="R281" s="87"/>
      <c r="S281" s="87"/>
      <c r="T281" s="87"/>
      <c r="U281" s="88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T281" s="20" t="s">
        <v>151</v>
      </c>
      <c r="AU281" s="20" t="s">
        <v>85</v>
      </c>
    </row>
    <row r="282" s="13" customFormat="1">
      <c r="A282" s="13"/>
      <c r="B282" s="232"/>
      <c r="C282" s="233"/>
      <c r="D282" s="234" t="s">
        <v>153</v>
      </c>
      <c r="E282" s="235" t="s">
        <v>19</v>
      </c>
      <c r="F282" s="236" t="s">
        <v>407</v>
      </c>
      <c r="G282" s="233"/>
      <c r="H282" s="235" t="s">
        <v>19</v>
      </c>
      <c r="I282" s="237"/>
      <c r="J282" s="233"/>
      <c r="K282" s="233"/>
      <c r="L282" s="238"/>
      <c r="M282" s="239"/>
      <c r="N282" s="240"/>
      <c r="O282" s="240"/>
      <c r="P282" s="240"/>
      <c r="Q282" s="240"/>
      <c r="R282" s="240"/>
      <c r="S282" s="240"/>
      <c r="T282" s="240"/>
      <c r="U282" s="241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2" t="s">
        <v>153</v>
      </c>
      <c r="AU282" s="242" t="s">
        <v>85</v>
      </c>
      <c r="AV282" s="13" t="s">
        <v>83</v>
      </c>
      <c r="AW282" s="13" t="s">
        <v>37</v>
      </c>
      <c r="AX282" s="13" t="s">
        <v>75</v>
      </c>
      <c r="AY282" s="242" t="s">
        <v>142</v>
      </c>
    </row>
    <row r="283" s="14" customFormat="1">
      <c r="A283" s="14"/>
      <c r="B283" s="243"/>
      <c r="C283" s="244"/>
      <c r="D283" s="234" t="s">
        <v>153</v>
      </c>
      <c r="E283" s="245" t="s">
        <v>19</v>
      </c>
      <c r="F283" s="246" t="s">
        <v>408</v>
      </c>
      <c r="G283" s="244"/>
      <c r="H283" s="247">
        <v>4.7999999999999998</v>
      </c>
      <c r="I283" s="248"/>
      <c r="J283" s="244"/>
      <c r="K283" s="244"/>
      <c r="L283" s="249"/>
      <c r="M283" s="250"/>
      <c r="N283" s="251"/>
      <c r="O283" s="251"/>
      <c r="P283" s="251"/>
      <c r="Q283" s="251"/>
      <c r="R283" s="251"/>
      <c r="S283" s="251"/>
      <c r="T283" s="251"/>
      <c r="U283" s="252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3" t="s">
        <v>153</v>
      </c>
      <c r="AU283" s="253" t="s">
        <v>85</v>
      </c>
      <c r="AV283" s="14" t="s">
        <v>85</v>
      </c>
      <c r="AW283" s="14" t="s">
        <v>37</v>
      </c>
      <c r="AX283" s="14" t="s">
        <v>75</v>
      </c>
      <c r="AY283" s="253" t="s">
        <v>142</v>
      </c>
    </row>
    <row r="284" s="14" customFormat="1">
      <c r="A284" s="14"/>
      <c r="B284" s="243"/>
      <c r="C284" s="244"/>
      <c r="D284" s="234" t="s">
        <v>153</v>
      </c>
      <c r="E284" s="245" t="s">
        <v>19</v>
      </c>
      <c r="F284" s="246" t="s">
        <v>409</v>
      </c>
      <c r="G284" s="244"/>
      <c r="H284" s="247">
        <v>20</v>
      </c>
      <c r="I284" s="248"/>
      <c r="J284" s="244"/>
      <c r="K284" s="244"/>
      <c r="L284" s="249"/>
      <c r="M284" s="250"/>
      <c r="N284" s="251"/>
      <c r="O284" s="251"/>
      <c r="P284" s="251"/>
      <c r="Q284" s="251"/>
      <c r="R284" s="251"/>
      <c r="S284" s="251"/>
      <c r="T284" s="251"/>
      <c r="U284" s="252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53" t="s">
        <v>153</v>
      </c>
      <c r="AU284" s="253" t="s">
        <v>85</v>
      </c>
      <c r="AV284" s="14" t="s">
        <v>85</v>
      </c>
      <c r="AW284" s="14" t="s">
        <v>37</v>
      </c>
      <c r="AX284" s="14" t="s">
        <v>75</v>
      </c>
      <c r="AY284" s="253" t="s">
        <v>142</v>
      </c>
    </row>
    <row r="285" s="14" customFormat="1">
      <c r="A285" s="14"/>
      <c r="B285" s="243"/>
      <c r="C285" s="244"/>
      <c r="D285" s="234" t="s">
        <v>153</v>
      </c>
      <c r="E285" s="245" t="s">
        <v>19</v>
      </c>
      <c r="F285" s="246" t="s">
        <v>410</v>
      </c>
      <c r="G285" s="244"/>
      <c r="H285" s="247">
        <v>53.700000000000003</v>
      </c>
      <c r="I285" s="248"/>
      <c r="J285" s="244"/>
      <c r="K285" s="244"/>
      <c r="L285" s="249"/>
      <c r="M285" s="250"/>
      <c r="N285" s="251"/>
      <c r="O285" s="251"/>
      <c r="P285" s="251"/>
      <c r="Q285" s="251"/>
      <c r="R285" s="251"/>
      <c r="S285" s="251"/>
      <c r="T285" s="251"/>
      <c r="U285" s="252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3" t="s">
        <v>153</v>
      </c>
      <c r="AU285" s="253" t="s">
        <v>85</v>
      </c>
      <c r="AV285" s="14" t="s">
        <v>85</v>
      </c>
      <c r="AW285" s="14" t="s">
        <v>37</v>
      </c>
      <c r="AX285" s="14" t="s">
        <v>75</v>
      </c>
      <c r="AY285" s="253" t="s">
        <v>142</v>
      </c>
    </row>
    <row r="286" s="14" customFormat="1">
      <c r="A286" s="14"/>
      <c r="B286" s="243"/>
      <c r="C286" s="244"/>
      <c r="D286" s="234" t="s">
        <v>153</v>
      </c>
      <c r="E286" s="245" t="s">
        <v>19</v>
      </c>
      <c r="F286" s="246" t="s">
        <v>411</v>
      </c>
      <c r="G286" s="244"/>
      <c r="H286" s="247">
        <v>55.030000000000001</v>
      </c>
      <c r="I286" s="248"/>
      <c r="J286" s="244"/>
      <c r="K286" s="244"/>
      <c r="L286" s="249"/>
      <c r="M286" s="250"/>
      <c r="N286" s="251"/>
      <c r="O286" s="251"/>
      <c r="P286" s="251"/>
      <c r="Q286" s="251"/>
      <c r="R286" s="251"/>
      <c r="S286" s="251"/>
      <c r="T286" s="251"/>
      <c r="U286" s="252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3" t="s">
        <v>153</v>
      </c>
      <c r="AU286" s="253" t="s">
        <v>85</v>
      </c>
      <c r="AV286" s="14" t="s">
        <v>85</v>
      </c>
      <c r="AW286" s="14" t="s">
        <v>37</v>
      </c>
      <c r="AX286" s="14" t="s">
        <v>75</v>
      </c>
      <c r="AY286" s="253" t="s">
        <v>142</v>
      </c>
    </row>
    <row r="287" s="14" customFormat="1">
      <c r="A287" s="14"/>
      <c r="B287" s="243"/>
      <c r="C287" s="244"/>
      <c r="D287" s="234" t="s">
        <v>153</v>
      </c>
      <c r="E287" s="245" t="s">
        <v>19</v>
      </c>
      <c r="F287" s="246" t="s">
        <v>412</v>
      </c>
      <c r="G287" s="244"/>
      <c r="H287" s="247">
        <v>2.6000000000000001</v>
      </c>
      <c r="I287" s="248"/>
      <c r="J287" s="244"/>
      <c r="K287" s="244"/>
      <c r="L287" s="249"/>
      <c r="M287" s="250"/>
      <c r="N287" s="251"/>
      <c r="O287" s="251"/>
      <c r="P287" s="251"/>
      <c r="Q287" s="251"/>
      <c r="R287" s="251"/>
      <c r="S287" s="251"/>
      <c r="T287" s="251"/>
      <c r="U287" s="252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3" t="s">
        <v>153</v>
      </c>
      <c r="AU287" s="253" t="s">
        <v>85</v>
      </c>
      <c r="AV287" s="14" t="s">
        <v>85</v>
      </c>
      <c r="AW287" s="14" t="s">
        <v>37</v>
      </c>
      <c r="AX287" s="14" t="s">
        <v>75</v>
      </c>
      <c r="AY287" s="253" t="s">
        <v>142</v>
      </c>
    </row>
    <row r="288" s="15" customFormat="1">
      <c r="A288" s="15"/>
      <c r="B288" s="254"/>
      <c r="C288" s="255"/>
      <c r="D288" s="234" t="s">
        <v>153</v>
      </c>
      <c r="E288" s="256" t="s">
        <v>19</v>
      </c>
      <c r="F288" s="257" t="s">
        <v>156</v>
      </c>
      <c r="G288" s="255"/>
      <c r="H288" s="258">
        <v>136.13</v>
      </c>
      <c r="I288" s="259"/>
      <c r="J288" s="255"/>
      <c r="K288" s="255"/>
      <c r="L288" s="260"/>
      <c r="M288" s="261"/>
      <c r="N288" s="262"/>
      <c r="O288" s="262"/>
      <c r="P288" s="262"/>
      <c r="Q288" s="262"/>
      <c r="R288" s="262"/>
      <c r="S288" s="262"/>
      <c r="T288" s="262"/>
      <c r="U288" s="263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T288" s="264" t="s">
        <v>153</v>
      </c>
      <c r="AU288" s="264" t="s">
        <v>85</v>
      </c>
      <c r="AV288" s="15" t="s">
        <v>149</v>
      </c>
      <c r="AW288" s="15" t="s">
        <v>37</v>
      </c>
      <c r="AX288" s="15" t="s">
        <v>83</v>
      </c>
      <c r="AY288" s="264" t="s">
        <v>142</v>
      </c>
    </row>
    <row r="289" s="2" customFormat="1" ht="16.5" customHeight="1">
      <c r="A289" s="41"/>
      <c r="B289" s="42"/>
      <c r="C289" s="214" t="s">
        <v>413</v>
      </c>
      <c r="D289" s="214" t="s">
        <v>144</v>
      </c>
      <c r="E289" s="215" t="s">
        <v>414</v>
      </c>
      <c r="F289" s="216" t="s">
        <v>415</v>
      </c>
      <c r="G289" s="217" t="s">
        <v>359</v>
      </c>
      <c r="H289" s="218">
        <v>109.25</v>
      </c>
      <c r="I289" s="219"/>
      <c r="J289" s="220">
        <f>ROUND(I289*H289,2)</f>
        <v>0</v>
      </c>
      <c r="K289" s="216" t="s">
        <v>148</v>
      </c>
      <c r="L289" s="47"/>
      <c r="M289" s="221" t="s">
        <v>19</v>
      </c>
      <c r="N289" s="222" t="s">
        <v>46</v>
      </c>
      <c r="O289" s="87"/>
      <c r="P289" s="223">
        <f>O289*H289</f>
        <v>0</v>
      </c>
      <c r="Q289" s="223">
        <v>0</v>
      </c>
      <c r="R289" s="223">
        <f>Q289*H289</f>
        <v>0</v>
      </c>
      <c r="S289" s="223">
        <v>0.0022300000000000002</v>
      </c>
      <c r="T289" s="223">
        <f>S289*H289</f>
        <v>0.24362750000000003</v>
      </c>
      <c r="U289" s="224" t="s">
        <v>19</v>
      </c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225" t="s">
        <v>269</v>
      </c>
      <c r="AT289" s="225" t="s">
        <v>144</v>
      </c>
      <c r="AU289" s="225" t="s">
        <v>85</v>
      </c>
      <c r="AY289" s="20" t="s">
        <v>142</v>
      </c>
      <c r="BE289" s="226">
        <f>IF(N289="základní",J289,0)</f>
        <v>0</v>
      </c>
      <c r="BF289" s="226">
        <f>IF(N289="snížená",J289,0)</f>
        <v>0</v>
      </c>
      <c r="BG289" s="226">
        <f>IF(N289="zákl. přenesená",J289,0)</f>
        <v>0</v>
      </c>
      <c r="BH289" s="226">
        <f>IF(N289="sníž. přenesená",J289,0)</f>
        <v>0</v>
      </c>
      <c r="BI289" s="226">
        <f>IF(N289="nulová",J289,0)</f>
        <v>0</v>
      </c>
      <c r="BJ289" s="20" t="s">
        <v>83</v>
      </c>
      <c r="BK289" s="226">
        <f>ROUND(I289*H289,2)</f>
        <v>0</v>
      </c>
      <c r="BL289" s="20" t="s">
        <v>269</v>
      </c>
      <c r="BM289" s="225" t="s">
        <v>416</v>
      </c>
    </row>
    <row r="290" s="2" customFormat="1">
      <c r="A290" s="41"/>
      <c r="B290" s="42"/>
      <c r="C290" s="43"/>
      <c r="D290" s="227" t="s">
        <v>151</v>
      </c>
      <c r="E290" s="43"/>
      <c r="F290" s="228" t="s">
        <v>417</v>
      </c>
      <c r="G290" s="43"/>
      <c r="H290" s="43"/>
      <c r="I290" s="229"/>
      <c r="J290" s="43"/>
      <c r="K290" s="43"/>
      <c r="L290" s="47"/>
      <c r="M290" s="230"/>
      <c r="N290" s="231"/>
      <c r="O290" s="87"/>
      <c r="P290" s="87"/>
      <c r="Q290" s="87"/>
      <c r="R290" s="87"/>
      <c r="S290" s="87"/>
      <c r="T290" s="87"/>
      <c r="U290" s="88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T290" s="20" t="s">
        <v>151</v>
      </c>
      <c r="AU290" s="20" t="s">
        <v>85</v>
      </c>
    </row>
    <row r="291" s="14" customFormat="1">
      <c r="A291" s="14"/>
      <c r="B291" s="243"/>
      <c r="C291" s="244"/>
      <c r="D291" s="234" t="s">
        <v>153</v>
      </c>
      <c r="E291" s="245" t="s">
        <v>19</v>
      </c>
      <c r="F291" s="246" t="s">
        <v>418</v>
      </c>
      <c r="G291" s="244"/>
      <c r="H291" s="247">
        <v>109.25</v>
      </c>
      <c r="I291" s="248"/>
      <c r="J291" s="244"/>
      <c r="K291" s="244"/>
      <c r="L291" s="249"/>
      <c r="M291" s="250"/>
      <c r="N291" s="251"/>
      <c r="O291" s="251"/>
      <c r="P291" s="251"/>
      <c r="Q291" s="251"/>
      <c r="R291" s="251"/>
      <c r="S291" s="251"/>
      <c r="T291" s="251"/>
      <c r="U291" s="252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3" t="s">
        <v>153</v>
      </c>
      <c r="AU291" s="253" t="s">
        <v>85</v>
      </c>
      <c r="AV291" s="14" t="s">
        <v>85</v>
      </c>
      <c r="AW291" s="14" t="s">
        <v>37</v>
      </c>
      <c r="AX291" s="14" t="s">
        <v>75</v>
      </c>
      <c r="AY291" s="253" t="s">
        <v>142</v>
      </c>
    </row>
    <row r="292" s="15" customFormat="1">
      <c r="A292" s="15"/>
      <c r="B292" s="254"/>
      <c r="C292" s="255"/>
      <c r="D292" s="234" t="s">
        <v>153</v>
      </c>
      <c r="E292" s="256" t="s">
        <v>19</v>
      </c>
      <c r="F292" s="257" t="s">
        <v>156</v>
      </c>
      <c r="G292" s="255"/>
      <c r="H292" s="258">
        <v>109.25</v>
      </c>
      <c r="I292" s="259"/>
      <c r="J292" s="255"/>
      <c r="K292" s="255"/>
      <c r="L292" s="260"/>
      <c r="M292" s="261"/>
      <c r="N292" s="262"/>
      <c r="O292" s="262"/>
      <c r="P292" s="262"/>
      <c r="Q292" s="262"/>
      <c r="R292" s="262"/>
      <c r="S292" s="262"/>
      <c r="T292" s="262"/>
      <c r="U292" s="263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T292" s="264" t="s">
        <v>153</v>
      </c>
      <c r="AU292" s="264" t="s">
        <v>85</v>
      </c>
      <c r="AV292" s="15" t="s">
        <v>149</v>
      </c>
      <c r="AW292" s="15" t="s">
        <v>37</v>
      </c>
      <c r="AX292" s="15" t="s">
        <v>83</v>
      </c>
      <c r="AY292" s="264" t="s">
        <v>142</v>
      </c>
    </row>
    <row r="293" s="2" customFormat="1" ht="16.5" customHeight="1">
      <c r="A293" s="41"/>
      <c r="B293" s="42"/>
      <c r="C293" s="214" t="s">
        <v>419</v>
      </c>
      <c r="D293" s="214" t="s">
        <v>144</v>
      </c>
      <c r="E293" s="215" t="s">
        <v>420</v>
      </c>
      <c r="F293" s="216" t="s">
        <v>421</v>
      </c>
      <c r="G293" s="217" t="s">
        <v>359</v>
      </c>
      <c r="H293" s="218">
        <v>151.09999999999999</v>
      </c>
      <c r="I293" s="219"/>
      <c r="J293" s="220">
        <f>ROUND(I293*H293,2)</f>
        <v>0</v>
      </c>
      <c r="K293" s="216" t="s">
        <v>148</v>
      </c>
      <c r="L293" s="47"/>
      <c r="M293" s="221" t="s">
        <v>19</v>
      </c>
      <c r="N293" s="222" t="s">
        <v>46</v>
      </c>
      <c r="O293" s="87"/>
      <c r="P293" s="223">
        <f>O293*H293</f>
        <v>0</v>
      </c>
      <c r="Q293" s="223">
        <v>0</v>
      </c>
      <c r="R293" s="223">
        <f>Q293*H293</f>
        <v>0</v>
      </c>
      <c r="S293" s="223">
        <v>0.0025999999999999999</v>
      </c>
      <c r="T293" s="223">
        <f>S293*H293</f>
        <v>0.39285999999999999</v>
      </c>
      <c r="U293" s="224" t="s">
        <v>19</v>
      </c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225" t="s">
        <v>269</v>
      </c>
      <c r="AT293" s="225" t="s">
        <v>144</v>
      </c>
      <c r="AU293" s="225" t="s">
        <v>85</v>
      </c>
      <c r="AY293" s="20" t="s">
        <v>142</v>
      </c>
      <c r="BE293" s="226">
        <f>IF(N293="základní",J293,0)</f>
        <v>0</v>
      </c>
      <c r="BF293" s="226">
        <f>IF(N293="snížená",J293,0)</f>
        <v>0</v>
      </c>
      <c r="BG293" s="226">
        <f>IF(N293="zákl. přenesená",J293,0)</f>
        <v>0</v>
      </c>
      <c r="BH293" s="226">
        <f>IF(N293="sníž. přenesená",J293,0)</f>
        <v>0</v>
      </c>
      <c r="BI293" s="226">
        <f>IF(N293="nulová",J293,0)</f>
        <v>0</v>
      </c>
      <c r="BJ293" s="20" t="s">
        <v>83</v>
      </c>
      <c r="BK293" s="226">
        <f>ROUND(I293*H293,2)</f>
        <v>0</v>
      </c>
      <c r="BL293" s="20" t="s">
        <v>269</v>
      </c>
      <c r="BM293" s="225" t="s">
        <v>422</v>
      </c>
    </row>
    <row r="294" s="2" customFormat="1">
      <c r="A294" s="41"/>
      <c r="B294" s="42"/>
      <c r="C294" s="43"/>
      <c r="D294" s="227" t="s">
        <v>151</v>
      </c>
      <c r="E294" s="43"/>
      <c r="F294" s="228" t="s">
        <v>423</v>
      </c>
      <c r="G294" s="43"/>
      <c r="H294" s="43"/>
      <c r="I294" s="229"/>
      <c r="J294" s="43"/>
      <c r="K294" s="43"/>
      <c r="L294" s="47"/>
      <c r="M294" s="230"/>
      <c r="N294" s="231"/>
      <c r="O294" s="87"/>
      <c r="P294" s="87"/>
      <c r="Q294" s="87"/>
      <c r="R294" s="87"/>
      <c r="S294" s="87"/>
      <c r="T294" s="87"/>
      <c r="U294" s="88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T294" s="20" t="s">
        <v>151</v>
      </c>
      <c r="AU294" s="20" t="s">
        <v>85</v>
      </c>
    </row>
    <row r="295" s="14" customFormat="1">
      <c r="A295" s="14"/>
      <c r="B295" s="243"/>
      <c r="C295" s="244"/>
      <c r="D295" s="234" t="s">
        <v>153</v>
      </c>
      <c r="E295" s="245" t="s">
        <v>19</v>
      </c>
      <c r="F295" s="246" t="s">
        <v>424</v>
      </c>
      <c r="G295" s="244"/>
      <c r="H295" s="247">
        <v>151.09999999999999</v>
      </c>
      <c r="I295" s="248"/>
      <c r="J295" s="244"/>
      <c r="K295" s="244"/>
      <c r="L295" s="249"/>
      <c r="M295" s="250"/>
      <c r="N295" s="251"/>
      <c r="O295" s="251"/>
      <c r="P295" s="251"/>
      <c r="Q295" s="251"/>
      <c r="R295" s="251"/>
      <c r="S295" s="251"/>
      <c r="T295" s="251"/>
      <c r="U295" s="252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3" t="s">
        <v>153</v>
      </c>
      <c r="AU295" s="253" t="s">
        <v>85</v>
      </c>
      <c r="AV295" s="14" t="s">
        <v>85</v>
      </c>
      <c r="AW295" s="14" t="s">
        <v>37</v>
      </c>
      <c r="AX295" s="14" t="s">
        <v>75</v>
      </c>
      <c r="AY295" s="253" t="s">
        <v>142</v>
      </c>
    </row>
    <row r="296" s="15" customFormat="1">
      <c r="A296" s="15"/>
      <c r="B296" s="254"/>
      <c r="C296" s="255"/>
      <c r="D296" s="234" t="s">
        <v>153</v>
      </c>
      <c r="E296" s="256" t="s">
        <v>19</v>
      </c>
      <c r="F296" s="257" t="s">
        <v>156</v>
      </c>
      <c r="G296" s="255"/>
      <c r="H296" s="258">
        <v>151.09999999999999</v>
      </c>
      <c r="I296" s="259"/>
      <c r="J296" s="255"/>
      <c r="K296" s="255"/>
      <c r="L296" s="260"/>
      <c r="M296" s="261"/>
      <c r="N296" s="262"/>
      <c r="O296" s="262"/>
      <c r="P296" s="262"/>
      <c r="Q296" s="262"/>
      <c r="R296" s="262"/>
      <c r="S296" s="262"/>
      <c r="T296" s="262"/>
      <c r="U296" s="263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T296" s="264" t="s">
        <v>153</v>
      </c>
      <c r="AU296" s="264" t="s">
        <v>85</v>
      </c>
      <c r="AV296" s="15" t="s">
        <v>149</v>
      </c>
      <c r="AW296" s="15" t="s">
        <v>37</v>
      </c>
      <c r="AX296" s="15" t="s">
        <v>83</v>
      </c>
      <c r="AY296" s="264" t="s">
        <v>142</v>
      </c>
    </row>
    <row r="297" s="2" customFormat="1" ht="16.5" customHeight="1">
      <c r="A297" s="41"/>
      <c r="B297" s="42"/>
      <c r="C297" s="214" t="s">
        <v>425</v>
      </c>
      <c r="D297" s="214" t="s">
        <v>144</v>
      </c>
      <c r="E297" s="215" t="s">
        <v>426</v>
      </c>
      <c r="F297" s="216" t="s">
        <v>427</v>
      </c>
      <c r="G297" s="217" t="s">
        <v>359</v>
      </c>
      <c r="H297" s="218">
        <v>115.76000000000001</v>
      </c>
      <c r="I297" s="219"/>
      <c r="J297" s="220">
        <f>ROUND(I297*H297,2)</f>
        <v>0</v>
      </c>
      <c r="K297" s="216" t="s">
        <v>148</v>
      </c>
      <c r="L297" s="47"/>
      <c r="M297" s="221" t="s">
        <v>19</v>
      </c>
      <c r="N297" s="222" t="s">
        <v>46</v>
      </c>
      <c r="O297" s="87"/>
      <c r="P297" s="223">
        <f>O297*H297</f>
        <v>0</v>
      </c>
      <c r="Q297" s="223">
        <v>0</v>
      </c>
      <c r="R297" s="223">
        <f>Q297*H297</f>
        <v>0</v>
      </c>
      <c r="S297" s="223">
        <v>0.0039399999999999999</v>
      </c>
      <c r="T297" s="223">
        <f>S297*H297</f>
        <v>0.45609440000000001</v>
      </c>
      <c r="U297" s="224" t="s">
        <v>19</v>
      </c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R297" s="225" t="s">
        <v>269</v>
      </c>
      <c r="AT297" s="225" t="s">
        <v>144</v>
      </c>
      <c r="AU297" s="225" t="s">
        <v>85</v>
      </c>
      <c r="AY297" s="20" t="s">
        <v>142</v>
      </c>
      <c r="BE297" s="226">
        <f>IF(N297="základní",J297,0)</f>
        <v>0</v>
      </c>
      <c r="BF297" s="226">
        <f>IF(N297="snížená",J297,0)</f>
        <v>0</v>
      </c>
      <c r="BG297" s="226">
        <f>IF(N297="zákl. přenesená",J297,0)</f>
        <v>0</v>
      </c>
      <c r="BH297" s="226">
        <f>IF(N297="sníž. přenesená",J297,0)</f>
        <v>0</v>
      </c>
      <c r="BI297" s="226">
        <f>IF(N297="nulová",J297,0)</f>
        <v>0</v>
      </c>
      <c r="BJ297" s="20" t="s">
        <v>83</v>
      </c>
      <c r="BK297" s="226">
        <f>ROUND(I297*H297,2)</f>
        <v>0</v>
      </c>
      <c r="BL297" s="20" t="s">
        <v>269</v>
      </c>
      <c r="BM297" s="225" t="s">
        <v>428</v>
      </c>
    </row>
    <row r="298" s="2" customFormat="1">
      <c r="A298" s="41"/>
      <c r="B298" s="42"/>
      <c r="C298" s="43"/>
      <c r="D298" s="227" t="s">
        <v>151</v>
      </c>
      <c r="E298" s="43"/>
      <c r="F298" s="228" t="s">
        <v>429</v>
      </c>
      <c r="G298" s="43"/>
      <c r="H298" s="43"/>
      <c r="I298" s="229"/>
      <c r="J298" s="43"/>
      <c r="K298" s="43"/>
      <c r="L298" s="47"/>
      <c r="M298" s="230"/>
      <c r="N298" s="231"/>
      <c r="O298" s="87"/>
      <c r="P298" s="87"/>
      <c r="Q298" s="87"/>
      <c r="R298" s="87"/>
      <c r="S298" s="87"/>
      <c r="T298" s="87"/>
      <c r="U298" s="88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T298" s="20" t="s">
        <v>151</v>
      </c>
      <c r="AU298" s="20" t="s">
        <v>85</v>
      </c>
    </row>
    <row r="299" s="13" customFormat="1">
      <c r="A299" s="13"/>
      <c r="B299" s="232"/>
      <c r="C299" s="233"/>
      <c r="D299" s="234" t="s">
        <v>153</v>
      </c>
      <c r="E299" s="235" t="s">
        <v>19</v>
      </c>
      <c r="F299" s="236" t="s">
        <v>430</v>
      </c>
      <c r="G299" s="233"/>
      <c r="H299" s="235" t="s">
        <v>19</v>
      </c>
      <c r="I299" s="237"/>
      <c r="J299" s="233"/>
      <c r="K299" s="233"/>
      <c r="L299" s="238"/>
      <c r="M299" s="239"/>
      <c r="N299" s="240"/>
      <c r="O299" s="240"/>
      <c r="P299" s="240"/>
      <c r="Q299" s="240"/>
      <c r="R299" s="240"/>
      <c r="S299" s="240"/>
      <c r="T299" s="240"/>
      <c r="U299" s="241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2" t="s">
        <v>153</v>
      </c>
      <c r="AU299" s="242" t="s">
        <v>85</v>
      </c>
      <c r="AV299" s="13" t="s">
        <v>83</v>
      </c>
      <c r="AW299" s="13" t="s">
        <v>37</v>
      </c>
      <c r="AX299" s="13" t="s">
        <v>75</v>
      </c>
      <c r="AY299" s="242" t="s">
        <v>142</v>
      </c>
    </row>
    <row r="300" s="14" customFormat="1">
      <c r="A300" s="14"/>
      <c r="B300" s="243"/>
      <c r="C300" s="244"/>
      <c r="D300" s="234" t="s">
        <v>153</v>
      </c>
      <c r="E300" s="245" t="s">
        <v>19</v>
      </c>
      <c r="F300" s="246" t="s">
        <v>431</v>
      </c>
      <c r="G300" s="244"/>
      <c r="H300" s="247">
        <v>115.76000000000001</v>
      </c>
      <c r="I300" s="248"/>
      <c r="J300" s="244"/>
      <c r="K300" s="244"/>
      <c r="L300" s="249"/>
      <c r="M300" s="250"/>
      <c r="N300" s="251"/>
      <c r="O300" s="251"/>
      <c r="P300" s="251"/>
      <c r="Q300" s="251"/>
      <c r="R300" s="251"/>
      <c r="S300" s="251"/>
      <c r="T300" s="251"/>
      <c r="U300" s="252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3" t="s">
        <v>153</v>
      </c>
      <c r="AU300" s="253" t="s">
        <v>85</v>
      </c>
      <c r="AV300" s="14" t="s">
        <v>85</v>
      </c>
      <c r="AW300" s="14" t="s">
        <v>37</v>
      </c>
      <c r="AX300" s="14" t="s">
        <v>75</v>
      </c>
      <c r="AY300" s="253" t="s">
        <v>142</v>
      </c>
    </row>
    <row r="301" s="15" customFormat="1">
      <c r="A301" s="15"/>
      <c r="B301" s="254"/>
      <c r="C301" s="255"/>
      <c r="D301" s="234" t="s">
        <v>153</v>
      </c>
      <c r="E301" s="256" t="s">
        <v>19</v>
      </c>
      <c r="F301" s="257" t="s">
        <v>156</v>
      </c>
      <c r="G301" s="255"/>
      <c r="H301" s="258">
        <v>115.76000000000001</v>
      </c>
      <c r="I301" s="259"/>
      <c r="J301" s="255"/>
      <c r="K301" s="255"/>
      <c r="L301" s="260"/>
      <c r="M301" s="261"/>
      <c r="N301" s="262"/>
      <c r="O301" s="262"/>
      <c r="P301" s="262"/>
      <c r="Q301" s="262"/>
      <c r="R301" s="262"/>
      <c r="S301" s="262"/>
      <c r="T301" s="262"/>
      <c r="U301" s="263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T301" s="264" t="s">
        <v>153</v>
      </c>
      <c r="AU301" s="264" t="s">
        <v>85</v>
      </c>
      <c r="AV301" s="15" t="s">
        <v>149</v>
      </c>
      <c r="AW301" s="15" t="s">
        <v>37</v>
      </c>
      <c r="AX301" s="15" t="s">
        <v>83</v>
      </c>
      <c r="AY301" s="264" t="s">
        <v>142</v>
      </c>
    </row>
    <row r="302" s="12" customFormat="1" ht="22.8" customHeight="1">
      <c r="A302" s="12"/>
      <c r="B302" s="198"/>
      <c r="C302" s="199"/>
      <c r="D302" s="200" t="s">
        <v>74</v>
      </c>
      <c r="E302" s="212" t="s">
        <v>432</v>
      </c>
      <c r="F302" s="212" t="s">
        <v>433</v>
      </c>
      <c r="G302" s="199"/>
      <c r="H302" s="199"/>
      <c r="I302" s="202"/>
      <c r="J302" s="213">
        <f>BK302</f>
        <v>0</v>
      </c>
      <c r="K302" s="199"/>
      <c r="L302" s="204"/>
      <c r="M302" s="205"/>
      <c r="N302" s="206"/>
      <c r="O302" s="206"/>
      <c r="P302" s="207">
        <f>SUM(P303:P309)</f>
        <v>0</v>
      </c>
      <c r="Q302" s="206"/>
      <c r="R302" s="207">
        <f>SUM(R303:R309)</f>
        <v>0</v>
      </c>
      <c r="S302" s="206"/>
      <c r="T302" s="207">
        <f>SUM(T303:T309)</f>
        <v>0.2898</v>
      </c>
      <c r="U302" s="208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R302" s="209" t="s">
        <v>85</v>
      </c>
      <c r="AT302" s="210" t="s">
        <v>74</v>
      </c>
      <c r="AU302" s="210" t="s">
        <v>83</v>
      </c>
      <c r="AY302" s="209" t="s">
        <v>142</v>
      </c>
      <c r="BK302" s="211">
        <f>SUM(BK303:BK309)</f>
        <v>0</v>
      </c>
    </row>
    <row r="303" s="2" customFormat="1" ht="16.5" customHeight="1">
      <c r="A303" s="41"/>
      <c r="B303" s="42"/>
      <c r="C303" s="214" t="s">
        <v>434</v>
      </c>
      <c r="D303" s="214" t="s">
        <v>144</v>
      </c>
      <c r="E303" s="215" t="s">
        <v>435</v>
      </c>
      <c r="F303" s="216" t="s">
        <v>436</v>
      </c>
      <c r="G303" s="217" t="s">
        <v>359</v>
      </c>
      <c r="H303" s="218">
        <v>144.90000000000001</v>
      </c>
      <c r="I303" s="219"/>
      <c r="J303" s="220">
        <f>ROUND(I303*H303,2)</f>
        <v>0</v>
      </c>
      <c r="K303" s="216" t="s">
        <v>148</v>
      </c>
      <c r="L303" s="47"/>
      <c r="M303" s="221" t="s">
        <v>19</v>
      </c>
      <c r="N303" s="222" t="s">
        <v>46</v>
      </c>
      <c r="O303" s="87"/>
      <c r="P303" s="223">
        <f>O303*H303</f>
        <v>0</v>
      </c>
      <c r="Q303" s="223">
        <v>0</v>
      </c>
      <c r="R303" s="223">
        <f>Q303*H303</f>
        <v>0</v>
      </c>
      <c r="S303" s="223">
        <v>0.002</v>
      </c>
      <c r="T303" s="223">
        <f>S303*H303</f>
        <v>0.2898</v>
      </c>
      <c r="U303" s="224" t="s">
        <v>19</v>
      </c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225" t="s">
        <v>269</v>
      </c>
      <c r="AT303" s="225" t="s">
        <v>144</v>
      </c>
      <c r="AU303" s="225" t="s">
        <v>85</v>
      </c>
      <c r="AY303" s="20" t="s">
        <v>142</v>
      </c>
      <c r="BE303" s="226">
        <f>IF(N303="základní",J303,0)</f>
        <v>0</v>
      </c>
      <c r="BF303" s="226">
        <f>IF(N303="snížená",J303,0)</f>
        <v>0</v>
      </c>
      <c r="BG303" s="226">
        <f>IF(N303="zákl. přenesená",J303,0)</f>
        <v>0</v>
      </c>
      <c r="BH303" s="226">
        <f>IF(N303="sníž. přenesená",J303,0)</f>
        <v>0</v>
      </c>
      <c r="BI303" s="226">
        <f>IF(N303="nulová",J303,0)</f>
        <v>0</v>
      </c>
      <c r="BJ303" s="20" t="s">
        <v>83</v>
      </c>
      <c r="BK303" s="226">
        <f>ROUND(I303*H303,2)</f>
        <v>0</v>
      </c>
      <c r="BL303" s="20" t="s">
        <v>269</v>
      </c>
      <c r="BM303" s="225" t="s">
        <v>437</v>
      </c>
    </row>
    <row r="304" s="2" customFormat="1">
      <c r="A304" s="41"/>
      <c r="B304" s="42"/>
      <c r="C304" s="43"/>
      <c r="D304" s="227" t="s">
        <v>151</v>
      </c>
      <c r="E304" s="43"/>
      <c r="F304" s="228" t="s">
        <v>438</v>
      </c>
      <c r="G304" s="43"/>
      <c r="H304" s="43"/>
      <c r="I304" s="229"/>
      <c r="J304" s="43"/>
      <c r="K304" s="43"/>
      <c r="L304" s="47"/>
      <c r="M304" s="230"/>
      <c r="N304" s="231"/>
      <c r="O304" s="87"/>
      <c r="P304" s="87"/>
      <c r="Q304" s="87"/>
      <c r="R304" s="87"/>
      <c r="S304" s="87"/>
      <c r="T304" s="87"/>
      <c r="U304" s="88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T304" s="20" t="s">
        <v>151</v>
      </c>
      <c r="AU304" s="20" t="s">
        <v>85</v>
      </c>
    </row>
    <row r="305" s="14" customFormat="1">
      <c r="A305" s="14"/>
      <c r="B305" s="243"/>
      <c r="C305" s="244"/>
      <c r="D305" s="234" t="s">
        <v>153</v>
      </c>
      <c r="E305" s="245" t="s">
        <v>19</v>
      </c>
      <c r="F305" s="246" t="s">
        <v>439</v>
      </c>
      <c r="G305" s="244"/>
      <c r="H305" s="247">
        <v>25.780000000000001</v>
      </c>
      <c r="I305" s="248"/>
      <c r="J305" s="244"/>
      <c r="K305" s="244"/>
      <c r="L305" s="249"/>
      <c r="M305" s="250"/>
      <c r="N305" s="251"/>
      <c r="O305" s="251"/>
      <c r="P305" s="251"/>
      <c r="Q305" s="251"/>
      <c r="R305" s="251"/>
      <c r="S305" s="251"/>
      <c r="T305" s="251"/>
      <c r="U305" s="252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3" t="s">
        <v>153</v>
      </c>
      <c r="AU305" s="253" t="s">
        <v>85</v>
      </c>
      <c r="AV305" s="14" t="s">
        <v>85</v>
      </c>
      <c r="AW305" s="14" t="s">
        <v>37</v>
      </c>
      <c r="AX305" s="14" t="s">
        <v>75</v>
      </c>
      <c r="AY305" s="253" t="s">
        <v>142</v>
      </c>
    </row>
    <row r="306" s="14" customFormat="1">
      <c r="A306" s="14"/>
      <c r="B306" s="243"/>
      <c r="C306" s="244"/>
      <c r="D306" s="234" t="s">
        <v>153</v>
      </c>
      <c r="E306" s="245" t="s">
        <v>19</v>
      </c>
      <c r="F306" s="246" t="s">
        <v>440</v>
      </c>
      <c r="G306" s="244"/>
      <c r="H306" s="247">
        <v>56.579999999999998</v>
      </c>
      <c r="I306" s="248"/>
      <c r="J306" s="244"/>
      <c r="K306" s="244"/>
      <c r="L306" s="249"/>
      <c r="M306" s="250"/>
      <c r="N306" s="251"/>
      <c r="O306" s="251"/>
      <c r="P306" s="251"/>
      <c r="Q306" s="251"/>
      <c r="R306" s="251"/>
      <c r="S306" s="251"/>
      <c r="T306" s="251"/>
      <c r="U306" s="252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3" t="s">
        <v>153</v>
      </c>
      <c r="AU306" s="253" t="s">
        <v>85</v>
      </c>
      <c r="AV306" s="14" t="s">
        <v>85</v>
      </c>
      <c r="AW306" s="14" t="s">
        <v>37</v>
      </c>
      <c r="AX306" s="14" t="s">
        <v>75</v>
      </c>
      <c r="AY306" s="253" t="s">
        <v>142</v>
      </c>
    </row>
    <row r="307" s="14" customFormat="1">
      <c r="A307" s="14"/>
      <c r="B307" s="243"/>
      <c r="C307" s="244"/>
      <c r="D307" s="234" t="s">
        <v>153</v>
      </c>
      <c r="E307" s="245" t="s">
        <v>19</v>
      </c>
      <c r="F307" s="246" t="s">
        <v>441</v>
      </c>
      <c r="G307" s="244"/>
      <c r="H307" s="247">
        <v>59.939999999999998</v>
      </c>
      <c r="I307" s="248"/>
      <c r="J307" s="244"/>
      <c r="K307" s="244"/>
      <c r="L307" s="249"/>
      <c r="M307" s="250"/>
      <c r="N307" s="251"/>
      <c r="O307" s="251"/>
      <c r="P307" s="251"/>
      <c r="Q307" s="251"/>
      <c r="R307" s="251"/>
      <c r="S307" s="251"/>
      <c r="T307" s="251"/>
      <c r="U307" s="252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3" t="s">
        <v>153</v>
      </c>
      <c r="AU307" s="253" t="s">
        <v>85</v>
      </c>
      <c r="AV307" s="14" t="s">
        <v>85</v>
      </c>
      <c r="AW307" s="14" t="s">
        <v>37</v>
      </c>
      <c r="AX307" s="14" t="s">
        <v>75</v>
      </c>
      <c r="AY307" s="253" t="s">
        <v>142</v>
      </c>
    </row>
    <row r="308" s="14" customFormat="1">
      <c r="A308" s="14"/>
      <c r="B308" s="243"/>
      <c r="C308" s="244"/>
      <c r="D308" s="234" t="s">
        <v>153</v>
      </c>
      <c r="E308" s="245" t="s">
        <v>19</v>
      </c>
      <c r="F308" s="246" t="s">
        <v>412</v>
      </c>
      <c r="G308" s="244"/>
      <c r="H308" s="247">
        <v>2.6000000000000001</v>
      </c>
      <c r="I308" s="248"/>
      <c r="J308" s="244"/>
      <c r="K308" s="244"/>
      <c r="L308" s="249"/>
      <c r="M308" s="250"/>
      <c r="N308" s="251"/>
      <c r="O308" s="251"/>
      <c r="P308" s="251"/>
      <c r="Q308" s="251"/>
      <c r="R308" s="251"/>
      <c r="S308" s="251"/>
      <c r="T308" s="251"/>
      <c r="U308" s="252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3" t="s">
        <v>153</v>
      </c>
      <c r="AU308" s="253" t="s">
        <v>85</v>
      </c>
      <c r="AV308" s="14" t="s">
        <v>85</v>
      </c>
      <c r="AW308" s="14" t="s">
        <v>37</v>
      </c>
      <c r="AX308" s="14" t="s">
        <v>75</v>
      </c>
      <c r="AY308" s="253" t="s">
        <v>142</v>
      </c>
    </row>
    <row r="309" s="15" customFormat="1">
      <c r="A309" s="15"/>
      <c r="B309" s="254"/>
      <c r="C309" s="255"/>
      <c r="D309" s="234" t="s">
        <v>153</v>
      </c>
      <c r="E309" s="256" t="s">
        <v>19</v>
      </c>
      <c r="F309" s="257" t="s">
        <v>156</v>
      </c>
      <c r="G309" s="255"/>
      <c r="H309" s="258">
        <v>144.90000000000001</v>
      </c>
      <c r="I309" s="259"/>
      <c r="J309" s="255"/>
      <c r="K309" s="255"/>
      <c r="L309" s="260"/>
      <c r="M309" s="261"/>
      <c r="N309" s="262"/>
      <c r="O309" s="262"/>
      <c r="P309" s="262"/>
      <c r="Q309" s="262"/>
      <c r="R309" s="262"/>
      <c r="S309" s="262"/>
      <c r="T309" s="262"/>
      <c r="U309" s="263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T309" s="264" t="s">
        <v>153</v>
      </c>
      <c r="AU309" s="264" t="s">
        <v>85</v>
      </c>
      <c r="AV309" s="15" t="s">
        <v>149</v>
      </c>
      <c r="AW309" s="15" t="s">
        <v>37</v>
      </c>
      <c r="AX309" s="15" t="s">
        <v>83</v>
      </c>
      <c r="AY309" s="264" t="s">
        <v>142</v>
      </c>
    </row>
    <row r="310" s="12" customFormat="1" ht="22.8" customHeight="1">
      <c r="A310" s="12"/>
      <c r="B310" s="198"/>
      <c r="C310" s="199"/>
      <c r="D310" s="200" t="s">
        <v>74</v>
      </c>
      <c r="E310" s="212" t="s">
        <v>442</v>
      </c>
      <c r="F310" s="212" t="s">
        <v>443</v>
      </c>
      <c r="G310" s="199"/>
      <c r="H310" s="199"/>
      <c r="I310" s="202"/>
      <c r="J310" s="213">
        <f>BK310</f>
        <v>0</v>
      </c>
      <c r="K310" s="199"/>
      <c r="L310" s="204"/>
      <c r="M310" s="205"/>
      <c r="N310" s="206"/>
      <c r="O310" s="206"/>
      <c r="P310" s="207">
        <f>SUM(P311:P323)</f>
        <v>0</v>
      </c>
      <c r="Q310" s="206"/>
      <c r="R310" s="207">
        <f>SUM(R311:R323)</f>
        <v>0</v>
      </c>
      <c r="S310" s="206"/>
      <c r="T310" s="207">
        <f>SUM(T311:T323)</f>
        <v>0.29538000000000003</v>
      </c>
      <c r="U310" s="208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R310" s="209" t="s">
        <v>85</v>
      </c>
      <c r="AT310" s="210" t="s">
        <v>74</v>
      </c>
      <c r="AU310" s="210" t="s">
        <v>83</v>
      </c>
      <c r="AY310" s="209" t="s">
        <v>142</v>
      </c>
      <c r="BK310" s="211">
        <f>SUM(BK311:BK323)</f>
        <v>0</v>
      </c>
    </row>
    <row r="311" s="2" customFormat="1" ht="16.5" customHeight="1">
      <c r="A311" s="41"/>
      <c r="B311" s="42"/>
      <c r="C311" s="214" t="s">
        <v>444</v>
      </c>
      <c r="D311" s="214" t="s">
        <v>144</v>
      </c>
      <c r="E311" s="215" t="s">
        <v>445</v>
      </c>
      <c r="F311" s="216" t="s">
        <v>446</v>
      </c>
      <c r="G311" s="217" t="s">
        <v>147</v>
      </c>
      <c r="H311" s="218">
        <v>14.769</v>
      </c>
      <c r="I311" s="219"/>
      <c r="J311" s="220">
        <f>ROUND(I311*H311,2)</f>
        <v>0</v>
      </c>
      <c r="K311" s="216" t="s">
        <v>148</v>
      </c>
      <c r="L311" s="47"/>
      <c r="M311" s="221" t="s">
        <v>19</v>
      </c>
      <c r="N311" s="222" t="s">
        <v>46</v>
      </c>
      <c r="O311" s="87"/>
      <c r="P311" s="223">
        <f>O311*H311</f>
        <v>0</v>
      </c>
      <c r="Q311" s="223">
        <v>0</v>
      </c>
      <c r="R311" s="223">
        <f>Q311*H311</f>
        <v>0</v>
      </c>
      <c r="S311" s="223">
        <v>0.02</v>
      </c>
      <c r="T311" s="223">
        <f>S311*H311</f>
        <v>0.29538000000000003</v>
      </c>
      <c r="U311" s="224" t="s">
        <v>19</v>
      </c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R311" s="225" t="s">
        <v>269</v>
      </c>
      <c r="AT311" s="225" t="s">
        <v>144</v>
      </c>
      <c r="AU311" s="225" t="s">
        <v>85</v>
      </c>
      <c r="AY311" s="20" t="s">
        <v>142</v>
      </c>
      <c r="BE311" s="226">
        <f>IF(N311="základní",J311,0)</f>
        <v>0</v>
      </c>
      <c r="BF311" s="226">
        <f>IF(N311="snížená",J311,0)</f>
        <v>0</v>
      </c>
      <c r="BG311" s="226">
        <f>IF(N311="zákl. přenesená",J311,0)</f>
        <v>0</v>
      </c>
      <c r="BH311" s="226">
        <f>IF(N311="sníž. přenesená",J311,0)</f>
        <v>0</v>
      </c>
      <c r="BI311" s="226">
        <f>IF(N311="nulová",J311,0)</f>
        <v>0</v>
      </c>
      <c r="BJ311" s="20" t="s">
        <v>83</v>
      </c>
      <c r="BK311" s="226">
        <f>ROUND(I311*H311,2)</f>
        <v>0</v>
      </c>
      <c r="BL311" s="20" t="s">
        <v>269</v>
      </c>
      <c r="BM311" s="225" t="s">
        <v>447</v>
      </c>
    </row>
    <row r="312" s="2" customFormat="1">
      <c r="A312" s="41"/>
      <c r="B312" s="42"/>
      <c r="C312" s="43"/>
      <c r="D312" s="227" t="s">
        <v>151</v>
      </c>
      <c r="E312" s="43"/>
      <c r="F312" s="228" t="s">
        <v>448</v>
      </c>
      <c r="G312" s="43"/>
      <c r="H312" s="43"/>
      <c r="I312" s="229"/>
      <c r="J312" s="43"/>
      <c r="K312" s="43"/>
      <c r="L312" s="47"/>
      <c r="M312" s="230"/>
      <c r="N312" s="231"/>
      <c r="O312" s="87"/>
      <c r="P312" s="87"/>
      <c r="Q312" s="87"/>
      <c r="R312" s="87"/>
      <c r="S312" s="87"/>
      <c r="T312" s="87"/>
      <c r="U312" s="88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T312" s="20" t="s">
        <v>151</v>
      </c>
      <c r="AU312" s="20" t="s">
        <v>85</v>
      </c>
    </row>
    <row r="313" s="13" customFormat="1">
      <c r="A313" s="13"/>
      <c r="B313" s="232"/>
      <c r="C313" s="233"/>
      <c r="D313" s="234" t="s">
        <v>153</v>
      </c>
      <c r="E313" s="235" t="s">
        <v>19</v>
      </c>
      <c r="F313" s="236" t="s">
        <v>449</v>
      </c>
      <c r="G313" s="233"/>
      <c r="H313" s="235" t="s">
        <v>19</v>
      </c>
      <c r="I313" s="237"/>
      <c r="J313" s="233"/>
      <c r="K313" s="233"/>
      <c r="L313" s="238"/>
      <c r="M313" s="239"/>
      <c r="N313" s="240"/>
      <c r="O313" s="240"/>
      <c r="P313" s="240"/>
      <c r="Q313" s="240"/>
      <c r="R313" s="240"/>
      <c r="S313" s="240"/>
      <c r="T313" s="240"/>
      <c r="U313" s="241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2" t="s">
        <v>153</v>
      </c>
      <c r="AU313" s="242" t="s">
        <v>85</v>
      </c>
      <c r="AV313" s="13" t="s">
        <v>83</v>
      </c>
      <c r="AW313" s="13" t="s">
        <v>37</v>
      </c>
      <c r="AX313" s="13" t="s">
        <v>75</v>
      </c>
      <c r="AY313" s="242" t="s">
        <v>142</v>
      </c>
    </row>
    <row r="314" s="13" customFormat="1">
      <c r="A314" s="13"/>
      <c r="B314" s="232"/>
      <c r="C314" s="233"/>
      <c r="D314" s="234" t="s">
        <v>153</v>
      </c>
      <c r="E314" s="235" t="s">
        <v>19</v>
      </c>
      <c r="F314" s="236" t="s">
        <v>243</v>
      </c>
      <c r="G314" s="233"/>
      <c r="H314" s="235" t="s">
        <v>19</v>
      </c>
      <c r="I314" s="237"/>
      <c r="J314" s="233"/>
      <c r="K314" s="233"/>
      <c r="L314" s="238"/>
      <c r="M314" s="239"/>
      <c r="N314" s="240"/>
      <c r="O314" s="240"/>
      <c r="P314" s="240"/>
      <c r="Q314" s="240"/>
      <c r="R314" s="240"/>
      <c r="S314" s="240"/>
      <c r="T314" s="240"/>
      <c r="U314" s="241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2" t="s">
        <v>153</v>
      </c>
      <c r="AU314" s="242" t="s">
        <v>85</v>
      </c>
      <c r="AV314" s="13" t="s">
        <v>83</v>
      </c>
      <c r="AW314" s="13" t="s">
        <v>37</v>
      </c>
      <c r="AX314" s="13" t="s">
        <v>75</v>
      </c>
      <c r="AY314" s="242" t="s">
        <v>142</v>
      </c>
    </row>
    <row r="315" s="14" customFormat="1">
      <c r="A315" s="14"/>
      <c r="B315" s="243"/>
      <c r="C315" s="244"/>
      <c r="D315" s="234" t="s">
        <v>153</v>
      </c>
      <c r="E315" s="245" t="s">
        <v>19</v>
      </c>
      <c r="F315" s="246" t="s">
        <v>247</v>
      </c>
      <c r="G315" s="244"/>
      <c r="H315" s="247">
        <v>1.44</v>
      </c>
      <c r="I315" s="248"/>
      <c r="J315" s="244"/>
      <c r="K315" s="244"/>
      <c r="L315" s="249"/>
      <c r="M315" s="250"/>
      <c r="N315" s="251"/>
      <c r="O315" s="251"/>
      <c r="P315" s="251"/>
      <c r="Q315" s="251"/>
      <c r="R315" s="251"/>
      <c r="S315" s="251"/>
      <c r="T315" s="251"/>
      <c r="U315" s="252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53" t="s">
        <v>153</v>
      </c>
      <c r="AU315" s="253" t="s">
        <v>85</v>
      </c>
      <c r="AV315" s="14" t="s">
        <v>85</v>
      </c>
      <c r="AW315" s="14" t="s">
        <v>37</v>
      </c>
      <c r="AX315" s="14" t="s">
        <v>75</v>
      </c>
      <c r="AY315" s="253" t="s">
        <v>142</v>
      </c>
    </row>
    <row r="316" s="14" customFormat="1">
      <c r="A316" s="14"/>
      <c r="B316" s="243"/>
      <c r="C316" s="244"/>
      <c r="D316" s="234" t="s">
        <v>153</v>
      </c>
      <c r="E316" s="245" t="s">
        <v>19</v>
      </c>
      <c r="F316" s="246" t="s">
        <v>248</v>
      </c>
      <c r="G316" s="244"/>
      <c r="H316" s="247">
        <v>2.0880000000000001</v>
      </c>
      <c r="I316" s="248"/>
      <c r="J316" s="244"/>
      <c r="K316" s="244"/>
      <c r="L316" s="249"/>
      <c r="M316" s="250"/>
      <c r="N316" s="251"/>
      <c r="O316" s="251"/>
      <c r="P316" s="251"/>
      <c r="Q316" s="251"/>
      <c r="R316" s="251"/>
      <c r="S316" s="251"/>
      <c r="T316" s="251"/>
      <c r="U316" s="252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3" t="s">
        <v>153</v>
      </c>
      <c r="AU316" s="253" t="s">
        <v>85</v>
      </c>
      <c r="AV316" s="14" t="s">
        <v>85</v>
      </c>
      <c r="AW316" s="14" t="s">
        <v>37</v>
      </c>
      <c r="AX316" s="14" t="s">
        <v>75</v>
      </c>
      <c r="AY316" s="253" t="s">
        <v>142</v>
      </c>
    </row>
    <row r="317" s="14" customFormat="1">
      <c r="A317" s="14"/>
      <c r="B317" s="243"/>
      <c r="C317" s="244"/>
      <c r="D317" s="234" t="s">
        <v>153</v>
      </c>
      <c r="E317" s="245" t="s">
        <v>19</v>
      </c>
      <c r="F317" s="246" t="s">
        <v>249</v>
      </c>
      <c r="G317" s="244"/>
      <c r="H317" s="247">
        <v>2.032</v>
      </c>
      <c r="I317" s="248"/>
      <c r="J317" s="244"/>
      <c r="K317" s="244"/>
      <c r="L317" s="249"/>
      <c r="M317" s="250"/>
      <c r="N317" s="251"/>
      <c r="O317" s="251"/>
      <c r="P317" s="251"/>
      <c r="Q317" s="251"/>
      <c r="R317" s="251"/>
      <c r="S317" s="251"/>
      <c r="T317" s="251"/>
      <c r="U317" s="252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3" t="s">
        <v>153</v>
      </c>
      <c r="AU317" s="253" t="s">
        <v>85</v>
      </c>
      <c r="AV317" s="14" t="s">
        <v>85</v>
      </c>
      <c r="AW317" s="14" t="s">
        <v>37</v>
      </c>
      <c r="AX317" s="14" t="s">
        <v>75</v>
      </c>
      <c r="AY317" s="253" t="s">
        <v>142</v>
      </c>
    </row>
    <row r="318" s="14" customFormat="1">
      <c r="A318" s="14"/>
      <c r="B318" s="243"/>
      <c r="C318" s="244"/>
      <c r="D318" s="234" t="s">
        <v>153</v>
      </c>
      <c r="E318" s="245" t="s">
        <v>19</v>
      </c>
      <c r="F318" s="246" t="s">
        <v>450</v>
      </c>
      <c r="G318" s="244"/>
      <c r="H318" s="247">
        <v>2.8039999999999998</v>
      </c>
      <c r="I318" s="248"/>
      <c r="J318" s="244"/>
      <c r="K318" s="244"/>
      <c r="L318" s="249"/>
      <c r="M318" s="250"/>
      <c r="N318" s="251"/>
      <c r="O318" s="251"/>
      <c r="P318" s="251"/>
      <c r="Q318" s="251"/>
      <c r="R318" s="251"/>
      <c r="S318" s="251"/>
      <c r="T318" s="251"/>
      <c r="U318" s="252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3" t="s">
        <v>153</v>
      </c>
      <c r="AU318" s="253" t="s">
        <v>85</v>
      </c>
      <c r="AV318" s="14" t="s">
        <v>85</v>
      </c>
      <c r="AW318" s="14" t="s">
        <v>37</v>
      </c>
      <c r="AX318" s="14" t="s">
        <v>75</v>
      </c>
      <c r="AY318" s="253" t="s">
        <v>142</v>
      </c>
    </row>
    <row r="319" s="14" customFormat="1">
      <c r="A319" s="14"/>
      <c r="B319" s="243"/>
      <c r="C319" s="244"/>
      <c r="D319" s="234" t="s">
        <v>153</v>
      </c>
      <c r="E319" s="245" t="s">
        <v>19</v>
      </c>
      <c r="F319" s="246" t="s">
        <v>451</v>
      </c>
      <c r="G319" s="244"/>
      <c r="H319" s="247">
        <v>1.76</v>
      </c>
      <c r="I319" s="248"/>
      <c r="J319" s="244"/>
      <c r="K319" s="244"/>
      <c r="L319" s="249"/>
      <c r="M319" s="250"/>
      <c r="N319" s="251"/>
      <c r="O319" s="251"/>
      <c r="P319" s="251"/>
      <c r="Q319" s="251"/>
      <c r="R319" s="251"/>
      <c r="S319" s="251"/>
      <c r="T319" s="251"/>
      <c r="U319" s="252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3" t="s">
        <v>153</v>
      </c>
      <c r="AU319" s="253" t="s">
        <v>85</v>
      </c>
      <c r="AV319" s="14" t="s">
        <v>85</v>
      </c>
      <c r="AW319" s="14" t="s">
        <v>37</v>
      </c>
      <c r="AX319" s="14" t="s">
        <v>75</v>
      </c>
      <c r="AY319" s="253" t="s">
        <v>142</v>
      </c>
    </row>
    <row r="320" s="13" customFormat="1">
      <c r="A320" s="13"/>
      <c r="B320" s="232"/>
      <c r="C320" s="233"/>
      <c r="D320" s="234" t="s">
        <v>153</v>
      </c>
      <c r="E320" s="235" t="s">
        <v>19</v>
      </c>
      <c r="F320" s="236" t="s">
        <v>230</v>
      </c>
      <c r="G320" s="233"/>
      <c r="H320" s="235" t="s">
        <v>19</v>
      </c>
      <c r="I320" s="237"/>
      <c r="J320" s="233"/>
      <c r="K320" s="233"/>
      <c r="L320" s="238"/>
      <c r="M320" s="239"/>
      <c r="N320" s="240"/>
      <c r="O320" s="240"/>
      <c r="P320" s="240"/>
      <c r="Q320" s="240"/>
      <c r="R320" s="240"/>
      <c r="S320" s="240"/>
      <c r="T320" s="240"/>
      <c r="U320" s="241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2" t="s">
        <v>153</v>
      </c>
      <c r="AU320" s="242" t="s">
        <v>85</v>
      </c>
      <c r="AV320" s="13" t="s">
        <v>83</v>
      </c>
      <c r="AW320" s="13" t="s">
        <v>37</v>
      </c>
      <c r="AX320" s="13" t="s">
        <v>75</v>
      </c>
      <c r="AY320" s="242" t="s">
        <v>142</v>
      </c>
    </row>
    <row r="321" s="14" customFormat="1">
      <c r="A321" s="14"/>
      <c r="B321" s="243"/>
      <c r="C321" s="244"/>
      <c r="D321" s="234" t="s">
        <v>153</v>
      </c>
      <c r="E321" s="245" t="s">
        <v>19</v>
      </c>
      <c r="F321" s="246" t="s">
        <v>251</v>
      </c>
      <c r="G321" s="244"/>
      <c r="H321" s="247">
        <v>2.7999999999999998</v>
      </c>
      <c r="I321" s="248"/>
      <c r="J321" s="244"/>
      <c r="K321" s="244"/>
      <c r="L321" s="249"/>
      <c r="M321" s="250"/>
      <c r="N321" s="251"/>
      <c r="O321" s="251"/>
      <c r="P321" s="251"/>
      <c r="Q321" s="251"/>
      <c r="R321" s="251"/>
      <c r="S321" s="251"/>
      <c r="T321" s="251"/>
      <c r="U321" s="252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53" t="s">
        <v>153</v>
      </c>
      <c r="AU321" s="253" t="s">
        <v>85</v>
      </c>
      <c r="AV321" s="14" t="s">
        <v>85</v>
      </c>
      <c r="AW321" s="14" t="s">
        <v>37</v>
      </c>
      <c r="AX321" s="14" t="s">
        <v>75</v>
      </c>
      <c r="AY321" s="253" t="s">
        <v>142</v>
      </c>
    </row>
    <row r="322" s="14" customFormat="1">
      <c r="A322" s="14"/>
      <c r="B322" s="243"/>
      <c r="C322" s="244"/>
      <c r="D322" s="234" t="s">
        <v>153</v>
      </c>
      <c r="E322" s="245" t="s">
        <v>19</v>
      </c>
      <c r="F322" s="246" t="s">
        <v>253</v>
      </c>
      <c r="G322" s="244"/>
      <c r="H322" s="247">
        <v>1.845</v>
      </c>
      <c r="I322" s="248"/>
      <c r="J322" s="244"/>
      <c r="K322" s="244"/>
      <c r="L322" s="249"/>
      <c r="M322" s="250"/>
      <c r="N322" s="251"/>
      <c r="O322" s="251"/>
      <c r="P322" s="251"/>
      <c r="Q322" s="251"/>
      <c r="R322" s="251"/>
      <c r="S322" s="251"/>
      <c r="T322" s="251"/>
      <c r="U322" s="252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3" t="s">
        <v>153</v>
      </c>
      <c r="AU322" s="253" t="s">
        <v>85</v>
      </c>
      <c r="AV322" s="14" t="s">
        <v>85</v>
      </c>
      <c r="AW322" s="14" t="s">
        <v>37</v>
      </c>
      <c r="AX322" s="14" t="s">
        <v>75</v>
      </c>
      <c r="AY322" s="253" t="s">
        <v>142</v>
      </c>
    </row>
    <row r="323" s="15" customFormat="1">
      <c r="A323" s="15"/>
      <c r="B323" s="254"/>
      <c r="C323" s="255"/>
      <c r="D323" s="234" t="s">
        <v>153</v>
      </c>
      <c r="E323" s="256" t="s">
        <v>19</v>
      </c>
      <c r="F323" s="257" t="s">
        <v>156</v>
      </c>
      <c r="G323" s="255"/>
      <c r="H323" s="258">
        <v>14.769</v>
      </c>
      <c r="I323" s="259"/>
      <c r="J323" s="255"/>
      <c r="K323" s="255"/>
      <c r="L323" s="260"/>
      <c r="M323" s="261"/>
      <c r="N323" s="262"/>
      <c r="O323" s="262"/>
      <c r="P323" s="262"/>
      <c r="Q323" s="262"/>
      <c r="R323" s="262"/>
      <c r="S323" s="262"/>
      <c r="T323" s="262"/>
      <c r="U323" s="263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264" t="s">
        <v>153</v>
      </c>
      <c r="AU323" s="264" t="s">
        <v>85</v>
      </c>
      <c r="AV323" s="15" t="s">
        <v>149</v>
      </c>
      <c r="AW323" s="15" t="s">
        <v>37</v>
      </c>
      <c r="AX323" s="15" t="s">
        <v>83</v>
      </c>
      <c r="AY323" s="264" t="s">
        <v>142</v>
      </c>
    </row>
    <row r="324" s="12" customFormat="1" ht="22.8" customHeight="1">
      <c r="A324" s="12"/>
      <c r="B324" s="198"/>
      <c r="C324" s="199"/>
      <c r="D324" s="200" t="s">
        <v>74</v>
      </c>
      <c r="E324" s="212" t="s">
        <v>452</v>
      </c>
      <c r="F324" s="212" t="s">
        <v>453</v>
      </c>
      <c r="G324" s="199"/>
      <c r="H324" s="199"/>
      <c r="I324" s="202"/>
      <c r="J324" s="213">
        <f>BK324</f>
        <v>0</v>
      </c>
      <c r="K324" s="199"/>
      <c r="L324" s="204"/>
      <c r="M324" s="205"/>
      <c r="N324" s="206"/>
      <c r="O324" s="206"/>
      <c r="P324" s="207">
        <f>SUM(P325:P328)</f>
        <v>0</v>
      </c>
      <c r="Q324" s="206"/>
      <c r="R324" s="207">
        <f>SUM(R325:R328)</f>
        <v>0</v>
      </c>
      <c r="S324" s="206"/>
      <c r="T324" s="207">
        <f>SUM(T325:T328)</f>
        <v>4.1550039999999999</v>
      </c>
      <c r="U324" s="208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R324" s="209" t="s">
        <v>85</v>
      </c>
      <c r="AT324" s="210" t="s">
        <v>74</v>
      </c>
      <c r="AU324" s="210" t="s">
        <v>83</v>
      </c>
      <c r="AY324" s="209" t="s">
        <v>142</v>
      </c>
      <c r="BK324" s="211">
        <f>SUM(BK325:BK328)</f>
        <v>0</v>
      </c>
    </row>
    <row r="325" s="2" customFormat="1" ht="16.5" customHeight="1">
      <c r="A325" s="41"/>
      <c r="B325" s="42"/>
      <c r="C325" s="214" t="s">
        <v>454</v>
      </c>
      <c r="D325" s="214" t="s">
        <v>144</v>
      </c>
      <c r="E325" s="215" t="s">
        <v>455</v>
      </c>
      <c r="F325" s="216" t="s">
        <v>456</v>
      </c>
      <c r="G325" s="217" t="s">
        <v>147</v>
      </c>
      <c r="H325" s="218">
        <v>296.786</v>
      </c>
      <c r="I325" s="219"/>
      <c r="J325" s="220">
        <f>ROUND(I325*H325,2)</f>
        <v>0</v>
      </c>
      <c r="K325" s="216" t="s">
        <v>148</v>
      </c>
      <c r="L325" s="47"/>
      <c r="M325" s="221" t="s">
        <v>19</v>
      </c>
      <c r="N325" s="222" t="s">
        <v>46</v>
      </c>
      <c r="O325" s="87"/>
      <c r="P325" s="223">
        <f>O325*H325</f>
        <v>0</v>
      </c>
      <c r="Q325" s="223">
        <v>0</v>
      </c>
      <c r="R325" s="223">
        <f>Q325*H325</f>
        <v>0</v>
      </c>
      <c r="S325" s="223">
        <v>0.014</v>
      </c>
      <c r="T325" s="223">
        <f>S325*H325</f>
        <v>4.1550039999999999</v>
      </c>
      <c r="U325" s="224" t="s">
        <v>19</v>
      </c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R325" s="225" t="s">
        <v>269</v>
      </c>
      <c r="AT325" s="225" t="s">
        <v>144</v>
      </c>
      <c r="AU325" s="225" t="s">
        <v>85</v>
      </c>
      <c r="AY325" s="20" t="s">
        <v>142</v>
      </c>
      <c r="BE325" s="226">
        <f>IF(N325="základní",J325,0)</f>
        <v>0</v>
      </c>
      <c r="BF325" s="226">
        <f>IF(N325="snížená",J325,0)</f>
        <v>0</v>
      </c>
      <c r="BG325" s="226">
        <f>IF(N325="zákl. přenesená",J325,0)</f>
        <v>0</v>
      </c>
      <c r="BH325" s="226">
        <f>IF(N325="sníž. přenesená",J325,0)</f>
        <v>0</v>
      </c>
      <c r="BI325" s="226">
        <f>IF(N325="nulová",J325,0)</f>
        <v>0</v>
      </c>
      <c r="BJ325" s="20" t="s">
        <v>83</v>
      </c>
      <c r="BK325" s="226">
        <f>ROUND(I325*H325,2)</f>
        <v>0</v>
      </c>
      <c r="BL325" s="20" t="s">
        <v>269</v>
      </c>
      <c r="BM325" s="225" t="s">
        <v>457</v>
      </c>
    </row>
    <row r="326" s="2" customFormat="1">
      <c r="A326" s="41"/>
      <c r="B326" s="42"/>
      <c r="C326" s="43"/>
      <c r="D326" s="227" t="s">
        <v>151</v>
      </c>
      <c r="E326" s="43"/>
      <c r="F326" s="228" t="s">
        <v>458</v>
      </c>
      <c r="G326" s="43"/>
      <c r="H326" s="43"/>
      <c r="I326" s="229"/>
      <c r="J326" s="43"/>
      <c r="K326" s="43"/>
      <c r="L326" s="47"/>
      <c r="M326" s="230"/>
      <c r="N326" s="231"/>
      <c r="O326" s="87"/>
      <c r="P326" s="87"/>
      <c r="Q326" s="87"/>
      <c r="R326" s="87"/>
      <c r="S326" s="87"/>
      <c r="T326" s="87"/>
      <c r="U326" s="88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T326" s="20" t="s">
        <v>151</v>
      </c>
      <c r="AU326" s="20" t="s">
        <v>85</v>
      </c>
    </row>
    <row r="327" s="14" customFormat="1">
      <c r="A327" s="14"/>
      <c r="B327" s="243"/>
      <c r="C327" s="244"/>
      <c r="D327" s="234" t="s">
        <v>153</v>
      </c>
      <c r="E327" s="245" t="s">
        <v>19</v>
      </c>
      <c r="F327" s="246" t="s">
        <v>459</v>
      </c>
      <c r="G327" s="244"/>
      <c r="H327" s="247">
        <v>296.786</v>
      </c>
      <c r="I327" s="248"/>
      <c r="J327" s="244"/>
      <c r="K327" s="244"/>
      <c r="L327" s="249"/>
      <c r="M327" s="250"/>
      <c r="N327" s="251"/>
      <c r="O327" s="251"/>
      <c r="P327" s="251"/>
      <c r="Q327" s="251"/>
      <c r="R327" s="251"/>
      <c r="S327" s="251"/>
      <c r="T327" s="251"/>
      <c r="U327" s="252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53" t="s">
        <v>153</v>
      </c>
      <c r="AU327" s="253" t="s">
        <v>85</v>
      </c>
      <c r="AV327" s="14" t="s">
        <v>85</v>
      </c>
      <c r="AW327" s="14" t="s">
        <v>37</v>
      </c>
      <c r="AX327" s="14" t="s">
        <v>75</v>
      </c>
      <c r="AY327" s="253" t="s">
        <v>142</v>
      </c>
    </row>
    <row r="328" s="15" customFormat="1">
      <c r="A328" s="15"/>
      <c r="B328" s="254"/>
      <c r="C328" s="255"/>
      <c r="D328" s="234" t="s">
        <v>153</v>
      </c>
      <c r="E328" s="256" t="s">
        <v>19</v>
      </c>
      <c r="F328" s="257" t="s">
        <v>156</v>
      </c>
      <c r="G328" s="255"/>
      <c r="H328" s="258">
        <v>296.786</v>
      </c>
      <c r="I328" s="259"/>
      <c r="J328" s="255"/>
      <c r="K328" s="255"/>
      <c r="L328" s="260"/>
      <c r="M328" s="261"/>
      <c r="N328" s="262"/>
      <c r="O328" s="262"/>
      <c r="P328" s="262"/>
      <c r="Q328" s="262"/>
      <c r="R328" s="262"/>
      <c r="S328" s="262"/>
      <c r="T328" s="262"/>
      <c r="U328" s="263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T328" s="264" t="s">
        <v>153</v>
      </c>
      <c r="AU328" s="264" t="s">
        <v>85</v>
      </c>
      <c r="AV328" s="15" t="s">
        <v>149</v>
      </c>
      <c r="AW328" s="15" t="s">
        <v>37</v>
      </c>
      <c r="AX328" s="15" t="s">
        <v>83</v>
      </c>
      <c r="AY328" s="264" t="s">
        <v>142</v>
      </c>
    </row>
    <row r="329" s="12" customFormat="1" ht="25.92" customHeight="1">
      <c r="A329" s="12"/>
      <c r="B329" s="198"/>
      <c r="C329" s="199"/>
      <c r="D329" s="200" t="s">
        <v>74</v>
      </c>
      <c r="E329" s="201" t="s">
        <v>460</v>
      </c>
      <c r="F329" s="201" t="s">
        <v>461</v>
      </c>
      <c r="G329" s="199"/>
      <c r="H329" s="199"/>
      <c r="I329" s="202"/>
      <c r="J329" s="203">
        <f>BK329</f>
        <v>0</v>
      </c>
      <c r="K329" s="199"/>
      <c r="L329" s="204"/>
      <c r="M329" s="205"/>
      <c r="N329" s="206"/>
      <c r="O329" s="206"/>
      <c r="P329" s="207">
        <f>SUM(P330:P360)</f>
        <v>0</v>
      </c>
      <c r="Q329" s="206"/>
      <c r="R329" s="207">
        <f>SUM(R330:R360)</f>
        <v>0</v>
      </c>
      <c r="S329" s="206"/>
      <c r="T329" s="207">
        <f>SUM(T330:T360)</f>
        <v>0</v>
      </c>
      <c r="U329" s="208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R329" s="209" t="s">
        <v>149</v>
      </c>
      <c r="AT329" s="210" t="s">
        <v>74</v>
      </c>
      <c r="AU329" s="210" t="s">
        <v>75</v>
      </c>
      <c r="AY329" s="209" t="s">
        <v>142</v>
      </c>
      <c r="BK329" s="211">
        <f>SUM(BK330:BK360)</f>
        <v>0</v>
      </c>
    </row>
    <row r="330" s="2" customFormat="1" ht="16.5" customHeight="1">
      <c r="A330" s="41"/>
      <c r="B330" s="42"/>
      <c r="C330" s="214" t="s">
        <v>462</v>
      </c>
      <c r="D330" s="214" t="s">
        <v>144</v>
      </c>
      <c r="E330" s="215" t="s">
        <v>463</v>
      </c>
      <c r="F330" s="216" t="s">
        <v>464</v>
      </c>
      <c r="G330" s="217" t="s">
        <v>465</v>
      </c>
      <c r="H330" s="218">
        <v>40</v>
      </c>
      <c r="I330" s="219"/>
      <c r="J330" s="220">
        <f>ROUND(I330*H330,2)</f>
        <v>0</v>
      </c>
      <c r="K330" s="216" t="s">
        <v>148</v>
      </c>
      <c r="L330" s="47"/>
      <c r="M330" s="221" t="s">
        <v>19</v>
      </c>
      <c r="N330" s="222" t="s">
        <v>46</v>
      </c>
      <c r="O330" s="87"/>
      <c r="P330" s="223">
        <f>O330*H330</f>
        <v>0</v>
      </c>
      <c r="Q330" s="223">
        <v>0</v>
      </c>
      <c r="R330" s="223">
        <f>Q330*H330</f>
        <v>0</v>
      </c>
      <c r="S330" s="223">
        <v>0</v>
      </c>
      <c r="T330" s="223">
        <f>S330*H330</f>
        <v>0</v>
      </c>
      <c r="U330" s="224" t="s">
        <v>19</v>
      </c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R330" s="225" t="s">
        <v>466</v>
      </c>
      <c r="AT330" s="225" t="s">
        <v>144</v>
      </c>
      <c r="AU330" s="225" t="s">
        <v>83</v>
      </c>
      <c r="AY330" s="20" t="s">
        <v>142</v>
      </c>
      <c r="BE330" s="226">
        <f>IF(N330="základní",J330,0)</f>
        <v>0</v>
      </c>
      <c r="BF330" s="226">
        <f>IF(N330="snížená",J330,0)</f>
        <v>0</v>
      </c>
      <c r="BG330" s="226">
        <f>IF(N330="zákl. přenesená",J330,0)</f>
        <v>0</v>
      </c>
      <c r="BH330" s="226">
        <f>IF(N330="sníž. přenesená",J330,0)</f>
        <v>0</v>
      </c>
      <c r="BI330" s="226">
        <f>IF(N330="nulová",J330,0)</f>
        <v>0</v>
      </c>
      <c r="BJ330" s="20" t="s">
        <v>83</v>
      </c>
      <c r="BK330" s="226">
        <f>ROUND(I330*H330,2)</f>
        <v>0</v>
      </c>
      <c r="BL330" s="20" t="s">
        <v>466</v>
      </c>
      <c r="BM330" s="225" t="s">
        <v>467</v>
      </c>
    </row>
    <row r="331" s="2" customFormat="1">
      <c r="A331" s="41"/>
      <c r="B331" s="42"/>
      <c r="C331" s="43"/>
      <c r="D331" s="227" t="s">
        <v>151</v>
      </c>
      <c r="E331" s="43"/>
      <c r="F331" s="228" t="s">
        <v>468</v>
      </c>
      <c r="G331" s="43"/>
      <c r="H331" s="43"/>
      <c r="I331" s="229"/>
      <c r="J331" s="43"/>
      <c r="K331" s="43"/>
      <c r="L331" s="47"/>
      <c r="M331" s="230"/>
      <c r="N331" s="231"/>
      <c r="O331" s="87"/>
      <c r="P331" s="87"/>
      <c r="Q331" s="87"/>
      <c r="R331" s="87"/>
      <c r="S331" s="87"/>
      <c r="T331" s="87"/>
      <c r="U331" s="88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T331" s="20" t="s">
        <v>151</v>
      </c>
      <c r="AU331" s="20" t="s">
        <v>83</v>
      </c>
    </row>
    <row r="332" s="13" customFormat="1">
      <c r="A332" s="13"/>
      <c r="B332" s="232"/>
      <c r="C332" s="233"/>
      <c r="D332" s="234" t="s">
        <v>153</v>
      </c>
      <c r="E332" s="235" t="s">
        <v>19</v>
      </c>
      <c r="F332" s="236" t="s">
        <v>469</v>
      </c>
      <c r="G332" s="233"/>
      <c r="H332" s="235" t="s">
        <v>19</v>
      </c>
      <c r="I332" s="237"/>
      <c r="J332" s="233"/>
      <c r="K332" s="233"/>
      <c r="L332" s="238"/>
      <c r="M332" s="239"/>
      <c r="N332" s="240"/>
      <c r="O332" s="240"/>
      <c r="P332" s="240"/>
      <c r="Q332" s="240"/>
      <c r="R332" s="240"/>
      <c r="S332" s="240"/>
      <c r="T332" s="240"/>
      <c r="U332" s="241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2" t="s">
        <v>153</v>
      </c>
      <c r="AU332" s="242" t="s">
        <v>83</v>
      </c>
      <c r="AV332" s="13" t="s">
        <v>83</v>
      </c>
      <c r="AW332" s="13" t="s">
        <v>37</v>
      </c>
      <c r="AX332" s="13" t="s">
        <v>75</v>
      </c>
      <c r="AY332" s="242" t="s">
        <v>142</v>
      </c>
    </row>
    <row r="333" s="14" customFormat="1">
      <c r="A333" s="14"/>
      <c r="B333" s="243"/>
      <c r="C333" s="244"/>
      <c r="D333" s="234" t="s">
        <v>153</v>
      </c>
      <c r="E333" s="245" t="s">
        <v>19</v>
      </c>
      <c r="F333" s="246" t="s">
        <v>425</v>
      </c>
      <c r="G333" s="244"/>
      <c r="H333" s="247">
        <v>40</v>
      </c>
      <c r="I333" s="248"/>
      <c r="J333" s="244"/>
      <c r="K333" s="244"/>
      <c r="L333" s="249"/>
      <c r="M333" s="250"/>
      <c r="N333" s="251"/>
      <c r="O333" s="251"/>
      <c r="P333" s="251"/>
      <c r="Q333" s="251"/>
      <c r="R333" s="251"/>
      <c r="S333" s="251"/>
      <c r="T333" s="251"/>
      <c r="U333" s="252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53" t="s">
        <v>153</v>
      </c>
      <c r="AU333" s="253" t="s">
        <v>83</v>
      </c>
      <c r="AV333" s="14" t="s">
        <v>85</v>
      </c>
      <c r="AW333" s="14" t="s">
        <v>37</v>
      </c>
      <c r="AX333" s="14" t="s">
        <v>75</v>
      </c>
      <c r="AY333" s="253" t="s">
        <v>142</v>
      </c>
    </row>
    <row r="334" s="15" customFormat="1">
      <c r="A334" s="15"/>
      <c r="B334" s="254"/>
      <c r="C334" s="255"/>
      <c r="D334" s="234" t="s">
        <v>153</v>
      </c>
      <c r="E334" s="256" t="s">
        <v>19</v>
      </c>
      <c r="F334" s="257" t="s">
        <v>156</v>
      </c>
      <c r="G334" s="255"/>
      <c r="H334" s="258">
        <v>40</v>
      </c>
      <c r="I334" s="259"/>
      <c r="J334" s="255"/>
      <c r="K334" s="255"/>
      <c r="L334" s="260"/>
      <c r="M334" s="261"/>
      <c r="N334" s="262"/>
      <c r="O334" s="262"/>
      <c r="P334" s="262"/>
      <c r="Q334" s="262"/>
      <c r="R334" s="262"/>
      <c r="S334" s="262"/>
      <c r="T334" s="262"/>
      <c r="U334" s="263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T334" s="264" t="s">
        <v>153</v>
      </c>
      <c r="AU334" s="264" t="s">
        <v>83</v>
      </c>
      <c r="AV334" s="15" t="s">
        <v>149</v>
      </c>
      <c r="AW334" s="15" t="s">
        <v>37</v>
      </c>
      <c r="AX334" s="15" t="s">
        <v>83</v>
      </c>
      <c r="AY334" s="264" t="s">
        <v>142</v>
      </c>
    </row>
    <row r="335" s="2" customFormat="1" ht="16.5" customHeight="1">
      <c r="A335" s="41"/>
      <c r="B335" s="42"/>
      <c r="C335" s="214" t="s">
        <v>470</v>
      </c>
      <c r="D335" s="214" t="s">
        <v>144</v>
      </c>
      <c r="E335" s="215" t="s">
        <v>471</v>
      </c>
      <c r="F335" s="216" t="s">
        <v>472</v>
      </c>
      <c r="G335" s="217" t="s">
        <v>465</v>
      </c>
      <c r="H335" s="218">
        <v>26</v>
      </c>
      <c r="I335" s="219"/>
      <c r="J335" s="220">
        <f>ROUND(I335*H335,2)</f>
        <v>0</v>
      </c>
      <c r="K335" s="216" t="s">
        <v>148</v>
      </c>
      <c r="L335" s="47"/>
      <c r="M335" s="221" t="s">
        <v>19</v>
      </c>
      <c r="N335" s="222" t="s">
        <v>46</v>
      </c>
      <c r="O335" s="87"/>
      <c r="P335" s="223">
        <f>O335*H335</f>
        <v>0</v>
      </c>
      <c r="Q335" s="223">
        <v>0</v>
      </c>
      <c r="R335" s="223">
        <f>Q335*H335</f>
        <v>0</v>
      </c>
      <c r="S335" s="223">
        <v>0</v>
      </c>
      <c r="T335" s="223">
        <f>S335*H335</f>
        <v>0</v>
      </c>
      <c r="U335" s="224" t="s">
        <v>19</v>
      </c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R335" s="225" t="s">
        <v>466</v>
      </c>
      <c r="AT335" s="225" t="s">
        <v>144</v>
      </c>
      <c r="AU335" s="225" t="s">
        <v>83</v>
      </c>
      <c r="AY335" s="20" t="s">
        <v>142</v>
      </c>
      <c r="BE335" s="226">
        <f>IF(N335="základní",J335,0)</f>
        <v>0</v>
      </c>
      <c r="BF335" s="226">
        <f>IF(N335="snížená",J335,0)</f>
        <v>0</v>
      </c>
      <c r="BG335" s="226">
        <f>IF(N335="zákl. přenesená",J335,0)</f>
        <v>0</v>
      </c>
      <c r="BH335" s="226">
        <f>IF(N335="sníž. přenesená",J335,0)</f>
        <v>0</v>
      </c>
      <c r="BI335" s="226">
        <f>IF(N335="nulová",J335,0)</f>
        <v>0</v>
      </c>
      <c r="BJ335" s="20" t="s">
        <v>83</v>
      </c>
      <c r="BK335" s="226">
        <f>ROUND(I335*H335,2)</f>
        <v>0</v>
      </c>
      <c r="BL335" s="20" t="s">
        <v>466</v>
      </c>
      <c r="BM335" s="225" t="s">
        <v>473</v>
      </c>
    </row>
    <row r="336" s="2" customFormat="1">
      <c r="A336" s="41"/>
      <c r="B336" s="42"/>
      <c r="C336" s="43"/>
      <c r="D336" s="227" t="s">
        <v>151</v>
      </c>
      <c r="E336" s="43"/>
      <c r="F336" s="228" t="s">
        <v>474</v>
      </c>
      <c r="G336" s="43"/>
      <c r="H336" s="43"/>
      <c r="I336" s="229"/>
      <c r="J336" s="43"/>
      <c r="K336" s="43"/>
      <c r="L336" s="47"/>
      <c r="M336" s="230"/>
      <c r="N336" s="231"/>
      <c r="O336" s="87"/>
      <c r="P336" s="87"/>
      <c r="Q336" s="87"/>
      <c r="R336" s="87"/>
      <c r="S336" s="87"/>
      <c r="T336" s="87"/>
      <c r="U336" s="88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T336" s="20" t="s">
        <v>151</v>
      </c>
      <c r="AU336" s="20" t="s">
        <v>83</v>
      </c>
    </row>
    <row r="337" s="13" customFormat="1">
      <c r="A337" s="13"/>
      <c r="B337" s="232"/>
      <c r="C337" s="233"/>
      <c r="D337" s="234" t="s">
        <v>153</v>
      </c>
      <c r="E337" s="235" t="s">
        <v>19</v>
      </c>
      <c r="F337" s="236" t="s">
        <v>475</v>
      </c>
      <c r="G337" s="233"/>
      <c r="H337" s="235" t="s">
        <v>19</v>
      </c>
      <c r="I337" s="237"/>
      <c r="J337" s="233"/>
      <c r="K337" s="233"/>
      <c r="L337" s="238"/>
      <c r="M337" s="239"/>
      <c r="N337" s="240"/>
      <c r="O337" s="240"/>
      <c r="P337" s="240"/>
      <c r="Q337" s="240"/>
      <c r="R337" s="240"/>
      <c r="S337" s="240"/>
      <c r="T337" s="240"/>
      <c r="U337" s="241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2" t="s">
        <v>153</v>
      </c>
      <c r="AU337" s="242" t="s">
        <v>83</v>
      </c>
      <c r="AV337" s="13" t="s">
        <v>83</v>
      </c>
      <c r="AW337" s="13" t="s">
        <v>37</v>
      </c>
      <c r="AX337" s="13" t="s">
        <v>75</v>
      </c>
      <c r="AY337" s="242" t="s">
        <v>142</v>
      </c>
    </row>
    <row r="338" s="13" customFormat="1">
      <c r="A338" s="13"/>
      <c r="B338" s="232"/>
      <c r="C338" s="233"/>
      <c r="D338" s="234" t="s">
        <v>153</v>
      </c>
      <c r="E338" s="235" t="s">
        <v>19</v>
      </c>
      <c r="F338" s="236" t="s">
        <v>476</v>
      </c>
      <c r="G338" s="233"/>
      <c r="H338" s="235" t="s">
        <v>19</v>
      </c>
      <c r="I338" s="237"/>
      <c r="J338" s="233"/>
      <c r="K338" s="233"/>
      <c r="L338" s="238"/>
      <c r="M338" s="239"/>
      <c r="N338" s="240"/>
      <c r="O338" s="240"/>
      <c r="P338" s="240"/>
      <c r="Q338" s="240"/>
      <c r="R338" s="240"/>
      <c r="S338" s="240"/>
      <c r="T338" s="240"/>
      <c r="U338" s="241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2" t="s">
        <v>153</v>
      </c>
      <c r="AU338" s="242" t="s">
        <v>83</v>
      </c>
      <c r="AV338" s="13" t="s">
        <v>83</v>
      </c>
      <c r="AW338" s="13" t="s">
        <v>37</v>
      </c>
      <c r="AX338" s="13" t="s">
        <v>75</v>
      </c>
      <c r="AY338" s="242" t="s">
        <v>142</v>
      </c>
    </row>
    <row r="339" s="14" customFormat="1">
      <c r="A339" s="14"/>
      <c r="B339" s="243"/>
      <c r="C339" s="244"/>
      <c r="D339" s="234" t="s">
        <v>153</v>
      </c>
      <c r="E339" s="245" t="s">
        <v>19</v>
      </c>
      <c r="F339" s="246" t="s">
        <v>194</v>
      </c>
      <c r="G339" s="244"/>
      <c r="H339" s="247">
        <v>10</v>
      </c>
      <c r="I339" s="248"/>
      <c r="J339" s="244"/>
      <c r="K339" s="244"/>
      <c r="L339" s="249"/>
      <c r="M339" s="250"/>
      <c r="N339" s="251"/>
      <c r="O339" s="251"/>
      <c r="P339" s="251"/>
      <c r="Q339" s="251"/>
      <c r="R339" s="251"/>
      <c r="S339" s="251"/>
      <c r="T339" s="251"/>
      <c r="U339" s="252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3" t="s">
        <v>153</v>
      </c>
      <c r="AU339" s="253" t="s">
        <v>83</v>
      </c>
      <c r="AV339" s="14" t="s">
        <v>85</v>
      </c>
      <c r="AW339" s="14" t="s">
        <v>37</v>
      </c>
      <c r="AX339" s="14" t="s">
        <v>75</v>
      </c>
      <c r="AY339" s="253" t="s">
        <v>142</v>
      </c>
    </row>
    <row r="340" s="13" customFormat="1">
      <c r="A340" s="13"/>
      <c r="B340" s="232"/>
      <c r="C340" s="233"/>
      <c r="D340" s="234" t="s">
        <v>153</v>
      </c>
      <c r="E340" s="235" t="s">
        <v>19</v>
      </c>
      <c r="F340" s="236" t="s">
        <v>477</v>
      </c>
      <c r="G340" s="233"/>
      <c r="H340" s="235" t="s">
        <v>19</v>
      </c>
      <c r="I340" s="237"/>
      <c r="J340" s="233"/>
      <c r="K340" s="233"/>
      <c r="L340" s="238"/>
      <c r="M340" s="239"/>
      <c r="N340" s="240"/>
      <c r="O340" s="240"/>
      <c r="P340" s="240"/>
      <c r="Q340" s="240"/>
      <c r="R340" s="240"/>
      <c r="S340" s="240"/>
      <c r="T340" s="240"/>
      <c r="U340" s="241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2" t="s">
        <v>153</v>
      </c>
      <c r="AU340" s="242" t="s">
        <v>83</v>
      </c>
      <c r="AV340" s="13" t="s">
        <v>83</v>
      </c>
      <c r="AW340" s="13" t="s">
        <v>37</v>
      </c>
      <c r="AX340" s="13" t="s">
        <v>75</v>
      </c>
      <c r="AY340" s="242" t="s">
        <v>142</v>
      </c>
    </row>
    <row r="341" s="14" customFormat="1">
      <c r="A341" s="14"/>
      <c r="B341" s="243"/>
      <c r="C341" s="244"/>
      <c r="D341" s="234" t="s">
        <v>153</v>
      </c>
      <c r="E341" s="245" t="s">
        <v>19</v>
      </c>
      <c r="F341" s="246" t="s">
        <v>269</v>
      </c>
      <c r="G341" s="244"/>
      <c r="H341" s="247">
        <v>16</v>
      </c>
      <c r="I341" s="248"/>
      <c r="J341" s="244"/>
      <c r="K341" s="244"/>
      <c r="L341" s="249"/>
      <c r="M341" s="250"/>
      <c r="N341" s="251"/>
      <c r="O341" s="251"/>
      <c r="P341" s="251"/>
      <c r="Q341" s="251"/>
      <c r="R341" s="251"/>
      <c r="S341" s="251"/>
      <c r="T341" s="251"/>
      <c r="U341" s="252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3" t="s">
        <v>153</v>
      </c>
      <c r="AU341" s="253" t="s">
        <v>83</v>
      </c>
      <c r="AV341" s="14" t="s">
        <v>85</v>
      </c>
      <c r="AW341" s="14" t="s">
        <v>37</v>
      </c>
      <c r="AX341" s="14" t="s">
        <v>75</v>
      </c>
      <c r="AY341" s="253" t="s">
        <v>142</v>
      </c>
    </row>
    <row r="342" s="15" customFormat="1">
      <c r="A342" s="15"/>
      <c r="B342" s="254"/>
      <c r="C342" s="255"/>
      <c r="D342" s="234" t="s">
        <v>153</v>
      </c>
      <c r="E342" s="256" t="s">
        <v>19</v>
      </c>
      <c r="F342" s="257" t="s">
        <v>156</v>
      </c>
      <c r="G342" s="255"/>
      <c r="H342" s="258">
        <v>26</v>
      </c>
      <c r="I342" s="259"/>
      <c r="J342" s="255"/>
      <c r="K342" s="255"/>
      <c r="L342" s="260"/>
      <c r="M342" s="261"/>
      <c r="N342" s="262"/>
      <c r="O342" s="262"/>
      <c r="P342" s="262"/>
      <c r="Q342" s="262"/>
      <c r="R342" s="262"/>
      <c r="S342" s="262"/>
      <c r="T342" s="262"/>
      <c r="U342" s="263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T342" s="264" t="s">
        <v>153</v>
      </c>
      <c r="AU342" s="264" t="s">
        <v>83</v>
      </c>
      <c r="AV342" s="15" t="s">
        <v>149</v>
      </c>
      <c r="AW342" s="15" t="s">
        <v>37</v>
      </c>
      <c r="AX342" s="15" t="s">
        <v>83</v>
      </c>
      <c r="AY342" s="264" t="s">
        <v>142</v>
      </c>
    </row>
    <row r="343" s="2" customFormat="1" ht="16.5" customHeight="1">
      <c r="A343" s="41"/>
      <c r="B343" s="42"/>
      <c r="C343" s="214" t="s">
        <v>478</v>
      </c>
      <c r="D343" s="214" t="s">
        <v>144</v>
      </c>
      <c r="E343" s="215" t="s">
        <v>479</v>
      </c>
      <c r="F343" s="216" t="s">
        <v>480</v>
      </c>
      <c r="G343" s="217" t="s">
        <v>465</v>
      </c>
      <c r="H343" s="218">
        <v>5</v>
      </c>
      <c r="I343" s="219"/>
      <c r="J343" s="220">
        <f>ROUND(I343*H343,2)</f>
        <v>0</v>
      </c>
      <c r="K343" s="216" t="s">
        <v>148</v>
      </c>
      <c r="L343" s="47"/>
      <c r="M343" s="221" t="s">
        <v>19</v>
      </c>
      <c r="N343" s="222" t="s">
        <v>46</v>
      </c>
      <c r="O343" s="87"/>
      <c r="P343" s="223">
        <f>O343*H343</f>
        <v>0</v>
      </c>
      <c r="Q343" s="223">
        <v>0</v>
      </c>
      <c r="R343" s="223">
        <f>Q343*H343</f>
        <v>0</v>
      </c>
      <c r="S343" s="223">
        <v>0</v>
      </c>
      <c r="T343" s="223">
        <f>S343*H343</f>
        <v>0</v>
      </c>
      <c r="U343" s="224" t="s">
        <v>19</v>
      </c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R343" s="225" t="s">
        <v>466</v>
      </c>
      <c r="AT343" s="225" t="s">
        <v>144</v>
      </c>
      <c r="AU343" s="225" t="s">
        <v>83</v>
      </c>
      <c r="AY343" s="20" t="s">
        <v>142</v>
      </c>
      <c r="BE343" s="226">
        <f>IF(N343="základní",J343,0)</f>
        <v>0</v>
      </c>
      <c r="BF343" s="226">
        <f>IF(N343="snížená",J343,0)</f>
        <v>0</v>
      </c>
      <c r="BG343" s="226">
        <f>IF(N343="zákl. přenesená",J343,0)</f>
        <v>0</v>
      </c>
      <c r="BH343" s="226">
        <f>IF(N343="sníž. přenesená",J343,0)</f>
        <v>0</v>
      </c>
      <c r="BI343" s="226">
        <f>IF(N343="nulová",J343,0)</f>
        <v>0</v>
      </c>
      <c r="BJ343" s="20" t="s">
        <v>83</v>
      </c>
      <c r="BK343" s="226">
        <f>ROUND(I343*H343,2)</f>
        <v>0</v>
      </c>
      <c r="BL343" s="20" t="s">
        <v>466</v>
      </c>
      <c r="BM343" s="225" t="s">
        <v>481</v>
      </c>
    </row>
    <row r="344" s="2" customFormat="1">
      <c r="A344" s="41"/>
      <c r="B344" s="42"/>
      <c r="C344" s="43"/>
      <c r="D344" s="227" t="s">
        <v>151</v>
      </c>
      <c r="E344" s="43"/>
      <c r="F344" s="228" t="s">
        <v>482</v>
      </c>
      <c r="G344" s="43"/>
      <c r="H344" s="43"/>
      <c r="I344" s="229"/>
      <c r="J344" s="43"/>
      <c r="K344" s="43"/>
      <c r="L344" s="47"/>
      <c r="M344" s="230"/>
      <c r="N344" s="231"/>
      <c r="O344" s="87"/>
      <c r="P344" s="87"/>
      <c r="Q344" s="87"/>
      <c r="R344" s="87"/>
      <c r="S344" s="87"/>
      <c r="T344" s="87"/>
      <c r="U344" s="88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T344" s="20" t="s">
        <v>151</v>
      </c>
      <c r="AU344" s="20" t="s">
        <v>83</v>
      </c>
    </row>
    <row r="345" s="13" customFormat="1">
      <c r="A345" s="13"/>
      <c r="B345" s="232"/>
      <c r="C345" s="233"/>
      <c r="D345" s="234" t="s">
        <v>153</v>
      </c>
      <c r="E345" s="235" t="s">
        <v>19</v>
      </c>
      <c r="F345" s="236" t="s">
        <v>483</v>
      </c>
      <c r="G345" s="233"/>
      <c r="H345" s="235" t="s">
        <v>19</v>
      </c>
      <c r="I345" s="237"/>
      <c r="J345" s="233"/>
      <c r="K345" s="233"/>
      <c r="L345" s="238"/>
      <c r="M345" s="239"/>
      <c r="N345" s="240"/>
      <c r="O345" s="240"/>
      <c r="P345" s="240"/>
      <c r="Q345" s="240"/>
      <c r="R345" s="240"/>
      <c r="S345" s="240"/>
      <c r="T345" s="240"/>
      <c r="U345" s="241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2" t="s">
        <v>153</v>
      </c>
      <c r="AU345" s="242" t="s">
        <v>83</v>
      </c>
      <c r="AV345" s="13" t="s">
        <v>83</v>
      </c>
      <c r="AW345" s="13" t="s">
        <v>37</v>
      </c>
      <c r="AX345" s="13" t="s">
        <v>75</v>
      </c>
      <c r="AY345" s="242" t="s">
        <v>142</v>
      </c>
    </row>
    <row r="346" s="13" customFormat="1">
      <c r="A346" s="13"/>
      <c r="B346" s="232"/>
      <c r="C346" s="233"/>
      <c r="D346" s="234" t="s">
        <v>153</v>
      </c>
      <c r="E346" s="235" t="s">
        <v>19</v>
      </c>
      <c r="F346" s="236" t="s">
        <v>484</v>
      </c>
      <c r="G346" s="233"/>
      <c r="H346" s="235" t="s">
        <v>19</v>
      </c>
      <c r="I346" s="237"/>
      <c r="J346" s="233"/>
      <c r="K346" s="233"/>
      <c r="L346" s="238"/>
      <c r="M346" s="239"/>
      <c r="N346" s="240"/>
      <c r="O346" s="240"/>
      <c r="P346" s="240"/>
      <c r="Q346" s="240"/>
      <c r="R346" s="240"/>
      <c r="S346" s="240"/>
      <c r="T346" s="240"/>
      <c r="U346" s="241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2" t="s">
        <v>153</v>
      </c>
      <c r="AU346" s="242" t="s">
        <v>83</v>
      </c>
      <c r="AV346" s="13" t="s">
        <v>83</v>
      </c>
      <c r="AW346" s="13" t="s">
        <v>37</v>
      </c>
      <c r="AX346" s="13" t="s">
        <v>75</v>
      </c>
      <c r="AY346" s="242" t="s">
        <v>142</v>
      </c>
    </row>
    <row r="347" s="14" customFormat="1">
      <c r="A347" s="14"/>
      <c r="B347" s="243"/>
      <c r="C347" s="244"/>
      <c r="D347" s="234" t="s">
        <v>153</v>
      </c>
      <c r="E347" s="245" t="s">
        <v>19</v>
      </c>
      <c r="F347" s="246" t="s">
        <v>174</v>
      </c>
      <c r="G347" s="244"/>
      <c r="H347" s="247">
        <v>5</v>
      </c>
      <c r="I347" s="248"/>
      <c r="J347" s="244"/>
      <c r="K347" s="244"/>
      <c r="L347" s="249"/>
      <c r="M347" s="250"/>
      <c r="N347" s="251"/>
      <c r="O347" s="251"/>
      <c r="P347" s="251"/>
      <c r="Q347" s="251"/>
      <c r="R347" s="251"/>
      <c r="S347" s="251"/>
      <c r="T347" s="251"/>
      <c r="U347" s="252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53" t="s">
        <v>153</v>
      </c>
      <c r="AU347" s="253" t="s">
        <v>83</v>
      </c>
      <c r="AV347" s="14" t="s">
        <v>85</v>
      </c>
      <c r="AW347" s="14" t="s">
        <v>37</v>
      </c>
      <c r="AX347" s="14" t="s">
        <v>75</v>
      </c>
      <c r="AY347" s="253" t="s">
        <v>142</v>
      </c>
    </row>
    <row r="348" s="15" customFormat="1">
      <c r="A348" s="15"/>
      <c r="B348" s="254"/>
      <c r="C348" s="255"/>
      <c r="D348" s="234" t="s">
        <v>153</v>
      </c>
      <c r="E348" s="256" t="s">
        <v>19</v>
      </c>
      <c r="F348" s="257" t="s">
        <v>156</v>
      </c>
      <c r="G348" s="255"/>
      <c r="H348" s="258">
        <v>5</v>
      </c>
      <c r="I348" s="259"/>
      <c r="J348" s="255"/>
      <c r="K348" s="255"/>
      <c r="L348" s="260"/>
      <c r="M348" s="261"/>
      <c r="N348" s="262"/>
      <c r="O348" s="262"/>
      <c r="P348" s="262"/>
      <c r="Q348" s="262"/>
      <c r="R348" s="262"/>
      <c r="S348" s="262"/>
      <c r="T348" s="262"/>
      <c r="U348" s="263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T348" s="264" t="s">
        <v>153</v>
      </c>
      <c r="AU348" s="264" t="s">
        <v>83</v>
      </c>
      <c r="AV348" s="15" t="s">
        <v>149</v>
      </c>
      <c r="AW348" s="15" t="s">
        <v>37</v>
      </c>
      <c r="AX348" s="15" t="s">
        <v>83</v>
      </c>
      <c r="AY348" s="264" t="s">
        <v>142</v>
      </c>
    </row>
    <row r="349" s="2" customFormat="1" ht="21.75" customHeight="1">
      <c r="A349" s="41"/>
      <c r="B349" s="42"/>
      <c r="C349" s="214" t="s">
        <v>485</v>
      </c>
      <c r="D349" s="214" t="s">
        <v>144</v>
      </c>
      <c r="E349" s="215" t="s">
        <v>486</v>
      </c>
      <c r="F349" s="216" t="s">
        <v>487</v>
      </c>
      <c r="G349" s="217" t="s">
        <v>465</v>
      </c>
      <c r="H349" s="218">
        <v>4</v>
      </c>
      <c r="I349" s="219"/>
      <c r="J349" s="220">
        <f>ROUND(I349*H349,2)</f>
        <v>0</v>
      </c>
      <c r="K349" s="216" t="s">
        <v>148</v>
      </c>
      <c r="L349" s="47"/>
      <c r="M349" s="221" t="s">
        <v>19</v>
      </c>
      <c r="N349" s="222" t="s">
        <v>46</v>
      </c>
      <c r="O349" s="87"/>
      <c r="P349" s="223">
        <f>O349*H349</f>
        <v>0</v>
      </c>
      <c r="Q349" s="223">
        <v>0</v>
      </c>
      <c r="R349" s="223">
        <f>Q349*H349</f>
        <v>0</v>
      </c>
      <c r="S349" s="223">
        <v>0</v>
      </c>
      <c r="T349" s="223">
        <f>S349*H349</f>
        <v>0</v>
      </c>
      <c r="U349" s="224" t="s">
        <v>19</v>
      </c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R349" s="225" t="s">
        <v>466</v>
      </c>
      <c r="AT349" s="225" t="s">
        <v>144</v>
      </c>
      <c r="AU349" s="225" t="s">
        <v>83</v>
      </c>
      <c r="AY349" s="20" t="s">
        <v>142</v>
      </c>
      <c r="BE349" s="226">
        <f>IF(N349="základní",J349,0)</f>
        <v>0</v>
      </c>
      <c r="BF349" s="226">
        <f>IF(N349="snížená",J349,0)</f>
        <v>0</v>
      </c>
      <c r="BG349" s="226">
        <f>IF(N349="zákl. přenesená",J349,0)</f>
        <v>0</v>
      </c>
      <c r="BH349" s="226">
        <f>IF(N349="sníž. přenesená",J349,0)</f>
        <v>0</v>
      </c>
      <c r="BI349" s="226">
        <f>IF(N349="nulová",J349,0)</f>
        <v>0</v>
      </c>
      <c r="BJ349" s="20" t="s">
        <v>83</v>
      </c>
      <c r="BK349" s="226">
        <f>ROUND(I349*H349,2)</f>
        <v>0</v>
      </c>
      <c r="BL349" s="20" t="s">
        <v>466</v>
      </c>
      <c r="BM349" s="225" t="s">
        <v>488</v>
      </c>
    </row>
    <row r="350" s="2" customFormat="1">
      <c r="A350" s="41"/>
      <c r="B350" s="42"/>
      <c r="C350" s="43"/>
      <c r="D350" s="227" t="s">
        <v>151</v>
      </c>
      <c r="E350" s="43"/>
      <c r="F350" s="228" t="s">
        <v>489</v>
      </c>
      <c r="G350" s="43"/>
      <c r="H350" s="43"/>
      <c r="I350" s="229"/>
      <c r="J350" s="43"/>
      <c r="K350" s="43"/>
      <c r="L350" s="47"/>
      <c r="M350" s="230"/>
      <c r="N350" s="231"/>
      <c r="O350" s="87"/>
      <c r="P350" s="87"/>
      <c r="Q350" s="87"/>
      <c r="R350" s="87"/>
      <c r="S350" s="87"/>
      <c r="T350" s="87"/>
      <c r="U350" s="88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T350" s="20" t="s">
        <v>151</v>
      </c>
      <c r="AU350" s="20" t="s">
        <v>83</v>
      </c>
    </row>
    <row r="351" s="13" customFormat="1">
      <c r="A351" s="13"/>
      <c r="B351" s="232"/>
      <c r="C351" s="233"/>
      <c r="D351" s="234" t="s">
        <v>153</v>
      </c>
      <c r="E351" s="235" t="s">
        <v>19</v>
      </c>
      <c r="F351" s="236" t="s">
        <v>490</v>
      </c>
      <c r="G351" s="233"/>
      <c r="H351" s="235" t="s">
        <v>19</v>
      </c>
      <c r="I351" s="237"/>
      <c r="J351" s="233"/>
      <c r="K351" s="233"/>
      <c r="L351" s="238"/>
      <c r="M351" s="239"/>
      <c r="N351" s="240"/>
      <c r="O351" s="240"/>
      <c r="P351" s="240"/>
      <c r="Q351" s="240"/>
      <c r="R351" s="240"/>
      <c r="S351" s="240"/>
      <c r="T351" s="240"/>
      <c r="U351" s="241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2" t="s">
        <v>153</v>
      </c>
      <c r="AU351" s="242" t="s">
        <v>83</v>
      </c>
      <c r="AV351" s="13" t="s">
        <v>83</v>
      </c>
      <c r="AW351" s="13" t="s">
        <v>37</v>
      </c>
      <c r="AX351" s="13" t="s">
        <v>75</v>
      </c>
      <c r="AY351" s="242" t="s">
        <v>142</v>
      </c>
    </row>
    <row r="352" s="14" customFormat="1">
      <c r="A352" s="14"/>
      <c r="B352" s="243"/>
      <c r="C352" s="244"/>
      <c r="D352" s="234" t="s">
        <v>153</v>
      </c>
      <c r="E352" s="245" t="s">
        <v>19</v>
      </c>
      <c r="F352" s="246" t="s">
        <v>149</v>
      </c>
      <c r="G352" s="244"/>
      <c r="H352" s="247">
        <v>4</v>
      </c>
      <c r="I352" s="248"/>
      <c r="J352" s="244"/>
      <c r="K352" s="244"/>
      <c r="L352" s="249"/>
      <c r="M352" s="250"/>
      <c r="N352" s="251"/>
      <c r="O352" s="251"/>
      <c r="P352" s="251"/>
      <c r="Q352" s="251"/>
      <c r="R352" s="251"/>
      <c r="S352" s="251"/>
      <c r="T352" s="251"/>
      <c r="U352" s="252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53" t="s">
        <v>153</v>
      </c>
      <c r="AU352" s="253" t="s">
        <v>83</v>
      </c>
      <c r="AV352" s="14" t="s">
        <v>85</v>
      </c>
      <c r="AW352" s="14" t="s">
        <v>37</v>
      </c>
      <c r="AX352" s="14" t="s">
        <v>75</v>
      </c>
      <c r="AY352" s="253" t="s">
        <v>142</v>
      </c>
    </row>
    <row r="353" s="15" customFormat="1">
      <c r="A353" s="15"/>
      <c r="B353" s="254"/>
      <c r="C353" s="255"/>
      <c r="D353" s="234" t="s">
        <v>153</v>
      </c>
      <c r="E353" s="256" t="s">
        <v>19</v>
      </c>
      <c r="F353" s="257" t="s">
        <v>156</v>
      </c>
      <c r="G353" s="255"/>
      <c r="H353" s="258">
        <v>4</v>
      </c>
      <c r="I353" s="259"/>
      <c r="J353" s="255"/>
      <c r="K353" s="255"/>
      <c r="L353" s="260"/>
      <c r="M353" s="261"/>
      <c r="N353" s="262"/>
      <c r="O353" s="262"/>
      <c r="P353" s="262"/>
      <c r="Q353" s="262"/>
      <c r="R353" s="262"/>
      <c r="S353" s="262"/>
      <c r="T353" s="262"/>
      <c r="U353" s="263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T353" s="264" t="s">
        <v>153</v>
      </c>
      <c r="AU353" s="264" t="s">
        <v>83</v>
      </c>
      <c r="AV353" s="15" t="s">
        <v>149</v>
      </c>
      <c r="AW353" s="15" t="s">
        <v>37</v>
      </c>
      <c r="AX353" s="15" t="s">
        <v>83</v>
      </c>
      <c r="AY353" s="264" t="s">
        <v>142</v>
      </c>
    </row>
    <row r="354" s="2" customFormat="1" ht="21.75" customHeight="1">
      <c r="A354" s="41"/>
      <c r="B354" s="42"/>
      <c r="C354" s="214" t="s">
        <v>491</v>
      </c>
      <c r="D354" s="214" t="s">
        <v>144</v>
      </c>
      <c r="E354" s="215" t="s">
        <v>492</v>
      </c>
      <c r="F354" s="216" t="s">
        <v>493</v>
      </c>
      <c r="G354" s="217" t="s">
        <v>465</v>
      </c>
      <c r="H354" s="218">
        <v>12</v>
      </c>
      <c r="I354" s="219"/>
      <c r="J354" s="220">
        <f>ROUND(I354*H354,2)</f>
        <v>0</v>
      </c>
      <c r="K354" s="216" t="s">
        <v>148</v>
      </c>
      <c r="L354" s="47"/>
      <c r="M354" s="221" t="s">
        <v>19</v>
      </c>
      <c r="N354" s="222" t="s">
        <v>46</v>
      </c>
      <c r="O354" s="87"/>
      <c r="P354" s="223">
        <f>O354*H354</f>
        <v>0</v>
      </c>
      <c r="Q354" s="223">
        <v>0</v>
      </c>
      <c r="R354" s="223">
        <f>Q354*H354</f>
        <v>0</v>
      </c>
      <c r="S354" s="223">
        <v>0</v>
      </c>
      <c r="T354" s="223">
        <f>S354*H354</f>
        <v>0</v>
      </c>
      <c r="U354" s="224" t="s">
        <v>19</v>
      </c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R354" s="225" t="s">
        <v>466</v>
      </c>
      <c r="AT354" s="225" t="s">
        <v>144</v>
      </c>
      <c r="AU354" s="225" t="s">
        <v>83</v>
      </c>
      <c r="AY354" s="20" t="s">
        <v>142</v>
      </c>
      <c r="BE354" s="226">
        <f>IF(N354="základní",J354,0)</f>
        <v>0</v>
      </c>
      <c r="BF354" s="226">
        <f>IF(N354="snížená",J354,0)</f>
        <v>0</v>
      </c>
      <c r="BG354" s="226">
        <f>IF(N354="zákl. přenesená",J354,0)</f>
        <v>0</v>
      </c>
      <c r="BH354" s="226">
        <f>IF(N354="sníž. přenesená",J354,0)</f>
        <v>0</v>
      </c>
      <c r="BI354" s="226">
        <f>IF(N354="nulová",J354,0)</f>
        <v>0</v>
      </c>
      <c r="BJ354" s="20" t="s">
        <v>83</v>
      </c>
      <c r="BK354" s="226">
        <f>ROUND(I354*H354,2)</f>
        <v>0</v>
      </c>
      <c r="BL354" s="20" t="s">
        <v>466</v>
      </c>
      <c r="BM354" s="225" t="s">
        <v>494</v>
      </c>
    </row>
    <row r="355" s="2" customFormat="1">
      <c r="A355" s="41"/>
      <c r="B355" s="42"/>
      <c r="C355" s="43"/>
      <c r="D355" s="227" t="s">
        <v>151</v>
      </c>
      <c r="E355" s="43"/>
      <c r="F355" s="228" t="s">
        <v>495</v>
      </c>
      <c r="G355" s="43"/>
      <c r="H355" s="43"/>
      <c r="I355" s="229"/>
      <c r="J355" s="43"/>
      <c r="K355" s="43"/>
      <c r="L355" s="47"/>
      <c r="M355" s="230"/>
      <c r="N355" s="231"/>
      <c r="O355" s="87"/>
      <c r="P355" s="87"/>
      <c r="Q355" s="87"/>
      <c r="R355" s="87"/>
      <c r="S355" s="87"/>
      <c r="T355" s="87"/>
      <c r="U355" s="88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T355" s="20" t="s">
        <v>151</v>
      </c>
      <c r="AU355" s="20" t="s">
        <v>83</v>
      </c>
    </row>
    <row r="356" s="13" customFormat="1">
      <c r="A356" s="13"/>
      <c r="B356" s="232"/>
      <c r="C356" s="233"/>
      <c r="D356" s="234" t="s">
        <v>153</v>
      </c>
      <c r="E356" s="235" t="s">
        <v>19</v>
      </c>
      <c r="F356" s="236" t="s">
        <v>496</v>
      </c>
      <c r="G356" s="233"/>
      <c r="H356" s="235" t="s">
        <v>19</v>
      </c>
      <c r="I356" s="237"/>
      <c r="J356" s="233"/>
      <c r="K356" s="233"/>
      <c r="L356" s="238"/>
      <c r="M356" s="239"/>
      <c r="N356" s="240"/>
      <c r="O356" s="240"/>
      <c r="P356" s="240"/>
      <c r="Q356" s="240"/>
      <c r="R356" s="240"/>
      <c r="S356" s="240"/>
      <c r="T356" s="240"/>
      <c r="U356" s="241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2" t="s">
        <v>153</v>
      </c>
      <c r="AU356" s="242" t="s">
        <v>83</v>
      </c>
      <c r="AV356" s="13" t="s">
        <v>83</v>
      </c>
      <c r="AW356" s="13" t="s">
        <v>37</v>
      </c>
      <c r="AX356" s="13" t="s">
        <v>75</v>
      </c>
      <c r="AY356" s="242" t="s">
        <v>142</v>
      </c>
    </row>
    <row r="357" s="13" customFormat="1">
      <c r="A357" s="13"/>
      <c r="B357" s="232"/>
      <c r="C357" s="233"/>
      <c r="D357" s="234" t="s">
        <v>153</v>
      </c>
      <c r="E357" s="235" t="s">
        <v>19</v>
      </c>
      <c r="F357" s="236" t="s">
        <v>497</v>
      </c>
      <c r="G357" s="233"/>
      <c r="H357" s="235" t="s">
        <v>19</v>
      </c>
      <c r="I357" s="237"/>
      <c r="J357" s="233"/>
      <c r="K357" s="233"/>
      <c r="L357" s="238"/>
      <c r="M357" s="239"/>
      <c r="N357" s="240"/>
      <c r="O357" s="240"/>
      <c r="P357" s="240"/>
      <c r="Q357" s="240"/>
      <c r="R357" s="240"/>
      <c r="S357" s="240"/>
      <c r="T357" s="240"/>
      <c r="U357" s="241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2" t="s">
        <v>153</v>
      </c>
      <c r="AU357" s="242" t="s">
        <v>83</v>
      </c>
      <c r="AV357" s="13" t="s">
        <v>83</v>
      </c>
      <c r="AW357" s="13" t="s">
        <v>37</v>
      </c>
      <c r="AX357" s="13" t="s">
        <v>75</v>
      </c>
      <c r="AY357" s="242" t="s">
        <v>142</v>
      </c>
    </row>
    <row r="358" s="14" customFormat="1">
      <c r="A358" s="14"/>
      <c r="B358" s="243"/>
      <c r="C358" s="244"/>
      <c r="D358" s="234" t="s">
        <v>153</v>
      </c>
      <c r="E358" s="245" t="s">
        <v>19</v>
      </c>
      <c r="F358" s="246" t="s">
        <v>195</v>
      </c>
      <c r="G358" s="244"/>
      <c r="H358" s="247">
        <v>8</v>
      </c>
      <c r="I358" s="248"/>
      <c r="J358" s="244"/>
      <c r="K358" s="244"/>
      <c r="L358" s="249"/>
      <c r="M358" s="250"/>
      <c r="N358" s="251"/>
      <c r="O358" s="251"/>
      <c r="P358" s="251"/>
      <c r="Q358" s="251"/>
      <c r="R358" s="251"/>
      <c r="S358" s="251"/>
      <c r="T358" s="251"/>
      <c r="U358" s="252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53" t="s">
        <v>153</v>
      </c>
      <c r="AU358" s="253" t="s">
        <v>83</v>
      </c>
      <c r="AV358" s="14" t="s">
        <v>85</v>
      </c>
      <c r="AW358" s="14" t="s">
        <v>37</v>
      </c>
      <c r="AX358" s="14" t="s">
        <v>75</v>
      </c>
      <c r="AY358" s="253" t="s">
        <v>142</v>
      </c>
    </row>
    <row r="359" s="14" customFormat="1">
      <c r="A359" s="14"/>
      <c r="B359" s="243"/>
      <c r="C359" s="244"/>
      <c r="D359" s="234" t="s">
        <v>153</v>
      </c>
      <c r="E359" s="245" t="s">
        <v>19</v>
      </c>
      <c r="F359" s="246" t="s">
        <v>498</v>
      </c>
      <c r="G359" s="244"/>
      <c r="H359" s="247">
        <v>4</v>
      </c>
      <c r="I359" s="248"/>
      <c r="J359" s="244"/>
      <c r="K359" s="244"/>
      <c r="L359" s="249"/>
      <c r="M359" s="250"/>
      <c r="N359" s="251"/>
      <c r="O359" s="251"/>
      <c r="P359" s="251"/>
      <c r="Q359" s="251"/>
      <c r="R359" s="251"/>
      <c r="S359" s="251"/>
      <c r="T359" s="251"/>
      <c r="U359" s="252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53" t="s">
        <v>153</v>
      </c>
      <c r="AU359" s="253" t="s">
        <v>83</v>
      </c>
      <c r="AV359" s="14" t="s">
        <v>85</v>
      </c>
      <c r="AW359" s="14" t="s">
        <v>37</v>
      </c>
      <c r="AX359" s="14" t="s">
        <v>75</v>
      </c>
      <c r="AY359" s="253" t="s">
        <v>142</v>
      </c>
    </row>
    <row r="360" s="15" customFormat="1">
      <c r="A360" s="15"/>
      <c r="B360" s="254"/>
      <c r="C360" s="255"/>
      <c r="D360" s="234" t="s">
        <v>153</v>
      </c>
      <c r="E360" s="256" t="s">
        <v>19</v>
      </c>
      <c r="F360" s="257" t="s">
        <v>156</v>
      </c>
      <c r="G360" s="255"/>
      <c r="H360" s="258">
        <v>12</v>
      </c>
      <c r="I360" s="259"/>
      <c r="J360" s="255"/>
      <c r="K360" s="255"/>
      <c r="L360" s="260"/>
      <c r="M360" s="276"/>
      <c r="N360" s="277"/>
      <c r="O360" s="277"/>
      <c r="P360" s="277"/>
      <c r="Q360" s="277"/>
      <c r="R360" s="277"/>
      <c r="S360" s="277"/>
      <c r="T360" s="277"/>
      <c r="U360" s="278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T360" s="264" t="s">
        <v>153</v>
      </c>
      <c r="AU360" s="264" t="s">
        <v>83</v>
      </c>
      <c r="AV360" s="15" t="s">
        <v>149</v>
      </c>
      <c r="AW360" s="15" t="s">
        <v>37</v>
      </c>
      <c r="AX360" s="15" t="s">
        <v>83</v>
      </c>
      <c r="AY360" s="264" t="s">
        <v>142</v>
      </c>
    </row>
    <row r="361" s="2" customFormat="1" ht="6.96" customHeight="1">
      <c r="A361" s="41"/>
      <c r="B361" s="62"/>
      <c r="C361" s="63"/>
      <c r="D361" s="63"/>
      <c r="E361" s="63"/>
      <c r="F361" s="63"/>
      <c r="G361" s="63"/>
      <c r="H361" s="63"/>
      <c r="I361" s="63"/>
      <c r="J361" s="63"/>
      <c r="K361" s="63"/>
      <c r="L361" s="47"/>
      <c r="M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</row>
  </sheetData>
  <sheetProtection sheet="1" autoFilter="0" formatColumns="0" formatRows="0" objects="1" scenarios="1" spinCount="100000" saltValue="7ETz8ijxX+fAvMSJZmHTbvteX/w6EhUC3Un3X90hZ19IswnbncPzGH/5sDQMCjJGEgdWPxFdGlsJA5STm3iBDw==" hashValue="kDSOqyHkf31VXq2nFXSbY76vDLwI4OEhi9qB7RHE5iZCcVrSu01ghnAKVrjd6WNPlJnXpCCVAjkMdoHX7e3RMA==" algorithmName="SHA-512" password="CC35"/>
  <autoFilter ref="C91:K360"/>
  <mergeCells count="9">
    <mergeCell ref="E7:H7"/>
    <mergeCell ref="E9:H9"/>
    <mergeCell ref="E18:H18"/>
    <mergeCell ref="E27:H27"/>
    <mergeCell ref="E48:H48"/>
    <mergeCell ref="E50:H50"/>
    <mergeCell ref="E82:H82"/>
    <mergeCell ref="E84:H84"/>
    <mergeCell ref="L2:V2"/>
  </mergeCells>
  <hyperlinks>
    <hyperlink ref="F96" r:id="rId1" display="https://podminky.urs.cz/item/CS_URS_2025_02/113106121"/>
    <hyperlink ref="F101" r:id="rId2" display="https://podminky.urs.cz/item/CS_URS_2025_02/122211401"/>
    <hyperlink ref="F106" r:id="rId3" display="https://podminky.urs.cz/item/CS_URS_2025_02/162751117"/>
    <hyperlink ref="F110" r:id="rId4" display="https://podminky.urs.cz/item/CS_URS_2025_02/167151101"/>
    <hyperlink ref="F114" r:id="rId5" display="https://podminky.urs.cz/item/CS_URS_2025_02/171201231"/>
    <hyperlink ref="F118" r:id="rId6" display="https://podminky.urs.cz/item/CS_URS_2025_02/171251201"/>
    <hyperlink ref="F123" r:id="rId7" display="https://podminky.urs.cz/item/CS_URS_2025_02/949121112"/>
    <hyperlink ref="F127" r:id="rId8" display="https://podminky.urs.cz/item/CS_URS_2025_02/949121212"/>
    <hyperlink ref="F131" r:id="rId9" display="https://podminky.urs.cz/item/CS_URS_2025_02/949121812"/>
    <hyperlink ref="F135" r:id="rId10" display="https://podminky.urs.cz/item/CS_URS_2025_02/962032230"/>
    <hyperlink ref="F140" r:id="rId11" display="https://podminky.urs.cz/item/CS_URS_2025_02/965031121"/>
    <hyperlink ref="F146" r:id="rId12" display="https://podminky.urs.cz/item/CS_URS_2025_02/965082922"/>
    <hyperlink ref="F152" r:id="rId13" display="https://podminky.urs.cz/item/CS_URS_2025_02/968062356"/>
    <hyperlink ref="F164" r:id="rId14" display="https://podminky.urs.cz/item/CS_URS_2025_02/968062375"/>
    <hyperlink ref="F188" r:id="rId15" display="https://podminky.urs.cz/item/CS_URS_2025_02/968062376"/>
    <hyperlink ref="F205" r:id="rId16" display="https://podminky.urs.cz/item/CS_URS_2025_02/968082022"/>
    <hyperlink ref="F212" r:id="rId17" display="https://podminky.urs.cz/item/CS_URS_2025_02/971033471"/>
    <hyperlink ref="F216" r:id="rId18" display="https://podminky.urs.cz/item/CS_URS_2025_02/971033581"/>
    <hyperlink ref="F220" r:id="rId19" display="https://podminky.urs.cz/item/CS_URS_2025_02/978019331"/>
    <hyperlink ref="F225" r:id="rId20" display="https://podminky.urs.cz/item/CS_URS_2025_02/997013153"/>
    <hyperlink ref="F227" r:id="rId21" display="https://podminky.urs.cz/item/CS_URS_2025_02/997013501"/>
    <hyperlink ref="F229" r:id="rId22" display="https://podminky.urs.cz/item/CS_URS_2025_02/997013509"/>
    <hyperlink ref="F233" r:id="rId23" display="https://podminky.urs.cz/item/CS_URS_2025_02/997013631"/>
    <hyperlink ref="F235" r:id="rId24" display="https://podminky.urs.cz/item/CS_URS_2025_02/997013804"/>
    <hyperlink ref="F237" r:id="rId25" display="https://podminky.urs.cz/item/CS_URS_2025_02/997013811"/>
    <hyperlink ref="F239" r:id="rId26" display="https://podminky.urs.cz/item/CS_URS_2025_02/997013813"/>
    <hyperlink ref="F241" r:id="rId27" display="https://podminky.urs.cz/item/CS_URS_2025_02/997013861"/>
    <hyperlink ref="F243" r:id="rId28" display="https://podminky.urs.cz/item/CS_URS_2025_02/997013863"/>
    <hyperlink ref="F250" r:id="rId29" display="https://podminky.urs.cz/item/CS_URS_2025_02/741421813"/>
    <hyperlink ref="F256" r:id="rId30" display="https://podminky.urs.cz/item/CS_URS_2025_02/751398812"/>
    <hyperlink ref="F261" r:id="rId31" display="https://podminky.urs.cz/item/CS_URS_2025_02/762331811"/>
    <hyperlink ref="F266" r:id="rId32" display="https://podminky.urs.cz/item/CS_URS_2025_02/762521921"/>
    <hyperlink ref="F272" r:id="rId33" display="https://podminky.urs.cz/item/CS_URS_2025_02/764001841"/>
    <hyperlink ref="F276" r:id="rId34" display="https://podminky.urs.cz/item/CS_URS_2025_02/764002801"/>
    <hyperlink ref="F281" r:id="rId35" display="https://podminky.urs.cz/item/CS_URS_2025_02/764002851"/>
    <hyperlink ref="F290" r:id="rId36" display="https://podminky.urs.cz/item/CS_URS_2025_02/764002861"/>
    <hyperlink ref="F294" r:id="rId37" display="https://podminky.urs.cz/item/CS_URS_2025_02/764004801"/>
    <hyperlink ref="F298" r:id="rId38" display="https://podminky.urs.cz/item/CS_URS_2025_02/764004861"/>
    <hyperlink ref="F304" r:id="rId39" display="https://podminky.urs.cz/item/CS_URS_2025_02/766691811"/>
    <hyperlink ref="F312" r:id="rId40" display="https://podminky.urs.cz/item/CS_URS_2025_02/767661811"/>
    <hyperlink ref="F326" r:id="rId41" display="https://podminky.urs.cz/item/CS_URS_2025_02/787600802"/>
    <hyperlink ref="F331" r:id="rId42" display="https://podminky.urs.cz/item/CS_URS_2025_02/HZS1301"/>
    <hyperlink ref="F336" r:id="rId43" display="https://podminky.urs.cz/item/CS_URS_2025_02/HZS2131"/>
    <hyperlink ref="F344" r:id="rId44" display="https://podminky.urs.cz/item/CS_URS_2025_02/HZS2151"/>
    <hyperlink ref="F350" r:id="rId45" display="https://podminky.urs.cz/item/CS_URS_2025_02/HZS2491"/>
    <hyperlink ref="F355" r:id="rId46" display="https://podminky.urs.cz/item/CS_URS_2025_02/HZS31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7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88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85</v>
      </c>
    </row>
    <row r="4" s="1" customFormat="1" ht="24.96" customHeight="1">
      <c r="B4" s="23"/>
      <c r="D4" s="143" t="s">
        <v>106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Energeticky úsporná opatření - Základní škola Králíky, ul. 5. května</v>
      </c>
      <c r="F7" s="145"/>
      <c r="G7" s="145"/>
      <c r="H7" s="145"/>
      <c r="L7" s="23"/>
    </row>
    <row r="8" s="2" customFormat="1" ht="12" customHeight="1">
      <c r="A8" s="41"/>
      <c r="B8" s="47"/>
      <c r="C8" s="41"/>
      <c r="D8" s="145" t="s">
        <v>107</v>
      </c>
      <c r="E8" s="41"/>
      <c r="F8" s="41"/>
      <c r="G8" s="41"/>
      <c r="H8" s="41"/>
      <c r="I8" s="41"/>
      <c r="J8" s="41"/>
      <c r="K8" s="41"/>
      <c r="L8" s="14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8" t="s">
        <v>499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5" t="s">
        <v>18</v>
      </c>
      <c r="E11" s="41"/>
      <c r="F11" s="136" t="s">
        <v>19</v>
      </c>
      <c r="G11" s="41"/>
      <c r="H11" s="41"/>
      <c r="I11" s="145" t="s">
        <v>20</v>
      </c>
      <c r="J11" s="136" t="s">
        <v>19</v>
      </c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5" t="s">
        <v>21</v>
      </c>
      <c r="E12" s="41"/>
      <c r="F12" s="136" t="s">
        <v>22</v>
      </c>
      <c r="G12" s="41"/>
      <c r="H12" s="41"/>
      <c r="I12" s="145" t="s">
        <v>23</v>
      </c>
      <c r="J12" s="149" t="str">
        <f>'Rekapitulace stavby'!AN8</f>
        <v>19. 2. 2024</v>
      </c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25</v>
      </c>
      <c r="E14" s="41"/>
      <c r="F14" s="41"/>
      <c r="G14" s="41"/>
      <c r="H14" s="41"/>
      <c r="I14" s="145" t="s">
        <v>26</v>
      </c>
      <c r="J14" s="136" t="s">
        <v>27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">
        <v>28</v>
      </c>
      <c r="F15" s="41"/>
      <c r="G15" s="41"/>
      <c r="H15" s="41"/>
      <c r="I15" s="145" t="s">
        <v>29</v>
      </c>
      <c r="J15" s="136" t="s">
        <v>30</v>
      </c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5" t="s">
        <v>31</v>
      </c>
      <c r="E17" s="41"/>
      <c r="F17" s="41"/>
      <c r="G17" s="41"/>
      <c r="H17" s="41"/>
      <c r="I17" s="145" t="s">
        <v>26</v>
      </c>
      <c r="J17" s="36" t="str">
        <f>'Rekapitulace stavby'!AN13</f>
        <v>Vyplň údaj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6"/>
      <c r="G18" s="136"/>
      <c r="H18" s="136"/>
      <c r="I18" s="145" t="s">
        <v>29</v>
      </c>
      <c r="J18" s="36" t="str">
        <f>'Rekapitulace stavby'!AN14</f>
        <v>Vyplň údaj</v>
      </c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5" t="s">
        <v>33</v>
      </c>
      <c r="E20" s="41"/>
      <c r="F20" s="41"/>
      <c r="G20" s="41"/>
      <c r="H20" s="41"/>
      <c r="I20" s="145" t="s">
        <v>26</v>
      </c>
      <c r="J20" s="136" t="s">
        <v>34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">
        <v>35</v>
      </c>
      <c r="F21" s="41"/>
      <c r="G21" s="41"/>
      <c r="H21" s="41"/>
      <c r="I21" s="145" t="s">
        <v>29</v>
      </c>
      <c r="J21" s="136" t="s">
        <v>36</v>
      </c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5" t="s">
        <v>38</v>
      </c>
      <c r="E23" s="41"/>
      <c r="F23" s="41"/>
      <c r="G23" s="41"/>
      <c r="H23" s="41"/>
      <c r="I23" s="145" t="s">
        <v>26</v>
      </c>
      <c r="J23" s="136" t="s">
        <v>34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">
        <v>35</v>
      </c>
      <c r="F24" s="41"/>
      <c r="G24" s="41"/>
      <c r="H24" s="41"/>
      <c r="I24" s="145" t="s">
        <v>29</v>
      </c>
      <c r="J24" s="136" t="s">
        <v>36</v>
      </c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5" t="s">
        <v>39</v>
      </c>
      <c r="E26" s="41"/>
      <c r="F26" s="41"/>
      <c r="G26" s="41"/>
      <c r="H26" s="41"/>
      <c r="I26" s="41"/>
      <c r="J26" s="41"/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50"/>
      <c r="B27" s="151"/>
      <c r="C27" s="150"/>
      <c r="D27" s="150"/>
      <c r="E27" s="152" t="s">
        <v>19</v>
      </c>
      <c r="F27" s="152"/>
      <c r="G27" s="152"/>
      <c r="H27" s="152"/>
      <c r="I27" s="150"/>
      <c r="J27" s="150"/>
      <c r="K27" s="150"/>
      <c r="L27" s="153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4"/>
      <c r="E29" s="154"/>
      <c r="F29" s="154"/>
      <c r="G29" s="154"/>
      <c r="H29" s="154"/>
      <c r="I29" s="154"/>
      <c r="J29" s="154"/>
      <c r="K29" s="154"/>
      <c r="L29" s="14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5" t="s">
        <v>41</v>
      </c>
      <c r="E30" s="41"/>
      <c r="F30" s="41"/>
      <c r="G30" s="41"/>
      <c r="H30" s="41"/>
      <c r="I30" s="41"/>
      <c r="J30" s="156">
        <f>ROUND(J100, 2)</f>
        <v>0</v>
      </c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7" t="s">
        <v>43</v>
      </c>
      <c r="G32" s="41"/>
      <c r="H32" s="41"/>
      <c r="I32" s="157" t="s">
        <v>42</v>
      </c>
      <c r="J32" s="157" t="s">
        <v>44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8" t="s">
        <v>45</v>
      </c>
      <c r="E33" s="145" t="s">
        <v>46</v>
      </c>
      <c r="F33" s="159">
        <f>ROUND((SUM(BE100:BE802)),  2)</f>
        <v>0</v>
      </c>
      <c r="G33" s="41"/>
      <c r="H33" s="41"/>
      <c r="I33" s="160">
        <v>0.20999999999999999</v>
      </c>
      <c r="J33" s="159">
        <f>ROUND(((SUM(BE100:BE802))*I33),  2)</f>
        <v>0</v>
      </c>
      <c r="K33" s="41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5" t="s">
        <v>47</v>
      </c>
      <c r="F34" s="159">
        <f>ROUND((SUM(BF100:BF802)),  2)</f>
        <v>0</v>
      </c>
      <c r="G34" s="41"/>
      <c r="H34" s="41"/>
      <c r="I34" s="160">
        <v>0.12</v>
      </c>
      <c r="J34" s="159">
        <f>ROUND(((SUM(BF100:BF802))*I34),  2)</f>
        <v>0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5" t="s">
        <v>48</v>
      </c>
      <c r="F35" s="159">
        <f>ROUND((SUM(BG100:BG802)),  2)</f>
        <v>0</v>
      </c>
      <c r="G35" s="41"/>
      <c r="H35" s="41"/>
      <c r="I35" s="160">
        <v>0.20999999999999999</v>
      </c>
      <c r="J35" s="159">
        <f>0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5" t="s">
        <v>49</v>
      </c>
      <c r="F36" s="159">
        <f>ROUND((SUM(BH100:BH802)),  2)</f>
        <v>0</v>
      </c>
      <c r="G36" s="41"/>
      <c r="H36" s="41"/>
      <c r="I36" s="160">
        <v>0.12</v>
      </c>
      <c r="J36" s="159">
        <f>0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50</v>
      </c>
      <c r="F37" s="159">
        <f>ROUND((SUM(BI100:BI802)),  2)</f>
        <v>0</v>
      </c>
      <c r="G37" s="41"/>
      <c r="H37" s="41"/>
      <c r="I37" s="160">
        <v>0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1"/>
      <c r="D39" s="162" t="s">
        <v>51</v>
      </c>
      <c r="E39" s="163"/>
      <c r="F39" s="163"/>
      <c r="G39" s="164" t="s">
        <v>52</v>
      </c>
      <c r="H39" s="165" t="s">
        <v>53</v>
      </c>
      <c r="I39" s="163"/>
      <c r="J39" s="166">
        <f>SUM(J30:J37)</f>
        <v>0</v>
      </c>
      <c r="K39" s="167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8"/>
      <c r="C40" s="169"/>
      <c r="D40" s="169"/>
      <c r="E40" s="169"/>
      <c r="F40" s="169"/>
      <c r="G40" s="169"/>
      <c r="H40" s="169"/>
      <c r="I40" s="169"/>
      <c r="J40" s="169"/>
      <c r="K40" s="169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109</v>
      </c>
      <c r="D45" s="43"/>
      <c r="E45" s="43"/>
      <c r="F45" s="43"/>
      <c r="G45" s="43"/>
      <c r="H45" s="43"/>
      <c r="I45" s="43"/>
      <c r="J45" s="43"/>
      <c r="K45" s="43"/>
      <c r="L45" s="14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2" t="str">
        <f>E7</f>
        <v>Energeticky úsporná opatření - Základní škola Králíky, ul. 5. května</v>
      </c>
      <c r="F48" s="35"/>
      <c r="G48" s="35"/>
      <c r="H48" s="35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107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02 - Stavební úpravy</v>
      </c>
      <c r="F50" s="43"/>
      <c r="G50" s="43"/>
      <c r="H50" s="43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 xml:space="preserve"> </v>
      </c>
      <c r="G52" s="43"/>
      <c r="H52" s="43"/>
      <c r="I52" s="35" t="s">
        <v>23</v>
      </c>
      <c r="J52" s="75" t="str">
        <f>IF(J12="","",J12)</f>
        <v>19. 2. 2024</v>
      </c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40.05" customHeight="1">
      <c r="A54" s="41"/>
      <c r="B54" s="42"/>
      <c r="C54" s="35" t="s">
        <v>25</v>
      </c>
      <c r="D54" s="43"/>
      <c r="E54" s="43"/>
      <c r="F54" s="30" t="str">
        <f>E15</f>
        <v>Město Králíky, Velké náměstí 5, 561 69 Králíky</v>
      </c>
      <c r="G54" s="43"/>
      <c r="H54" s="43"/>
      <c r="I54" s="35" t="s">
        <v>33</v>
      </c>
      <c r="J54" s="39" t="str">
        <f>E21</f>
        <v>SAFETY PRO s.r.o., Přeovská 434/60, 779 00 Olomouc</v>
      </c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40.05" customHeight="1">
      <c r="A55" s="41"/>
      <c r="B55" s="42"/>
      <c r="C55" s="35" t="s">
        <v>31</v>
      </c>
      <c r="D55" s="43"/>
      <c r="E55" s="43"/>
      <c r="F55" s="30" t="str">
        <f>IF(E18="","",E18)</f>
        <v>Vyplň údaj</v>
      </c>
      <c r="G55" s="43"/>
      <c r="H55" s="43"/>
      <c r="I55" s="35" t="s">
        <v>38</v>
      </c>
      <c r="J55" s="39" t="str">
        <f>E24</f>
        <v>SAFETY PRO s.r.o., Přeovská 434/60, 779 00 Olomouc</v>
      </c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3" t="s">
        <v>110</v>
      </c>
      <c r="D57" s="174"/>
      <c r="E57" s="174"/>
      <c r="F57" s="174"/>
      <c r="G57" s="174"/>
      <c r="H57" s="174"/>
      <c r="I57" s="174"/>
      <c r="J57" s="175" t="s">
        <v>111</v>
      </c>
      <c r="K57" s="174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6" t="s">
        <v>73</v>
      </c>
      <c r="D59" s="43"/>
      <c r="E59" s="43"/>
      <c r="F59" s="43"/>
      <c r="G59" s="43"/>
      <c r="H59" s="43"/>
      <c r="I59" s="43"/>
      <c r="J59" s="105">
        <f>J100</f>
        <v>0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112</v>
      </c>
    </row>
    <row r="60" s="9" customFormat="1" ht="24.96" customHeight="1">
      <c r="A60" s="9"/>
      <c r="B60" s="177"/>
      <c r="C60" s="178"/>
      <c r="D60" s="179" t="s">
        <v>113</v>
      </c>
      <c r="E60" s="180"/>
      <c r="F60" s="180"/>
      <c r="G60" s="180"/>
      <c r="H60" s="180"/>
      <c r="I60" s="180"/>
      <c r="J60" s="181">
        <f>J101</f>
        <v>0</v>
      </c>
      <c r="K60" s="178"/>
      <c r="L60" s="18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3"/>
      <c r="C61" s="128"/>
      <c r="D61" s="184" t="s">
        <v>114</v>
      </c>
      <c r="E61" s="185"/>
      <c r="F61" s="185"/>
      <c r="G61" s="185"/>
      <c r="H61" s="185"/>
      <c r="I61" s="185"/>
      <c r="J61" s="186">
        <f>J102</f>
        <v>0</v>
      </c>
      <c r="K61" s="128"/>
      <c r="L61" s="18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3"/>
      <c r="C62" s="128"/>
      <c r="D62" s="184" t="s">
        <v>500</v>
      </c>
      <c r="E62" s="185"/>
      <c r="F62" s="185"/>
      <c r="G62" s="185"/>
      <c r="H62" s="185"/>
      <c r="I62" s="185"/>
      <c r="J62" s="186">
        <f>J109</f>
        <v>0</v>
      </c>
      <c r="K62" s="128"/>
      <c r="L62" s="18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3"/>
      <c r="C63" s="128"/>
      <c r="D63" s="184" t="s">
        <v>501</v>
      </c>
      <c r="E63" s="185"/>
      <c r="F63" s="185"/>
      <c r="G63" s="185"/>
      <c r="H63" s="185"/>
      <c r="I63" s="185"/>
      <c r="J63" s="186">
        <f>J116</f>
        <v>0</v>
      </c>
      <c r="K63" s="128"/>
      <c r="L63" s="18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3"/>
      <c r="C64" s="128"/>
      <c r="D64" s="184" t="s">
        <v>115</v>
      </c>
      <c r="E64" s="185"/>
      <c r="F64" s="185"/>
      <c r="G64" s="185"/>
      <c r="H64" s="185"/>
      <c r="I64" s="185"/>
      <c r="J64" s="186">
        <f>J327</f>
        <v>0</v>
      </c>
      <c r="K64" s="128"/>
      <c r="L64" s="187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3"/>
      <c r="C65" s="128"/>
      <c r="D65" s="184" t="s">
        <v>502</v>
      </c>
      <c r="E65" s="185"/>
      <c r="F65" s="185"/>
      <c r="G65" s="185"/>
      <c r="H65" s="185"/>
      <c r="I65" s="185"/>
      <c r="J65" s="186">
        <f>J388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7"/>
      <c r="C66" s="178"/>
      <c r="D66" s="179" t="s">
        <v>117</v>
      </c>
      <c r="E66" s="180"/>
      <c r="F66" s="180"/>
      <c r="G66" s="180"/>
      <c r="H66" s="180"/>
      <c r="I66" s="180"/>
      <c r="J66" s="181">
        <f>J391</f>
        <v>0</v>
      </c>
      <c r="K66" s="178"/>
      <c r="L66" s="182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0" customFormat="1" ht="19.92" customHeight="1">
      <c r="A67" s="10"/>
      <c r="B67" s="183"/>
      <c r="C67" s="128"/>
      <c r="D67" s="184" t="s">
        <v>503</v>
      </c>
      <c r="E67" s="185"/>
      <c r="F67" s="185"/>
      <c r="G67" s="185"/>
      <c r="H67" s="185"/>
      <c r="I67" s="185"/>
      <c r="J67" s="186">
        <f>J392</f>
        <v>0</v>
      </c>
      <c r="K67" s="128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3"/>
      <c r="C68" s="128"/>
      <c r="D68" s="184" t="s">
        <v>504</v>
      </c>
      <c r="E68" s="185"/>
      <c r="F68" s="185"/>
      <c r="G68" s="185"/>
      <c r="H68" s="185"/>
      <c r="I68" s="185"/>
      <c r="J68" s="186">
        <f>J416</f>
        <v>0</v>
      </c>
      <c r="K68" s="128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3"/>
      <c r="C69" s="128"/>
      <c r="D69" s="184" t="s">
        <v>505</v>
      </c>
      <c r="E69" s="185"/>
      <c r="F69" s="185"/>
      <c r="G69" s="185"/>
      <c r="H69" s="185"/>
      <c r="I69" s="185"/>
      <c r="J69" s="186">
        <f>J433</f>
        <v>0</v>
      </c>
      <c r="K69" s="128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3"/>
      <c r="C70" s="128"/>
      <c r="D70" s="184" t="s">
        <v>506</v>
      </c>
      <c r="E70" s="185"/>
      <c r="F70" s="185"/>
      <c r="G70" s="185"/>
      <c r="H70" s="185"/>
      <c r="I70" s="185"/>
      <c r="J70" s="186">
        <f>J467</f>
        <v>0</v>
      </c>
      <c r="K70" s="128"/>
      <c r="L70" s="18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3"/>
      <c r="C71" s="128"/>
      <c r="D71" s="184" t="s">
        <v>120</v>
      </c>
      <c r="E71" s="185"/>
      <c r="F71" s="185"/>
      <c r="G71" s="185"/>
      <c r="H71" s="185"/>
      <c r="I71" s="185"/>
      <c r="J71" s="186">
        <f>J477</f>
        <v>0</v>
      </c>
      <c r="K71" s="128"/>
      <c r="L71" s="187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3"/>
      <c r="C72" s="128"/>
      <c r="D72" s="184" t="s">
        <v>507</v>
      </c>
      <c r="E72" s="185"/>
      <c r="F72" s="185"/>
      <c r="G72" s="185"/>
      <c r="H72" s="185"/>
      <c r="I72" s="185"/>
      <c r="J72" s="186">
        <f>J492</f>
        <v>0</v>
      </c>
      <c r="K72" s="128"/>
      <c r="L72" s="187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3"/>
      <c r="C73" s="128"/>
      <c r="D73" s="184" t="s">
        <v>121</v>
      </c>
      <c r="E73" s="185"/>
      <c r="F73" s="185"/>
      <c r="G73" s="185"/>
      <c r="H73" s="185"/>
      <c r="I73" s="185"/>
      <c r="J73" s="186">
        <f>J512</f>
        <v>0</v>
      </c>
      <c r="K73" s="128"/>
      <c r="L73" s="187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3"/>
      <c r="C74" s="128"/>
      <c r="D74" s="184" t="s">
        <v>508</v>
      </c>
      <c r="E74" s="185"/>
      <c r="F74" s="185"/>
      <c r="G74" s="185"/>
      <c r="H74" s="185"/>
      <c r="I74" s="185"/>
      <c r="J74" s="186">
        <f>J612</f>
        <v>0</v>
      </c>
      <c r="K74" s="128"/>
      <c r="L74" s="187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3"/>
      <c r="C75" s="128"/>
      <c r="D75" s="184" t="s">
        <v>122</v>
      </c>
      <c r="E75" s="185"/>
      <c r="F75" s="185"/>
      <c r="G75" s="185"/>
      <c r="H75" s="185"/>
      <c r="I75" s="185"/>
      <c r="J75" s="186">
        <f>J614</f>
        <v>0</v>
      </c>
      <c r="K75" s="128"/>
      <c r="L75" s="187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3"/>
      <c r="C76" s="128"/>
      <c r="D76" s="184" t="s">
        <v>123</v>
      </c>
      <c r="E76" s="185"/>
      <c r="F76" s="185"/>
      <c r="G76" s="185"/>
      <c r="H76" s="185"/>
      <c r="I76" s="185"/>
      <c r="J76" s="186">
        <f>J710</f>
        <v>0</v>
      </c>
      <c r="K76" s="128"/>
      <c r="L76" s="187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83"/>
      <c r="C77" s="128"/>
      <c r="D77" s="184" t="s">
        <v>509</v>
      </c>
      <c r="E77" s="185"/>
      <c r="F77" s="185"/>
      <c r="G77" s="185"/>
      <c r="H77" s="185"/>
      <c r="I77" s="185"/>
      <c r="J77" s="186">
        <f>J737</f>
        <v>0</v>
      </c>
      <c r="K77" s="128"/>
      <c r="L77" s="187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83"/>
      <c r="C78" s="128"/>
      <c r="D78" s="184" t="s">
        <v>510</v>
      </c>
      <c r="E78" s="185"/>
      <c r="F78" s="185"/>
      <c r="G78" s="185"/>
      <c r="H78" s="185"/>
      <c r="I78" s="185"/>
      <c r="J78" s="186">
        <f>J746</f>
        <v>0</v>
      </c>
      <c r="K78" s="128"/>
      <c r="L78" s="187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83"/>
      <c r="C79" s="128"/>
      <c r="D79" s="184" t="s">
        <v>511</v>
      </c>
      <c r="E79" s="185"/>
      <c r="F79" s="185"/>
      <c r="G79" s="185"/>
      <c r="H79" s="185"/>
      <c r="I79" s="185"/>
      <c r="J79" s="186">
        <f>J771</f>
        <v>0</v>
      </c>
      <c r="K79" s="128"/>
      <c r="L79" s="187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9" customFormat="1" ht="24.96" customHeight="1">
      <c r="A80" s="9"/>
      <c r="B80" s="177"/>
      <c r="C80" s="178"/>
      <c r="D80" s="179" t="s">
        <v>125</v>
      </c>
      <c r="E80" s="180"/>
      <c r="F80" s="180"/>
      <c r="G80" s="180"/>
      <c r="H80" s="180"/>
      <c r="I80" s="180"/>
      <c r="J80" s="181">
        <f>J786</f>
        <v>0</v>
      </c>
      <c r="K80" s="178"/>
      <c r="L80" s="182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</row>
    <row r="81" s="2" customFormat="1" ht="21.84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62"/>
      <c r="C82" s="63"/>
      <c r="D82" s="63"/>
      <c r="E82" s="63"/>
      <c r="F82" s="63"/>
      <c r="G82" s="63"/>
      <c r="H82" s="63"/>
      <c r="I82" s="63"/>
      <c r="J82" s="63"/>
      <c r="K82" s="6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6" s="2" customFormat="1" ht="6.96" customHeight="1">
      <c r="A86" s="41"/>
      <c r="B86" s="64"/>
      <c r="C86" s="65"/>
      <c r="D86" s="65"/>
      <c r="E86" s="65"/>
      <c r="F86" s="65"/>
      <c r="G86" s="65"/>
      <c r="H86" s="65"/>
      <c r="I86" s="65"/>
      <c r="J86" s="65"/>
      <c r="K86" s="65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24.96" customHeight="1">
      <c r="A87" s="41"/>
      <c r="B87" s="42"/>
      <c r="C87" s="26" t="s">
        <v>126</v>
      </c>
      <c r="D87" s="43"/>
      <c r="E87" s="43"/>
      <c r="F87" s="43"/>
      <c r="G87" s="43"/>
      <c r="H87" s="43"/>
      <c r="I87" s="43"/>
      <c r="J87" s="43"/>
      <c r="K87" s="43"/>
      <c r="L87" s="14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6.96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14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2" customHeight="1">
      <c r="A89" s="41"/>
      <c r="B89" s="42"/>
      <c r="C89" s="35" t="s">
        <v>16</v>
      </c>
      <c r="D89" s="43"/>
      <c r="E89" s="43"/>
      <c r="F89" s="43"/>
      <c r="G89" s="43"/>
      <c r="H89" s="43"/>
      <c r="I89" s="43"/>
      <c r="J89" s="43"/>
      <c r="K89" s="43"/>
      <c r="L89" s="147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6.5" customHeight="1">
      <c r="A90" s="41"/>
      <c r="B90" s="42"/>
      <c r="C90" s="43"/>
      <c r="D90" s="43"/>
      <c r="E90" s="172" t="str">
        <f>E7</f>
        <v>Energeticky úsporná opatření - Základní škola Králíky, ul. 5. května</v>
      </c>
      <c r="F90" s="35"/>
      <c r="G90" s="35"/>
      <c r="H90" s="35"/>
      <c r="I90" s="43"/>
      <c r="J90" s="43"/>
      <c r="K90" s="43"/>
      <c r="L90" s="147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2" customHeight="1">
      <c r="A91" s="41"/>
      <c r="B91" s="42"/>
      <c r="C91" s="35" t="s">
        <v>107</v>
      </c>
      <c r="D91" s="43"/>
      <c r="E91" s="43"/>
      <c r="F91" s="43"/>
      <c r="G91" s="43"/>
      <c r="H91" s="43"/>
      <c r="I91" s="43"/>
      <c r="J91" s="43"/>
      <c r="K91" s="43"/>
      <c r="L91" s="147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6.5" customHeight="1">
      <c r="A92" s="41"/>
      <c r="B92" s="42"/>
      <c r="C92" s="43"/>
      <c r="D92" s="43"/>
      <c r="E92" s="72" t="str">
        <f>E9</f>
        <v>02 - Stavební úpravy</v>
      </c>
      <c r="F92" s="43"/>
      <c r="G92" s="43"/>
      <c r="H92" s="43"/>
      <c r="I92" s="43"/>
      <c r="J92" s="43"/>
      <c r="K92" s="43"/>
      <c r="L92" s="147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6.96" customHeight="1">
      <c r="A93" s="41"/>
      <c r="B93" s="42"/>
      <c r="C93" s="43"/>
      <c r="D93" s="43"/>
      <c r="E93" s="43"/>
      <c r="F93" s="43"/>
      <c r="G93" s="43"/>
      <c r="H93" s="43"/>
      <c r="I93" s="43"/>
      <c r="J93" s="43"/>
      <c r="K93" s="43"/>
      <c r="L93" s="147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2" customHeight="1">
      <c r="A94" s="41"/>
      <c r="B94" s="42"/>
      <c r="C94" s="35" t="s">
        <v>21</v>
      </c>
      <c r="D94" s="43"/>
      <c r="E94" s="43"/>
      <c r="F94" s="30" t="str">
        <f>F12</f>
        <v xml:space="preserve"> </v>
      </c>
      <c r="G94" s="43"/>
      <c r="H94" s="43"/>
      <c r="I94" s="35" t="s">
        <v>23</v>
      </c>
      <c r="J94" s="75" t="str">
        <f>IF(J12="","",J12)</f>
        <v>19. 2. 2024</v>
      </c>
      <c r="K94" s="43"/>
      <c r="L94" s="147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6.96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147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2" customFormat="1" ht="40.05" customHeight="1">
      <c r="A96" s="41"/>
      <c r="B96" s="42"/>
      <c r="C96" s="35" t="s">
        <v>25</v>
      </c>
      <c r="D96" s="43"/>
      <c r="E96" s="43"/>
      <c r="F96" s="30" t="str">
        <f>E15</f>
        <v>Město Králíky, Velké náměstí 5, 561 69 Králíky</v>
      </c>
      <c r="G96" s="43"/>
      <c r="H96" s="43"/>
      <c r="I96" s="35" t="s">
        <v>33</v>
      </c>
      <c r="J96" s="39" t="str">
        <f>E21</f>
        <v>SAFETY PRO s.r.o., Přeovská 434/60, 779 00 Olomouc</v>
      </c>
      <c r="K96" s="43"/>
      <c r="L96" s="147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</row>
    <row r="97" s="2" customFormat="1" ht="40.05" customHeight="1">
      <c r="A97" s="41"/>
      <c r="B97" s="42"/>
      <c r="C97" s="35" t="s">
        <v>31</v>
      </c>
      <c r="D97" s="43"/>
      <c r="E97" s="43"/>
      <c r="F97" s="30" t="str">
        <f>IF(E18="","",E18)</f>
        <v>Vyplň údaj</v>
      </c>
      <c r="G97" s="43"/>
      <c r="H97" s="43"/>
      <c r="I97" s="35" t="s">
        <v>38</v>
      </c>
      <c r="J97" s="39" t="str">
        <f>E24</f>
        <v>SAFETY PRO s.r.o., Přeovská 434/60, 779 00 Olomouc</v>
      </c>
      <c r="K97" s="43"/>
      <c r="L97" s="147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</row>
    <row r="98" s="2" customFormat="1" ht="10.32" customHeight="1">
      <c r="A98" s="41"/>
      <c r="B98" s="42"/>
      <c r="C98" s="43"/>
      <c r="D98" s="43"/>
      <c r="E98" s="43"/>
      <c r="F98" s="43"/>
      <c r="G98" s="43"/>
      <c r="H98" s="43"/>
      <c r="I98" s="43"/>
      <c r="J98" s="43"/>
      <c r="K98" s="43"/>
      <c r="L98" s="147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</row>
    <row r="99" s="11" customFormat="1" ht="29.28" customHeight="1">
      <c r="A99" s="188"/>
      <c r="B99" s="189"/>
      <c r="C99" s="190" t="s">
        <v>127</v>
      </c>
      <c r="D99" s="191" t="s">
        <v>60</v>
      </c>
      <c r="E99" s="191" t="s">
        <v>56</v>
      </c>
      <c r="F99" s="191" t="s">
        <v>57</v>
      </c>
      <c r="G99" s="191" t="s">
        <v>128</v>
      </c>
      <c r="H99" s="191" t="s">
        <v>129</v>
      </c>
      <c r="I99" s="191" t="s">
        <v>130</v>
      </c>
      <c r="J99" s="191" t="s">
        <v>111</v>
      </c>
      <c r="K99" s="192" t="s">
        <v>131</v>
      </c>
      <c r="L99" s="193"/>
      <c r="M99" s="95" t="s">
        <v>19</v>
      </c>
      <c r="N99" s="96" t="s">
        <v>45</v>
      </c>
      <c r="O99" s="96" t="s">
        <v>132</v>
      </c>
      <c r="P99" s="96" t="s">
        <v>133</v>
      </c>
      <c r="Q99" s="96" t="s">
        <v>134</v>
      </c>
      <c r="R99" s="96" t="s">
        <v>135</v>
      </c>
      <c r="S99" s="96" t="s">
        <v>136</v>
      </c>
      <c r="T99" s="96" t="s">
        <v>137</v>
      </c>
      <c r="U99" s="97" t="s">
        <v>138</v>
      </c>
      <c r="V99" s="188"/>
      <c r="W99" s="188"/>
      <c r="X99" s="188"/>
      <c r="Y99" s="188"/>
      <c r="Z99" s="188"/>
      <c r="AA99" s="188"/>
      <c r="AB99" s="188"/>
      <c r="AC99" s="188"/>
      <c r="AD99" s="188"/>
      <c r="AE99" s="188"/>
    </row>
    <row r="100" s="2" customFormat="1" ht="22.8" customHeight="1">
      <c r="A100" s="41"/>
      <c r="B100" s="42"/>
      <c r="C100" s="102" t="s">
        <v>139</v>
      </c>
      <c r="D100" s="43"/>
      <c r="E100" s="43"/>
      <c r="F100" s="43"/>
      <c r="G100" s="43"/>
      <c r="H100" s="43"/>
      <c r="I100" s="43"/>
      <c r="J100" s="194">
        <f>BK100</f>
        <v>0</v>
      </c>
      <c r="K100" s="43"/>
      <c r="L100" s="47"/>
      <c r="M100" s="98"/>
      <c r="N100" s="195"/>
      <c r="O100" s="99"/>
      <c r="P100" s="196">
        <f>P101+P391+P786</f>
        <v>0</v>
      </c>
      <c r="Q100" s="99"/>
      <c r="R100" s="196">
        <f>R101+R391+R786</f>
        <v>116.02445326</v>
      </c>
      <c r="S100" s="99"/>
      <c r="T100" s="196">
        <f>T101+T391+T786</f>
        <v>1.4944369400000002</v>
      </c>
      <c r="U100" s="100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74</v>
      </c>
      <c r="AU100" s="20" t="s">
        <v>112</v>
      </c>
      <c r="BK100" s="197">
        <f>BK101+BK391+BK786</f>
        <v>0</v>
      </c>
    </row>
    <row r="101" s="12" customFormat="1" ht="25.92" customHeight="1">
      <c r="A101" s="12"/>
      <c r="B101" s="198"/>
      <c r="C101" s="199"/>
      <c r="D101" s="200" t="s">
        <v>74</v>
      </c>
      <c r="E101" s="201" t="s">
        <v>140</v>
      </c>
      <c r="F101" s="201" t="s">
        <v>141</v>
      </c>
      <c r="G101" s="199"/>
      <c r="H101" s="199"/>
      <c r="I101" s="202"/>
      <c r="J101" s="203">
        <f>BK101</f>
        <v>0</v>
      </c>
      <c r="K101" s="199"/>
      <c r="L101" s="204"/>
      <c r="M101" s="205"/>
      <c r="N101" s="206"/>
      <c r="O101" s="206"/>
      <c r="P101" s="207">
        <f>P102+P109+P116+P327+P388</f>
        <v>0</v>
      </c>
      <c r="Q101" s="206"/>
      <c r="R101" s="207">
        <f>R102+R109+R116+R327+R388</f>
        <v>66.470062780000006</v>
      </c>
      <c r="S101" s="206"/>
      <c r="T101" s="207">
        <f>T102+T109+T116+T327+T388</f>
        <v>1.4944369400000002</v>
      </c>
      <c r="U101" s="208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209" t="s">
        <v>83</v>
      </c>
      <c r="AT101" s="210" t="s">
        <v>74</v>
      </c>
      <c r="AU101" s="210" t="s">
        <v>75</v>
      </c>
      <c r="AY101" s="209" t="s">
        <v>142</v>
      </c>
      <c r="BK101" s="211">
        <f>BK102+BK109+BK116+BK327+BK388</f>
        <v>0</v>
      </c>
    </row>
    <row r="102" s="12" customFormat="1" ht="22.8" customHeight="1">
      <c r="A102" s="12"/>
      <c r="B102" s="198"/>
      <c r="C102" s="199"/>
      <c r="D102" s="200" t="s">
        <v>74</v>
      </c>
      <c r="E102" s="212" t="s">
        <v>83</v>
      </c>
      <c r="F102" s="212" t="s">
        <v>143</v>
      </c>
      <c r="G102" s="199"/>
      <c r="H102" s="199"/>
      <c r="I102" s="202"/>
      <c r="J102" s="213">
        <f>BK102</f>
        <v>0</v>
      </c>
      <c r="K102" s="199"/>
      <c r="L102" s="204"/>
      <c r="M102" s="205"/>
      <c r="N102" s="206"/>
      <c r="O102" s="206"/>
      <c r="P102" s="207">
        <f>SUM(P103:P108)</f>
        <v>0</v>
      </c>
      <c r="Q102" s="206"/>
      <c r="R102" s="207">
        <f>SUM(R103:R108)</f>
        <v>3.2999999999999998</v>
      </c>
      <c r="S102" s="206"/>
      <c r="T102" s="207">
        <f>SUM(T103:T108)</f>
        <v>0</v>
      </c>
      <c r="U102" s="208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209" t="s">
        <v>83</v>
      </c>
      <c r="AT102" s="210" t="s">
        <v>74</v>
      </c>
      <c r="AU102" s="210" t="s">
        <v>83</v>
      </c>
      <c r="AY102" s="209" t="s">
        <v>142</v>
      </c>
      <c r="BK102" s="211">
        <f>SUM(BK103:BK108)</f>
        <v>0</v>
      </c>
    </row>
    <row r="103" s="2" customFormat="1" ht="24.15" customHeight="1">
      <c r="A103" s="41"/>
      <c r="B103" s="42"/>
      <c r="C103" s="214" t="s">
        <v>83</v>
      </c>
      <c r="D103" s="214" t="s">
        <v>144</v>
      </c>
      <c r="E103" s="215" t="s">
        <v>512</v>
      </c>
      <c r="F103" s="216" t="s">
        <v>513</v>
      </c>
      <c r="G103" s="217" t="s">
        <v>159</v>
      </c>
      <c r="H103" s="218">
        <v>1.6499999999999999</v>
      </c>
      <c r="I103" s="219"/>
      <c r="J103" s="220">
        <f>ROUND(I103*H103,2)</f>
        <v>0</v>
      </c>
      <c r="K103" s="216" t="s">
        <v>148</v>
      </c>
      <c r="L103" s="47"/>
      <c r="M103" s="221" t="s">
        <v>19</v>
      </c>
      <c r="N103" s="222" t="s">
        <v>46</v>
      </c>
      <c r="O103" s="87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3">
        <f>S103*H103</f>
        <v>0</v>
      </c>
      <c r="U103" s="224" t="s">
        <v>19</v>
      </c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5" t="s">
        <v>149</v>
      </c>
      <c r="AT103" s="225" t="s">
        <v>144</v>
      </c>
      <c r="AU103" s="225" t="s">
        <v>85</v>
      </c>
      <c r="AY103" s="20" t="s">
        <v>142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20" t="s">
        <v>83</v>
      </c>
      <c r="BK103" s="226">
        <f>ROUND(I103*H103,2)</f>
        <v>0</v>
      </c>
      <c r="BL103" s="20" t="s">
        <v>149</v>
      </c>
      <c r="BM103" s="225" t="s">
        <v>514</v>
      </c>
    </row>
    <row r="104" s="2" customFormat="1">
      <c r="A104" s="41"/>
      <c r="B104" s="42"/>
      <c r="C104" s="43"/>
      <c r="D104" s="227" t="s">
        <v>151</v>
      </c>
      <c r="E104" s="43"/>
      <c r="F104" s="228" t="s">
        <v>515</v>
      </c>
      <c r="G104" s="43"/>
      <c r="H104" s="43"/>
      <c r="I104" s="229"/>
      <c r="J104" s="43"/>
      <c r="K104" s="43"/>
      <c r="L104" s="47"/>
      <c r="M104" s="230"/>
      <c r="N104" s="231"/>
      <c r="O104" s="87"/>
      <c r="P104" s="87"/>
      <c r="Q104" s="87"/>
      <c r="R104" s="87"/>
      <c r="S104" s="87"/>
      <c r="T104" s="87"/>
      <c r="U104" s="88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0" t="s">
        <v>151</v>
      </c>
      <c r="AU104" s="20" t="s">
        <v>85</v>
      </c>
    </row>
    <row r="105" s="14" customFormat="1">
      <c r="A105" s="14"/>
      <c r="B105" s="243"/>
      <c r="C105" s="244"/>
      <c r="D105" s="234" t="s">
        <v>153</v>
      </c>
      <c r="E105" s="245" t="s">
        <v>19</v>
      </c>
      <c r="F105" s="246" t="s">
        <v>516</v>
      </c>
      <c r="G105" s="244"/>
      <c r="H105" s="247">
        <v>1.6499999999999999</v>
      </c>
      <c r="I105" s="248"/>
      <c r="J105" s="244"/>
      <c r="K105" s="244"/>
      <c r="L105" s="249"/>
      <c r="M105" s="250"/>
      <c r="N105" s="251"/>
      <c r="O105" s="251"/>
      <c r="P105" s="251"/>
      <c r="Q105" s="251"/>
      <c r="R105" s="251"/>
      <c r="S105" s="251"/>
      <c r="T105" s="251"/>
      <c r="U105" s="252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3" t="s">
        <v>153</v>
      </c>
      <c r="AU105" s="253" t="s">
        <v>85</v>
      </c>
      <c r="AV105" s="14" t="s">
        <v>85</v>
      </c>
      <c r="AW105" s="14" t="s">
        <v>37</v>
      </c>
      <c r="AX105" s="14" t="s">
        <v>75</v>
      </c>
      <c r="AY105" s="253" t="s">
        <v>142</v>
      </c>
    </row>
    <row r="106" s="15" customFormat="1">
      <c r="A106" s="15"/>
      <c r="B106" s="254"/>
      <c r="C106" s="255"/>
      <c r="D106" s="234" t="s">
        <v>153</v>
      </c>
      <c r="E106" s="256" t="s">
        <v>19</v>
      </c>
      <c r="F106" s="257" t="s">
        <v>156</v>
      </c>
      <c r="G106" s="255"/>
      <c r="H106" s="258">
        <v>1.6499999999999999</v>
      </c>
      <c r="I106" s="259"/>
      <c r="J106" s="255"/>
      <c r="K106" s="255"/>
      <c r="L106" s="260"/>
      <c r="M106" s="261"/>
      <c r="N106" s="262"/>
      <c r="O106" s="262"/>
      <c r="P106" s="262"/>
      <c r="Q106" s="262"/>
      <c r="R106" s="262"/>
      <c r="S106" s="262"/>
      <c r="T106" s="262"/>
      <c r="U106" s="263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T106" s="264" t="s">
        <v>153</v>
      </c>
      <c r="AU106" s="264" t="s">
        <v>85</v>
      </c>
      <c r="AV106" s="15" t="s">
        <v>149</v>
      </c>
      <c r="AW106" s="15" t="s">
        <v>37</v>
      </c>
      <c r="AX106" s="15" t="s">
        <v>83</v>
      </c>
      <c r="AY106" s="264" t="s">
        <v>142</v>
      </c>
    </row>
    <row r="107" s="2" customFormat="1" ht="16.5" customHeight="1">
      <c r="A107" s="41"/>
      <c r="B107" s="42"/>
      <c r="C107" s="279" t="s">
        <v>85</v>
      </c>
      <c r="D107" s="279" t="s">
        <v>517</v>
      </c>
      <c r="E107" s="280" t="s">
        <v>518</v>
      </c>
      <c r="F107" s="281" t="s">
        <v>519</v>
      </c>
      <c r="G107" s="282" t="s">
        <v>177</v>
      </c>
      <c r="H107" s="283">
        <v>3.2999999999999998</v>
      </c>
      <c r="I107" s="284"/>
      <c r="J107" s="285">
        <f>ROUND(I107*H107,2)</f>
        <v>0</v>
      </c>
      <c r="K107" s="281" t="s">
        <v>148</v>
      </c>
      <c r="L107" s="286"/>
      <c r="M107" s="287" t="s">
        <v>19</v>
      </c>
      <c r="N107" s="288" t="s">
        <v>46</v>
      </c>
      <c r="O107" s="87"/>
      <c r="P107" s="223">
        <f>O107*H107</f>
        <v>0</v>
      </c>
      <c r="Q107" s="223">
        <v>1</v>
      </c>
      <c r="R107" s="223">
        <f>Q107*H107</f>
        <v>3.2999999999999998</v>
      </c>
      <c r="S107" s="223">
        <v>0</v>
      </c>
      <c r="T107" s="223">
        <f>S107*H107</f>
        <v>0</v>
      </c>
      <c r="U107" s="224" t="s">
        <v>19</v>
      </c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5" t="s">
        <v>195</v>
      </c>
      <c r="AT107" s="225" t="s">
        <v>517</v>
      </c>
      <c r="AU107" s="225" t="s">
        <v>85</v>
      </c>
      <c r="AY107" s="20" t="s">
        <v>142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20" t="s">
        <v>83</v>
      </c>
      <c r="BK107" s="226">
        <f>ROUND(I107*H107,2)</f>
        <v>0</v>
      </c>
      <c r="BL107" s="20" t="s">
        <v>149</v>
      </c>
      <c r="BM107" s="225" t="s">
        <v>520</v>
      </c>
    </row>
    <row r="108" s="14" customFormat="1">
      <c r="A108" s="14"/>
      <c r="B108" s="243"/>
      <c r="C108" s="244"/>
      <c r="D108" s="234" t="s">
        <v>153</v>
      </c>
      <c r="E108" s="244"/>
      <c r="F108" s="246" t="s">
        <v>521</v>
      </c>
      <c r="G108" s="244"/>
      <c r="H108" s="247">
        <v>3.2999999999999998</v>
      </c>
      <c r="I108" s="248"/>
      <c r="J108" s="244"/>
      <c r="K108" s="244"/>
      <c r="L108" s="249"/>
      <c r="M108" s="250"/>
      <c r="N108" s="251"/>
      <c r="O108" s="251"/>
      <c r="P108" s="251"/>
      <c r="Q108" s="251"/>
      <c r="R108" s="251"/>
      <c r="S108" s="251"/>
      <c r="T108" s="251"/>
      <c r="U108" s="252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3" t="s">
        <v>153</v>
      </c>
      <c r="AU108" s="253" t="s">
        <v>85</v>
      </c>
      <c r="AV108" s="14" t="s">
        <v>85</v>
      </c>
      <c r="AW108" s="14" t="s">
        <v>4</v>
      </c>
      <c r="AX108" s="14" t="s">
        <v>83</v>
      </c>
      <c r="AY108" s="253" t="s">
        <v>142</v>
      </c>
    </row>
    <row r="109" s="12" customFormat="1" ht="22.8" customHeight="1">
      <c r="A109" s="12"/>
      <c r="B109" s="198"/>
      <c r="C109" s="199"/>
      <c r="D109" s="200" t="s">
        <v>74</v>
      </c>
      <c r="E109" s="212" t="s">
        <v>164</v>
      </c>
      <c r="F109" s="212" t="s">
        <v>522</v>
      </c>
      <c r="G109" s="199"/>
      <c r="H109" s="199"/>
      <c r="I109" s="202"/>
      <c r="J109" s="213">
        <f>BK109</f>
        <v>0</v>
      </c>
      <c r="K109" s="199"/>
      <c r="L109" s="204"/>
      <c r="M109" s="205"/>
      <c r="N109" s="206"/>
      <c r="O109" s="206"/>
      <c r="P109" s="207">
        <f>SUM(P110:P115)</f>
        <v>0</v>
      </c>
      <c r="Q109" s="206"/>
      <c r="R109" s="207">
        <f>SUM(R110:R115)</f>
        <v>0.66425250000000002</v>
      </c>
      <c r="S109" s="206"/>
      <c r="T109" s="207">
        <f>SUM(T110:T115)</f>
        <v>0</v>
      </c>
      <c r="U109" s="208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209" t="s">
        <v>83</v>
      </c>
      <c r="AT109" s="210" t="s">
        <v>74</v>
      </c>
      <c r="AU109" s="210" t="s">
        <v>83</v>
      </c>
      <c r="AY109" s="209" t="s">
        <v>142</v>
      </c>
      <c r="BK109" s="211">
        <f>SUM(BK110:BK115)</f>
        <v>0</v>
      </c>
    </row>
    <row r="110" s="2" customFormat="1" ht="24.15" customHeight="1">
      <c r="A110" s="41"/>
      <c r="B110" s="42"/>
      <c r="C110" s="214" t="s">
        <v>164</v>
      </c>
      <c r="D110" s="214" t="s">
        <v>144</v>
      </c>
      <c r="E110" s="215" t="s">
        <v>523</v>
      </c>
      <c r="F110" s="216" t="s">
        <v>524</v>
      </c>
      <c r="G110" s="217" t="s">
        <v>147</v>
      </c>
      <c r="H110" s="218">
        <v>23.25</v>
      </c>
      <c r="I110" s="219"/>
      <c r="J110" s="220">
        <f>ROUND(I110*H110,2)</f>
        <v>0</v>
      </c>
      <c r="K110" s="216" t="s">
        <v>148</v>
      </c>
      <c r="L110" s="47"/>
      <c r="M110" s="221" t="s">
        <v>19</v>
      </c>
      <c r="N110" s="222" t="s">
        <v>46</v>
      </c>
      <c r="O110" s="87"/>
      <c r="P110" s="223">
        <f>O110*H110</f>
        <v>0</v>
      </c>
      <c r="Q110" s="223">
        <v>0.028570000000000002</v>
      </c>
      <c r="R110" s="223">
        <f>Q110*H110</f>
        <v>0.66425250000000002</v>
      </c>
      <c r="S110" s="223">
        <v>0</v>
      </c>
      <c r="T110" s="223">
        <f>S110*H110</f>
        <v>0</v>
      </c>
      <c r="U110" s="224" t="s">
        <v>19</v>
      </c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5" t="s">
        <v>149</v>
      </c>
      <c r="AT110" s="225" t="s">
        <v>144</v>
      </c>
      <c r="AU110" s="225" t="s">
        <v>85</v>
      </c>
      <c r="AY110" s="20" t="s">
        <v>142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20" t="s">
        <v>83</v>
      </c>
      <c r="BK110" s="226">
        <f>ROUND(I110*H110,2)</f>
        <v>0</v>
      </c>
      <c r="BL110" s="20" t="s">
        <v>149</v>
      </c>
      <c r="BM110" s="225" t="s">
        <v>525</v>
      </c>
    </row>
    <row r="111" s="2" customFormat="1">
      <c r="A111" s="41"/>
      <c r="B111" s="42"/>
      <c r="C111" s="43"/>
      <c r="D111" s="227" t="s">
        <v>151</v>
      </c>
      <c r="E111" s="43"/>
      <c r="F111" s="228" t="s">
        <v>526</v>
      </c>
      <c r="G111" s="43"/>
      <c r="H111" s="43"/>
      <c r="I111" s="229"/>
      <c r="J111" s="43"/>
      <c r="K111" s="43"/>
      <c r="L111" s="47"/>
      <c r="M111" s="230"/>
      <c r="N111" s="231"/>
      <c r="O111" s="87"/>
      <c r="P111" s="87"/>
      <c r="Q111" s="87"/>
      <c r="R111" s="87"/>
      <c r="S111" s="87"/>
      <c r="T111" s="87"/>
      <c r="U111" s="88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151</v>
      </c>
      <c r="AU111" s="20" t="s">
        <v>85</v>
      </c>
    </row>
    <row r="112" s="13" customFormat="1">
      <c r="A112" s="13"/>
      <c r="B112" s="232"/>
      <c r="C112" s="233"/>
      <c r="D112" s="234" t="s">
        <v>153</v>
      </c>
      <c r="E112" s="235" t="s">
        <v>19</v>
      </c>
      <c r="F112" s="236" t="s">
        <v>527</v>
      </c>
      <c r="G112" s="233"/>
      <c r="H112" s="235" t="s">
        <v>19</v>
      </c>
      <c r="I112" s="237"/>
      <c r="J112" s="233"/>
      <c r="K112" s="233"/>
      <c r="L112" s="238"/>
      <c r="M112" s="239"/>
      <c r="N112" s="240"/>
      <c r="O112" s="240"/>
      <c r="P112" s="240"/>
      <c r="Q112" s="240"/>
      <c r="R112" s="240"/>
      <c r="S112" s="240"/>
      <c r="T112" s="240"/>
      <c r="U112" s="241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2" t="s">
        <v>153</v>
      </c>
      <c r="AU112" s="242" t="s">
        <v>85</v>
      </c>
      <c r="AV112" s="13" t="s">
        <v>83</v>
      </c>
      <c r="AW112" s="13" t="s">
        <v>37</v>
      </c>
      <c r="AX112" s="13" t="s">
        <v>75</v>
      </c>
      <c r="AY112" s="242" t="s">
        <v>142</v>
      </c>
    </row>
    <row r="113" s="14" customFormat="1">
      <c r="A113" s="14"/>
      <c r="B113" s="243"/>
      <c r="C113" s="244"/>
      <c r="D113" s="234" t="s">
        <v>153</v>
      </c>
      <c r="E113" s="245" t="s">
        <v>19</v>
      </c>
      <c r="F113" s="246" t="s">
        <v>528</v>
      </c>
      <c r="G113" s="244"/>
      <c r="H113" s="247">
        <v>17.25</v>
      </c>
      <c r="I113" s="248"/>
      <c r="J113" s="244"/>
      <c r="K113" s="244"/>
      <c r="L113" s="249"/>
      <c r="M113" s="250"/>
      <c r="N113" s="251"/>
      <c r="O113" s="251"/>
      <c r="P113" s="251"/>
      <c r="Q113" s="251"/>
      <c r="R113" s="251"/>
      <c r="S113" s="251"/>
      <c r="T113" s="251"/>
      <c r="U113" s="252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3" t="s">
        <v>153</v>
      </c>
      <c r="AU113" s="253" t="s">
        <v>85</v>
      </c>
      <c r="AV113" s="14" t="s">
        <v>85</v>
      </c>
      <c r="AW113" s="14" t="s">
        <v>37</v>
      </c>
      <c r="AX113" s="14" t="s">
        <v>75</v>
      </c>
      <c r="AY113" s="253" t="s">
        <v>142</v>
      </c>
    </row>
    <row r="114" s="14" customFormat="1">
      <c r="A114" s="14"/>
      <c r="B114" s="243"/>
      <c r="C114" s="244"/>
      <c r="D114" s="234" t="s">
        <v>153</v>
      </c>
      <c r="E114" s="245" t="s">
        <v>19</v>
      </c>
      <c r="F114" s="246" t="s">
        <v>529</v>
      </c>
      <c r="G114" s="244"/>
      <c r="H114" s="247">
        <v>6</v>
      </c>
      <c r="I114" s="248"/>
      <c r="J114" s="244"/>
      <c r="K114" s="244"/>
      <c r="L114" s="249"/>
      <c r="M114" s="250"/>
      <c r="N114" s="251"/>
      <c r="O114" s="251"/>
      <c r="P114" s="251"/>
      <c r="Q114" s="251"/>
      <c r="R114" s="251"/>
      <c r="S114" s="251"/>
      <c r="T114" s="251"/>
      <c r="U114" s="252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3" t="s">
        <v>153</v>
      </c>
      <c r="AU114" s="253" t="s">
        <v>85</v>
      </c>
      <c r="AV114" s="14" t="s">
        <v>85</v>
      </c>
      <c r="AW114" s="14" t="s">
        <v>37</v>
      </c>
      <c r="AX114" s="14" t="s">
        <v>75</v>
      </c>
      <c r="AY114" s="253" t="s">
        <v>142</v>
      </c>
    </row>
    <row r="115" s="15" customFormat="1">
      <c r="A115" s="15"/>
      <c r="B115" s="254"/>
      <c r="C115" s="255"/>
      <c r="D115" s="234" t="s">
        <v>153</v>
      </c>
      <c r="E115" s="256" t="s">
        <v>19</v>
      </c>
      <c r="F115" s="257" t="s">
        <v>156</v>
      </c>
      <c r="G115" s="255"/>
      <c r="H115" s="258">
        <v>23.25</v>
      </c>
      <c r="I115" s="259"/>
      <c r="J115" s="255"/>
      <c r="K115" s="255"/>
      <c r="L115" s="260"/>
      <c r="M115" s="261"/>
      <c r="N115" s="262"/>
      <c r="O115" s="262"/>
      <c r="P115" s="262"/>
      <c r="Q115" s="262"/>
      <c r="R115" s="262"/>
      <c r="S115" s="262"/>
      <c r="T115" s="262"/>
      <c r="U115" s="263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T115" s="264" t="s">
        <v>153</v>
      </c>
      <c r="AU115" s="264" t="s">
        <v>85</v>
      </c>
      <c r="AV115" s="15" t="s">
        <v>149</v>
      </c>
      <c r="AW115" s="15" t="s">
        <v>37</v>
      </c>
      <c r="AX115" s="15" t="s">
        <v>83</v>
      </c>
      <c r="AY115" s="264" t="s">
        <v>142</v>
      </c>
    </row>
    <row r="116" s="12" customFormat="1" ht="22.8" customHeight="1">
      <c r="A116" s="12"/>
      <c r="B116" s="198"/>
      <c r="C116" s="199"/>
      <c r="D116" s="200" t="s">
        <v>74</v>
      </c>
      <c r="E116" s="212" t="s">
        <v>181</v>
      </c>
      <c r="F116" s="212" t="s">
        <v>530</v>
      </c>
      <c r="G116" s="199"/>
      <c r="H116" s="199"/>
      <c r="I116" s="202"/>
      <c r="J116" s="213">
        <f>BK116</f>
        <v>0</v>
      </c>
      <c r="K116" s="199"/>
      <c r="L116" s="204"/>
      <c r="M116" s="205"/>
      <c r="N116" s="206"/>
      <c r="O116" s="206"/>
      <c r="P116" s="207">
        <f>SUM(P117:P326)</f>
        <v>0</v>
      </c>
      <c r="Q116" s="206"/>
      <c r="R116" s="207">
        <f>SUM(R117:R326)</f>
        <v>60.870411480000001</v>
      </c>
      <c r="S116" s="206"/>
      <c r="T116" s="207">
        <f>SUM(T117:T326)</f>
        <v>0.0025929400000000002</v>
      </c>
      <c r="U116" s="208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209" t="s">
        <v>83</v>
      </c>
      <c r="AT116" s="210" t="s">
        <v>74</v>
      </c>
      <c r="AU116" s="210" t="s">
        <v>83</v>
      </c>
      <c r="AY116" s="209" t="s">
        <v>142</v>
      </c>
      <c r="BK116" s="211">
        <f>SUM(BK117:BK326)</f>
        <v>0</v>
      </c>
    </row>
    <row r="117" s="2" customFormat="1" ht="16.5" customHeight="1">
      <c r="A117" s="41"/>
      <c r="B117" s="42"/>
      <c r="C117" s="214" t="s">
        <v>149</v>
      </c>
      <c r="D117" s="214" t="s">
        <v>144</v>
      </c>
      <c r="E117" s="215" t="s">
        <v>531</v>
      </c>
      <c r="F117" s="216" t="s">
        <v>532</v>
      </c>
      <c r="G117" s="217" t="s">
        <v>147</v>
      </c>
      <c r="H117" s="218">
        <v>160.196</v>
      </c>
      <c r="I117" s="219"/>
      <c r="J117" s="220">
        <f>ROUND(I117*H117,2)</f>
        <v>0</v>
      </c>
      <c r="K117" s="216" t="s">
        <v>148</v>
      </c>
      <c r="L117" s="47"/>
      <c r="M117" s="221" t="s">
        <v>19</v>
      </c>
      <c r="N117" s="222" t="s">
        <v>46</v>
      </c>
      <c r="O117" s="87"/>
      <c r="P117" s="223">
        <f>O117*H117</f>
        <v>0</v>
      </c>
      <c r="Q117" s="223">
        <v>0.034680000000000002</v>
      </c>
      <c r="R117" s="223">
        <f>Q117*H117</f>
        <v>5.5555972800000006</v>
      </c>
      <c r="S117" s="223">
        <v>0</v>
      </c>
      <c r="T117" s="223">
        <f>S117*H117</f>
        <v>0</v>
      </c>
      <c r="U117" s="224" t="s">
        <v>19</v>
      </c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5" t="s">
        <v>149</v>
      </c>
      <c r="AT117" s="225" t="s">
        <v>144</v>
      </c>
      <c r="AU117" s="225" t="s">
        <v>85</v>
      </c>
      <c r="AY117" s="20" t="s">
        <v>142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20" t="s">
        <v>83</v>
      </c>
      <c r="BK117" s="226">
        <f>ROUND(I117*H117,2)</f>
        <v>0</v>
      </c>
      <c r="BL117" s="20" t="s">
        <v>149</v>
      </c>
      <c r="BM117" s="225" t="s">
        <v>533</v>
      </c>
    </row>
    <row r="118" s="2" customFormat="1">
      <c r="A118" s="41"/>
      <c r="B118" s="42"/>
      <c r="C118" s="43"/>
      <c r="D118" s="227" t="s">
        <v>151</v>
      </c>
      <c r="E118" s="43"/>
      <c r="F118" s="228" t="s">
        <v>534</v>
      </c>
      <c r="G118" s="43"/>
      <c r="H118" s="43"/>
      <c r="I118" s="229"/>
      <c r="J118" s="43"/>
      <c r="K118" s="43"/>
      <c r="L118" s="47"/>
      <c r="M118" s="230"/>
      <c r="N118" s="231"/>
      <c r="O118" s="87"/>
      <c r="P118" s="87"/>
      <c r="Q118" s="87"/>
      <c r="R118" s="87"/>
      <c r="S118" s="87"/>
      <c r="T118" s="87"/>
      <c r="U118" s="88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151</v>
      </c>
      <c r="AU118" s="20" t="s">
        <v>85</v>
      </c>
    </row>
    <row r="119" s="13" customFormat="1">
      <c r="A119" s="13"/>
      <c r="B119" s="232"/>
      <c r="C119" s="233"/>
      <c r="D119" s="234" t="s">
        <v>153</v>
      </c>
      <c r="E119" s="235" t="s">
        <v>19</v>
      </c>
      <c r="F119" s="236" t="s">
        <v>535</v>
      </c>
      <c r="G119" s="233"/>
      <c r="H119" s="235" t="s">
        <v>19</v>
      </c>
      <c r="I119" s="237"/>
      <c r="J119" s="233"/>
      <c r="K119" s="233"/>
      <c r="L119" s="238"/>
      <c r="M119" s="239"/>
      <c r="N119" s="240"/>
      <c r="O119" s="240"/>
      <c r="P119" s="240"/>
      <c r="Q119" s="240"/>
      <c r="R119" s="240"/>
      <c r="S119" s="240"/>
      <c r="T119" s="240"/>
      <c r="U119" s="241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2" t="s">
        <v>153</v>
      </c>
      <c r="AU119" s="242" t="s">
        <v>85</v>
      </c>
      <c r="AV119" s="13" t="s">
        <v>83</v>
      </c>
      <c r="AW119" s="13" t="s">
        <v>37</v>
      </c>
      <c r="AX119" s="13" t="s">
        <v>75</v>
      </c>
      <c r="AY119" s="242" t="s">
        <v>142</v>
      </c>
    </row>
    <row r="120" s="14" customFormat="1">
      <c r="A120" s="14"/>
      <c r="B120" s="243"/>
      <c r="C120" s="244"/>
      <c r="D120" s="234" t="s">
        <v>153</v>
      </c>
      <c r="E120" s="245" t="s">
        <v>19</v>
      </c>
      <c r="F120" s="246" t="s">
        <v>536</v>
      </c>
      <c r="G120" s="244"/>
      <c r="H120" s="247">
        <v>60.485999999999997</v>
      </c>
      <c r="I120" s="248"/>
      <c r="J120" s="244"/>
      <c r="K120" s="244"/>
      <c r="L120" s="249"/>
      <c r="M120" s="250"/>
      <c r="N120" s="251"/>
      <c r="O120" s="251"/>
      <c r="P120" s="251"/>
      <c r="Q120" s="251"/>
      <c r="R120" s="251"/>
      <c r="S120" s="251"/>
      <c r="T120" s="251"/>
      <c r="U120" s="252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3" t="s">
        <v>153</v>
      </c>
      <c r="AU120" s="253" t="s">
        <v>85</v>
      </c>
      <c r="AV120" s="14" t="s">
        <v>85</v>
      </c>
      <c r="AW120" s="14" t="s">
        <v>37</v>
      </c>
      <c r="AX120" s="14" t="s">
        <v>75</v>
      </c>
      <c r="AY120" s="253" t="s">
        <v>142</v>
      </c>
    </row>
    <row r="121" s="14" customFormat="1">
      <c r="A121" s="14"/>
      <c r="B121" s="243"/>
      <c r="C121" s="244"/>
      <c r="D121" s="234" t="s">
        <v>153</v>
      </c>
      <c r="E121" s="245" t="s">
        <v>19</v>
      </c>
      <c r="F121" s="246" t="s">
        <v>537</v>
      </c>
      <c r="G121" s="244"/>
      <c r="H121" s="247">
        <v>14.256</v>
      </c>
      <c r="I121" s="248"/>
      <c r="J121" s="244"/>
      <c r="K121" s="244"/>
      <c r="L121" s="249"/>
      <c r="M121" s="250"/>
      <c r="N121" s="251"/>
      <c r="O121" s="251"/>
      <c r="P121" s="251"/>
      <c r="Q121" s="251"/>
      <c r="R121" s="251"/>
      <c r="S121" s="251"/>
      <c r="T121" s="251"/>
      <c r="U121" s="252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3" t="s">
        <v>153</v>
      </c>
      <c r="AU121" s="253" t="s">
        <v>85</v>
      </c>
      <c r="AV121" s="14" t="s">
        <v>85</v>
      </c>
      <c r="AW121" s="14" t="s">
        <v>37</v>
      </c>
      <c r="AX121" s="14" t="s">
        <v>75</v>
      </c>
      <c r="AY121" s="253" t="s">
        <v>142</v>
      </c>
    </row>
    <row r="122" s="14" customFormat="1">
      <c r="A122" s="14"/>
      <c r="B122" s="243"/>
      <c r="C122" s="244"/>
      <c r="D122" s="234" t="s">
        <v>153</v>
      </c>
      <c r="E122" s="245" t="s">
        <v>19</v>
      </c>
      <c r="F122" s="246" t="s">
        <v>538</v>
      </c>
      <c r="G122" s="244"/>
      <c r="H122" s="247">
        <v>37.421999999999997</v>
      </c>
      <c r="I122" s="248"/>
      <c r="J122" s="244"/>
      <c r="K122" s="244"/>
      <c r="L122" s="249"/>
      <c r="M122" s="250"/>
      <c r="N122" s="251"/>
      <c r="O122" s="251"/>
      <c r="P122" s="251"/>
      <c r="Q122" s="251"/>
      <c r="R122" s="251"/>
      <c r="S122" s="251"/>
      <c r="T122" s="251"/>
      <c r="U122" s="252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3" t="s">
        <v>153</v>
      </c>
      <c r="AU122" s="253" t="s">
        <v>85</v>
      </c>
      <c r="AV122" s="14" t="s">
        <v>85</v>
      </c>
      <c r="AW122" s="14" t="s">
        <v>37</v>
      </c>
      <c r="AX122" s="14" t="s">
        <v>75</v>
      </c>
      <c r="AY122" s="253" t="s">
        <v>142</v>
      </c>
    </row>
    <row r="123" s="14" customFormat="1">
      <c r="A123" s="14"/>
      <c r="B123" s="243"/>
      <c r="C123" s="244"/>
      <c r="D123" s="234" t="s">
        <v>153</v>
      </c>
      <c r="E123" s="245" t="s">
        <v>19</v>
      </c>
      <c r="F123" s="246" t="s">
        <v>539</v>
      </c>
      <c r="G123" s="244"/>
      <c r="H123" s="247">
        <v>1.0800000000000001</v>
      </c>
      <c r="I123" s="248"/>
      <c r="J123" s="244"/>
      <c r="K123" s="244"/>
      <c r="L123" s="249"/>
      <c r="M123" s="250"/>
      <c r="N123" s="251"/>
      <c r="O123" s="251"/>
      <c r="P123" s="251"/>
      <c r="Q123" s="251"/>
      <c r="R123" s="251"/>
      <c r="S123" s="251"/>
      <c r="T123" s="251"/>
      <c r="U123" s="252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3" t="s">
        <v>153</v>
      </c>
      <c r="AU123" s="253" t="s">
        <v>85</v>
      </c>
      <c r="AV123" s="14" t="s">
        <v>85</v>
      </c>
      <c r="AW123" s="14" t="s">
        <v>37</v>
      </c>
      <c r="AX123" s="14" t="s">
        <v>75</v>
      </c>
      <c r="AY123" s="253" t="s">
        <v>142</v>
      </c>
    </row>
    <row r="124" s="14" customFormat="1">
      <c r="A124" s="14"/>
      <c r="B124" s="243"/>
      <c r="C124" s="244"/>
      <c r="D124" s="234" t="s">
        <v>153</v>
      </c>
      <c r="E124" s="245" t="s">
        <v>19</v>
      </c>
      <c r="F124" s="246" t="s">
        <v>540</v>
      </c>
      <c r="G124" s="244"/>
      <c r="H124" s="247">
        <v>1.242</v>
      </c>
      <c r="I124" s="248"/>
      <c r="J124" s="244"/>
      <c r="K124" s="244"/>
      <c r="L124" s="249"/>
      <c r="M124" s="250"/>
      <c r="N124" s="251"/>
      <c r="O124" s="251"/>
      <c r="P124" s="251"/>
      <c r="Q124" s="251"/>
      <c r="R124" s="251"/>
      <c r="S124" s="251"/>
      <c r="T124" s="251"/>
      <c r="U124" s="252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3" t="s">
        <v>153</v>
      </c>
      <c r="AU124" s="253" t="s">
        <v>85</v>
      </c>
      <c r="AV124" s="14" t="s">
        <v>85</v>
      </c>
      <c r="AW124" s="14" t="s">
        <v>37</v>
      </c>
      <c r="AX124" s="14" t="s">
        <v>75</v>
      </c>
      <c r="AY124" s="253" t="s">
        <v>142</v>
      </c>
    </row>
    <row r="125" s="14" customFormat="1">
      <c r="A125" s="14"/>
      <c r="B125" s="243"/>
      <c r="C125" s="244"/>
      <c r="D125" s="234" t="s">
        <v>153</v>
      </c>
      <c r="E125" s="245" t="s">
        <v>19</v>
      </c>
      <c r="F125" s="246" t="s">
        <v>541</v>
      </c>
      <c r="G125" s="244"/>
      <c r="H125" s="247">
        <v>2.04</v>
      </c>
      <c r="I125" s="248"/>
      <c r="J125" s="244"/>
      <c r="K125" s="244"/>
      <c r="L125" s="249"/>
      <c r="M125" s="250"/>
      <c r="N125" s="251"/>
      <c r="O125" s="251"/>
      <c r="P125" s="251"/>
      <c r="Q125" s="251"/>
      <c r="R125" s="251"/>
      <c r="S125" s="251"/>
      <c r="T125" s="251"/>
      <c r="U125" s="252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3" t="s">
        <v>153</v>
      </c>
      <c r="AU125" s="253" t="s">
        <v>85</v>
      </c>
      <c r="AV125" s="14" t="s">
        <v>85</v>
      </c>
      <c r="AW125" s="14" t="s">
        <v>37</v>
      </c>
      <c r="AX125" s="14" t="s">
        <v>75</v>
      </c>
      <c r="AY125" s="253" t="s">
        <v>142</v>
      </c>
    </row>
    <row r="126" s="14" customFormat="1">
      <c r="A126" s="14"/>
      <c r="B126" s="243"/>
      <c r="C126" s="244"/>
      <c r="D126" s="234" t="s">
        <v>153</v>
      </c>
      <c r="E126" s="245" t="s">
        <v>19</v>
      </c>
      <c r="F126" s="246" t="s">
        <v>542</v>
      </c>
      <c r="G126" s="244"/>
      <c r="H126" s="247">
        <v>3.2759999999999998</v>
      </c>
      <c r="I126" s="248"/>
      <c r="J126" s="244"/>
      <c r="K126" s="244"/>
      <c r="L126" s="249"/>
      <c r="M126" s="250"/>
      <c r="N126" s="251"/>
      <c r="O126" s="251"/>
      <c r="P126" s="251"/>
      <c r="Q126" s="251"/>
      <c r="R126" s="251"/>
      <c r="S126" s="251"/>
      <c r="T126" s="251"/>
      <c r="U126" s="252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3" t="s">
        <v>153</v>
      </c>
      <c r="AU126" s="253" t="s">
        <v>85</v>
      </c>
      <c r="AV126" s="14" t="s">
        <v>85</v>
      </c>
      <c r="AW126" s="14" t="s">
        <v>37</v>
      </c>
      <c r="AX126" s="14" t="s">
        <v>75</v>
      </c>
      <c r="AY126" s="253" t="s">
        <v>142</v>
      </c>
    </row>
    <row r="127" s="14" customFormat="1">
      <c r="A127" s="14"/>
      <c r="B127" s="243"/>
      <c r="C127" s="244"/>
      <c r="D127" s="234" t="s">
        <v>153</v>
      </c>
      <c r="E127" s="245" t="s">
        <v>19</v>
      </c>
      <c r="F127" s="246" t="s">
        <v>543</v>
      </c>
      <c r="G127" s="244"/>
      <c r="H127" s="247">
        <v>1.341</v>
      </c>
      <c r="I127" s="248"/>
      <c r="J127" s="244"/>
      <c r="K127" s="244"/>
      <c r="L127" s="249"/>
      <c r="M127" s="250"/>
      <c r="N127" s="251"/>
      <c r="O127" s="251"/>
      <c r="P127" s="251"/>
      <c r="Q127" s="251"/>
      <c r="R127" s="251"/>
      <c r="S127" s="251"/>
      <c r="T127" s="251"/>
      <c r="U127" s="252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3" t="s">
        <v>153</v>
      </c>
      <c r="AU127" s="253" t="s">
        <v>85</v>
      </c>
      <c r="AV127" s="14" t="s">
        <v>85</v>
      </c>
      <c r="AW127" s="14" t="s">
        <v>37</v>
      </c>
      <c r="AX127" s="14" t="s">
        <v>75</v>
      </c>
      <c r="AY127" s="253" t="s">
        <v>142</v>
      </c>
    </row>
    <row r="128" s="14" customFormat="1">
      <c r="A128" s="14"/>
      <c r="B128" s="243"/>
      <c r="C128" s="244"/>
      <c r="D128" s="234" t="s">
        <v>153</v>
      </c>
      <c r="E128" s="245" t="s">
        <v>19</v>
      </c>
      <c r="F128" s="246" t="s">
        <v>544</v>
      </c>
      <c r="G128" s="244"/>
      <c r="H128" s="247">
        <v>11.885999999999999</v>
      </c>
      <c r="I128" s="248"/>
      <c r="J128" s="244"/>
      <c r="K128" s="244"/>
      <c r="L128" s="249"/>
      <c r="M128" s="250"/>
      <c r="N128" s="251"/>
      <c r="O128" s="251"/>
      <c r="P128" s="251"/>
      <c r="Q128" s="251"/>
      <c r="R128" s="251"/>
      <c r="S128" s="251"/>
      <c r="T128" s="251"/>
      <c r="U128" s="252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3" t="s">
        <v>153</v>
      </c>
      <c r="AU128" s="253" t="s">
        <v>85</v>
      </c>
      <c r="AV128" s="14" t="s">
        <v>85</v>
      </c>
      <c r="AW128" s="14" t="s">
        <v>37</v>
      </c>
      <c r="AX128" s="14" t="s">
        <v>75</v>
      </c>
      <c r="AY128" s="253" t="s">
        <v>142</v>
      </c>
    </row>
    <row r="129" s="14" customFormat="1">
      <c r="A129" s="14"/>
      <c r="B129" s="243"/>
      <c r="C129" s="244"/>
      <c r="D129" s="234" t="s">
        <v>153</v>
      </c>
      <c r="E129" s="245" t="s">
        <v>19</v>
      </c>
      <c r="F129" s="246" t="s">
        <v>545</v>
      </c>
      <c r="G129" s="244"/>
      <c r="H129" s="247">
        <v>3.6779999999999999</v>
      </c>
      <c r="I129" s="248"/>
      <c r="J129" s="244"/>
      <c r="K129" s="244"/>
      <c r="L129" s="249"/>
      <c r="M129" s="250"/>
      <c r="N129" s="251"/>
      <c r="O129" s="251"/>
      <c r="P129" s="251"/>
      <c r="Q129" s="251"/>
      <c r="R129" s="251"/>
      <c r="S129" s="251"/>
      <c r="T129" s="251"/>
      <c r="U129" s="252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3" t="s">
        <v>153</v>
      </c>
      <c r="AU129" s="253" t="s">
        <v>85</v>
      </c>
      <c r="AV129" s="14" t="s">
        <v>85</v>
      </c>
      <c r="AW129" s="14" t="s">
        <v>37</v>
      </c>
      <c r="AX129" s="14" t="s">
        <v>75</v>
      </c>
      <c r="AY129" s="253" t="s">
        <v>142</v>
      </c>
    </row>
    <row r="130" s="14" customFormat="1">
      <c r="A130" s="14"/>
      <c r="B130" s="243"/>
      <c r="C130" s="244"/>
      <c r="D130" s="234" t="s">
        <v>153</v>
      </c>
      <c r="E130" s="245" t="s">
        <v>19</v>
      </c>
      <c r="F130" s="246" t="s">
        <v>546</v>
      </c>
      <c r="G130" s="244"/>
      <c r="H130" s="247">
        <v>5.3150000000000004</v>
      </c>
      <c r="I130" s="248"/>
      <c r="J130" s="244"/>
      <c r="K130" s="244"/>
      <c r="L130" s="249"/>
      <c r="M130" s="250"/>
      <c r="N130" s="251"/>
      <c r="O130" s="251"/>
      <c r="P130" s="251"/>
      <c r="Q130" s="251"/>
      <c r="R130" s="251"/>
      <c r="S130" s="251"/>
      <c r="T130" s="251"/>
      <c r="U130" s="252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3" t="s">
        <v>153</v>
      </c>
      <c r="AU130" s="253" t="s">
        <v>85</v>
      </c>
      <c r="AV130" s="14" t="s">
        <v>85</v>
      </c>
      <c r="AW130" s="14" t="s">
        <v>37</v>
      </c>
      <c r="AX130" s="14" t="s">
        <v>75</v>
      </c>
      <c r="AY130" s="253" t="s">
        <v>142</v>
      </c>
    </row>
    <row r="131" s="14" customFormat="1">
      <c r="A131" s="14"/>
      <c r="B131" s="243"/>
      <c r="C131" s="244"/>
      <c r="D131" s="234" t="s">
        <v>153</v>
      </c>
      <c r="E131" s="245" t="s">
        <v>19</v>
      </c>
      <c r="F131" s="246" t="s">
        <v>547</v>
      </c>
      <c r="G131" s="244"/>
      <c r="H131" s="247">
        <v>5.3460000000000001</v>
      </c>
      <c r="I131" s="248"/>
      <c r="J131" s="244"/>
      <c r="K131" s="244"/>
      <c r="L131" s="249"/>
      <c r="M131" s="250"/>
      <c r="N131" s="251"/>
      <c r="O131" s="251"/>
      <c r="P131" s="251"/>
      <c r="Q131" s="251"/>
      <c r="R131" s="251"/>
      <c r="S131" s="251"/>
      <c r="T131" s="251"/>
      <c r="U131" s="252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3" t="s">
        <v>153</v>
      </c>
      <c r="AU131" s="253" t="s">
        <v>85</v>
      </c>
      <c r="AV131" s="14" t="s">
        <v>85</v>
      </c>
      <c r="AW131" s="14" t="s">
        <v>37</v>
      </c>
      <c r="AX131" s="14" t="s">
        <v>75</v>
      </c>
      <c r="AY131" s="253" t="s">
        <v>142</v>
      </c>
    </row>
    <row r="132" s="14" customFormat="1">
      <c r="A132" s="14"/>
      <c r="B132" s="243"/>
      <c r="C132" s="244"/>
      <c r="D132" s="234" t="s">
        <v>153</v>
      </c>
      <c r="E132" s="245" t="s">
        <v>19</v>
      </c>
      <c r="F132" s="246" t="s">
        <v>548</v>
      </c>
      <c r="G132" s="244"/>
      <c r="H132" s="247">
        <v>7.2720000000000002</v>
      </c>
      <c r="I132" s="248"/>
      <c r="J132" s="244"/>
      <c r="K132" s="244"/>
      <c r="L132" s="249"/>
      <c r="M132" s="250"/>
      <c r="N132" s="251"/>
      <c r="O132" s="251"/>
      <c r="P132" s="251"/>
      <c r="Q132" s="251"/>
      <c r="R132" s="251"/>
      <c r="S132" s="251"/>
      <c r="T132" s="251"/>
      <c r="U132" s="252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3" t="s">
        <v>153</v>
      </c>
      <c r="AU132" s="253" t="s">
        <v>85</v>
      </c>
      <c r="AV132" s="14" t="s">
        <v>85</v>
      </c>
      <c r="AW132" s="14" t="s">
        <v>37</v>
      </c>
      <c r="AX132" s="14" t="s">
        <v>75</v>
      </c>
      <c r="AY132" s="253" t="s">
        <v>142</v>
      </c>
    </row>
    <row r="133" s="14" customFormat="1">
      <c r="A133" s="14"/>
      <c r="B133" s="243"/>
      <c r="C133" s="244"/>
      <c r="D133" s="234" t="s">
        <v>153</v>
      </c>
      <c r="E133" s="245" t="s">
        <v>19</v>
      </c>
      <c r="F133" s="246" t="s">
        <v>549</v>
      </c>
      <c r="G133" s="244"/>
      <c r="H133" s="247">
        <v>3.2519999999999998</v>
      </c>
      <c r="I133" s="248"/>
      <c r="J133" s="244"/>
      <c r="K133" s="244"/>
      <c r="L133" s="249"/>
      <c r="M133" s="250"/>
      <c r="N133" s="251"/>
      <c r="O133" s="251"/>
      <c r="P133" s="251"/>
      <c r="Q133" s="251"/>
      <c r="R133" s="251"/>
      <c r="S133" s="251"/>
      <c r="T133" s="251"/>
      <c r="U133" s="252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3" t="s">
        <v>153</v>
      </c>
      <c r="AU133" s="253" t="s">
        <v>85</v>
      </c>
      <c r="AV133" s="14" t="s">
        <v>85</v>
      </c>
      <c r="AW133" s="14" t="s">
        <v>37</v>
      </c>
      <c r="AX133" s="14" t="s">
        <v>75</v>
      </c>
      <c r="AY133" s="253" t="s">
        <v>142</v>
      </c>
    </row>
    <row r="134" s="14" customFormat="1">
      <c r="A134" s="14"/>
      <c r="B134" s="243"/>
      <c r="C134" s="244"/>
      <c r="D134" s="234" t="s">
        <v>153</v>
      </c>
      <c r="E134" s="245" t="s">
        <v>19</v>
      </c>
      <c r="F134" s="246" t="s">
        <v>550</v>
      </c>
      <c r="G134" s="244"/>
      <c r="H134" s="247">
        <v>2.3039999999999998</v>
      </c>
      <c r="I134" s="248"/>
      <c r="J134" s="244"/>
      <c r="K134" s="244"/>
      <c r="L134" s="249"/>
      <c r="M134" s="250"/>
      <c r="N134" s="251"/>
      <c r="O134" s="251"/>
      <c r="P134" s="251"/>
      <c r="Q134" s="251"/>
      <c r="R134" s="251"/>
      <c r="S134" s="251"/>
      <c r="T134" s="251"/>
      <c r="U134" s="252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3" t="s">
        <v>153</v>
      </c>
      <c r="AU134" s="253" t="s">
        <v>85</v>
      </c>
      <c r="AV134" s="14" t="s">
        <v>85</v>
      </c>
      <c r="AW134" s="14" t="s">
        <v>37</v>
      </c>
      <c r="AX134" s="14" t="s">
        <v>75</v>
      </c>
      <c r="AY134" s="253" t="s">
        <v>142</v>
      </c>
    </row>
    <row r="135" s="15" customFormat="1">
      <c r="A135" s="15"/>
      <c r="B135" s="254"/>
      <c r="C135" s="255"/>
      <c r="D135" s="234" t="s">
        <v>153</v>
      </c>
      <c r="E135" s="256" t="s">
        <v>19</v>
      </c>
      <c r="F135" s="257" t="s">
        <v>156</v>
      </c>
      <c r="G135" s="255"/>
      <c r="H135" s="258">
        <v>160.196</v>
      </c>
      <c r="I135" s="259"/>
      <c r="J135" s="255"/>
      <c r="K135" s="255"/>
      <c r="L135" s="260"/>
      <c r="M135" s="261"/>
      <c r="N135" s="262"/>
      <c r="O135" s="262"/>
      <c r="P135" s="262"/>
      <c r="Q135" s="262"/>
      <c r="R135" s="262"/>
      <c r="S135" s="262"/>
      <c r="T135" s="262"/>
      <c r="U135" s="263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64" t="s">
        <v>153</v>
      </c>
      <c r="AU135" s="264" t="s">
        <v>85</v>
      </c>
      <c r="AV135" s="15" t="s">
        <v>149</v>
      </c>
      <c r="AW135" s="15" t="s">
        <v>37</v>
      </c>
      <c r="AX135" s="15" t="s">
        <v>83</v>
      </c>
      <c r="AY135" s="264" t="s">
        <v>142</v>
      </c>
    </row>
    <row r="136" s="2" customFormat="1" ht="16.5" customHeight="1">
      <c r="A136" s="41"/>
      <c r="B136" s="42"/>
      <c r="C136" s="214" t="s">
        <v>174</v>
      </c>
      <c r="D136" s="214" t="s">
        <v>144</v>
      </c>
      <c r="E136" s="215" t="s">
        <v>551</v>
      </c>
      <c r="F136" s="216" t="s">
        <v>552</v>
      </c>
      <c r="G136" s="217" t="s">
        <v>359</v>
      </c>
      <c r="H136" s="218">
        <v>64.370000000000005</v>
      </c>
      <c r="I136" s="219"/>
      <c r="J136" s="220">
        <f>ROUND(I136*H136,2)</f>
        <v>0</v>
      </c>
      <c r="K136" s="216" t="s">
        <v>148</v>
      </c>
      <c r="L136" s="47"/>
      <c r="M136" s="221" t="s">
        <v>19</v>
      </c>
      <c r="N136" s="222" t="s">
        <v>46</v>
      </c>
      <c r="O136" s="87"/>
      <c r="P136" s="223">
        <f>O136*H136</f>
        <v>0</v>
      </c>
      <c r="Q136" s="223">
        <v>0.0015</v>
      </c>
      <c r="R136" s="223">
        <f>Q136*H136</f>
        <v>0.096555000000000002</v>
      </c>
      <c r="S136" s="223">
        <v>0</v>
      </c>
      <c r="T136" s="223">
        <f>S136*H136</f>
        <v>0</v>
      </c>
      <c r="U136" s="224" t="s">
        <v>19</v>
      </c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25" t="s">
        <v>149</v>
      </c>
      <c r="AT136" s="225" t="s">
        <v>144</v>
      </c>
      <c r="AU136" s="225" t="s">
        <v>85</v>
      </c>
      <c r="AY136" s="20" t="s">
        <v>142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20" t="s">
        <v>83</v>
      </c>
      <c r="BK136" s="226">
        <f>ROUND(I136*H136,2)</f>
        <v>0</v>
      </c>
      <c r="BL136" s="20" t="s">
        <v>149</v>
      </c>
      <c r="BM136" s="225" t="s">
        <v>553</v>
      </c>
    </row>
    <row r="137" s="2" customFormat="1">
      <c r="A137" s="41"/>
      <c r="B137" s="42"/>
      <c r="C137" s="43"/>
      <c r="D137" s="227" t="s">
        <v>151</v>
      </c>
      <c r="E137" s="43"/>
      <c r="F137" s="228" t="s">
        <v>554</v>
      </c>
      <c r="G137" s="43"/>
      <c r="H137" s="43"/>
      <c r="I137" s="229"/>
      <c r="J137" s="43"/>
      <c r="K137" s="43"/>
      <c r="L137" s="47"/>
      <c r="M137" s="230"/>
      <c r="N137" s="231"/>
      <c r="O137" s="87"/>
      <c r="P137" s="87"/>
      <c r="Q137" s="87"/>
      <c r="R137" s="87"/>
      <c r="S137" s="87"/>
      <c r="T137" s="87"/>
      <c r="U137" s="88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0" t="s">
        <v>151</v>
      </c>
      <c r="AU137" s="20" t="s">
        <v>85</v>
      </c>
    </row>
    <row r="138" s="13" customFormat="1">
      <c r="A138" s="13"/>
      <c r="B138" s="232"/>
      <c r="C138" s="233"/>
      <c r="D138" s="234" t="s">
        <v>153</v>
      </c>
      <c r="E138" s="235" t="s">
        <v>19</v>
      </c>
      <c r="F138" s="236" t="s">
        <v>555</v>
      </c>
      <c r="G138" s="233"/>
      <c r="H138" s="235" t="s">
        <v>19</v>
      </c>
      <c r="I138" s="237"/>
      <c r="J138" s="233"/>
      <c r="K138" s="233"/>
      <c r="L138" s="238"/>
      <c r="M138" s="239"/>
      <c r="N138" s="240"/>
      <c r="O138" s="240"/>
      <c r="P138" s="240"/>
      <c r="Q138" s="240"/>
      <c r="R138" s="240"/>
      <c r="S138" s="240"/>
      <c r="T138" s="240"/>
      <c r="U138" s="241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2" t="s">
        <v>153</v>
      </c>
      <c r="AU138" s="242" t="s">
        <v>85</v>
      </c>
      <c r="AV138" s="13" t="s">
        <v>83</v>
      </c>
      <c r="AW138" s="13" t="s">
        <v>37</v>
      </c>
      <c r="AX138" s="13" t="s">
        <v>75</v>
      </c>
      <c r="AY138" s="242" t="s">
        <v>142</v>
      </c>
    </row>
    <row r="139" s="14" customFormat="1">
      <c r="A139" s="14"/>
      <c r="B139" s="243"/>
      <c r="C139" s="244"/>
      <c r="D139" s="234" t="s">
        <v>153</v>
      </c>
      <c r="E139" s="245" t="s">
        <v>19</v>
      </c>
      <c r="F139" s="246" t="s">
        <v>556</v>
      </c>
      <c r="G139" s="244"/>
      <c r="H139" s="247">
        <v>41.25</v>
      </c>
      <c r="I139" s="248"/>
      <c r="J139" s="244"/>
      <c r="K139" s="244"/>
      <c r="L139" s="249"/>
      <c r="M139" s="250"/>
      <c r="N139" s="251"/>
      <c r="O139" s="251"/>
      <c r="P139" s="251"/>
      <c r="Q139" s="251"/>
      <c r="R139" s="251"/>
      <c r="S139" s="251"/>
      <c r="T139" s="251"/>
      <c r="U139" s="252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3" t="s">
        <v>153</v>
      </c>
      <c r="AU139" s="253" t="s">
        <v>85</v>
      </c>
      <c r="AV139" s="14" t="s">
        <v>85</v>
      </c>
      <c r="AW139" s="14" t="s">
        <v>37</v>
      </c>
      <c r="AX139" s="14" t="s">
        <v>75</v>
      </c>
      <c r="AY139" s="253" t="s">
        <v>142</v>
      </c>
    </row>
    <row r="140" s="14" customFormat="1">
      <c r="A140" s="14"/>
      <c r="B140" s="243"/>
      <c r="C140" s="244"/>
      <c r="D140" s="234" t="s">
        <v>153</v>
      </c>
      <c r="E140" s="245" t="s">
        <v>19</v>
      </c>
      <c r="F140" s="246" t="s">
        <v>557</v>
      </c>
      <c r="G140" s="244"/>
      <c r="H140" s="247">
        <v>13.68</v>
      </c>
      <c r="I140" s="248"/>
      <c r="J140" s="244"/>
      <c r="K140" s="244"/>
      <c r="L140" s="249"/>
      <c r="M140" s="250"/>
      <c r="N140" s="251"/>
      <c r="O140" s="251"/>
      <c r="P140" s="251"/>
      <c r="Q140" s="251"/>
      <c r="R140" s="251"/>
      <c r="S140" s="251"/>
      <c r="T140" s="251"/>
      <c r="U140" s="252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3" t="s">
        <v>153</v>
      </c>
      <c r="AU140" s="253" t="s">
        <v>85</v>
      </c>
      <c r="AV140" s="14" t="s">
        <v>85</v>
      </c>
      <c r="AW140" s="14" t="s">
        <v>37</v>
      </c>
      <c r="AX140" s="14" t="s">
        <v>75</v>
      </c>
      <c r="AY140" s="253" t="s">
        <v>142</v>
      </c>
    </row>
    <row r="141" s="14" customFormat="1">
      <c r="A141" s="14"/>
      <c r="B141" s="243"/>
      <c r="C141" s="244"/>
      <c r="D141" s="234" t="s">
        <v>153</v>
      </c>
      <c r="E141" s="245" t="s">
        <v>19</v>
      </c>
      <c r="F141" s="246" t="s">
        <v>558</v>
      </c>
      <c r="G141" s="244"/>
      <c r="H141" s="247">
        <v>3.8399999999999999</v>
      </c>
      <c r="I141" s="248"/>
      <c r="J141" s="244"/>
      <c r="K141" s="244"/>
      <c r="L141" s="249"/>
      <c r="M141" s="250"/>
      <c r="N141" s="251"/>
      <c r="O141" s="251"/>
      <c r="P141" s="251"/>
      <c r="Q141" s="251"/>
      <c r="R141" s="251"/>
      <c r="S141" s="251"/>
      <c r="T141" s="251"/>
      <c r="U141" s="252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3" t="s">
        <v>153</v>
      </c>
      <c r="AU141" s="253" t="s">
        <v>85</v>
      </c>
      <c r="AV141" s="14" t="s">
        <v>85</v>
      </c>
      <c r="AW141" s="14" t="s">
        <v>37</v>
      </c>
      <c r="AX141" s="14" t="s">
        <v>75</v>
      </c>
      <c r="AY141" s="253" t="s">
        <v>142</v>
      </c>
    </row>
    <row r="142" s="14" customFormat="1">
      <c r="A142" s="14"/>
      <c r="B142" s="243"/>
      <c r="C142" s="244"/>
      <c r="D142" s="234" t="s">
        <v>153</v>
      </c>
      <c r="E142" s="245" t="s">
        <v>19</v>
      </c>
      <c r="F142" s="246" t="s">
        <v>559</v>
      </c>
      <c r="G142" s="244"/>
      <c r="H142" s="247">
        <v>5.5999999999999996</v>
      </c>
      <c r="I142" s="248"/>
      <c r="J142" s="244"/>
      <c r="K142" s="244"/>
      <c r="L142" s="249"/>
      <c r="M142" s="250"/>
      <c r="N142" s="251"/>
      <c r="O142" s="251"/>
      <c r="P142" s="251"/>
      <c r="Q142" s="251"/>
      <c r="R142" s="251"/>
      <c r="S142" s="251"/>
      <c r="T142" s="251"/>
      <c r="U142" s="252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3" t="s">
        <v>153</v>
      </c>
      <c r="AU142" s="253" t="s">
        <v>85</v>
      </c>
      <c r="AV142" s="14" t="s">
        <v>85</v>
      </c>
      <c r="AW142" s="14" t="s">
        <v>37</v>
      </c>
      <c r="AX142" s="14" t="s">
        <v>75</v>
      </c>
      <c r="AY142" s="253" t="s">
        <v>142</v>
      </c>
    </row>
    <row r="143" s="15" customFormat="1">
      <c r="A143" s="15"/>
      <c r="B143" s="254"/>
      <c r="C143" s="255"/>
      <c r="D143" s="234" t="s">
        <v>153</v>
      </c>
      <c r="E143" s="256" t="s">
        <v>19</v>
      </c>
      <c r="F143" s="257" t="s">
        <v>156</v>
      </c>
      <c r="G143" s="255"/>
      <c r="H143" s="258">
        <v>64.36999999999999</v>
      </c>
      <c r="I143" s="259"/>
      <c r="J143" s="255"/>
      <c r="K143" s="255"/>
      <c r="L143" s="260"/>
      <c r="M143" s="261"/>
      <c r="N143" s="262"/>
      <c r="O143" s="262"/>
      <c r="P143" s="262"/>
      <c r="Q143" s="262"/>
      <c r="R143" s="262"/>
      <c r="S143" s="262"/>
      <c r="T143" s="262"/>
      <c r="U143" s="263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4" t="s">
        <v>153</v>
      </c>
      <c r="AU143" s="264" t="s">
        <v>85</v>
      </c>
      <c r="AV143" s="15" t="s">
        <v>149</v>
      </c>
      <c r="AW143" s="15" t="s">
        <v>37</v>
      </c>
      <c r="AX143" s="15" t="s">
        <v>83</v>
      </c>
      <c r="AY143" s="264" t="s">
        <v>142</v>
      </c>
    </row>
    <row r="144" s="2" customFormat="1" ht="16.5" customHeight="1">
      <c r="A144" s="41"/>
      <c r="B144" s="42"/>
      <c r="C144" s="214" t="s">
        <v>181</v>
      </c>
      <c r="D144" s="214" t="s">
        <v>144</v>
      </c>
      <c r="E144" s="215" t="s">
        <v>560</v>
      </c>
      <c r="F144" s="216" t="s">
        <v>561</v>
      </c>
      <c r="G144" s="217" t="s">
        <v>147</v>
      </c>
      <c r="H144" s="218">
        <v>716.94100000000003</v>
      </c>
      <c r="I144" s="219"/>
      <c r="J144" s="220">
        <f>ROUND(I144*H144,2)</f>
        <v>0</v>
      </c>
      <c r="K144" s="216" t="s">
        <v>562</v>
      </c>
      <c r="L144" s="47"/>
      <c r="M144" s="221" t="s">
        <v>19</v>
      </c>
      <c r="N144" s="222" t="s">
        <v>46</v>
      </c>
      <c r="O144" s="87"/>
      <c r="P144" s="223">
        <f>O144*H144</f>
        <v>0</v>
      </c>
      <c r="Q144" s="223">
        <v>0.0014</v>
      </c>
      <c r="R144" s="223">
        <f>Q144*H144</f>
        <v>1.0037174</v>
      </c>
      <c r="S144" s="223">
        <v>0</v>
      </c>
      <c r="T144" s="223">
        <f>S144*H144</f>
        <v>0</v>
      </c>
      <c r="U144" s="224" t="s">
        <v>19</v>
      </c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5" t="s">
        <v>149</v>
      </c>
      <c r="AT144" s="225" t="s">
        <v>144</v>
      </c>
      <c r="AU144" s="225" t="s">
        <v>85</v>
      </c>
      <c r="AY144" s="20" t="s">
        <v>142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20" t="s">
        <v>83</v>
      </c>
      <c r="BK144" s="226">
        <f>ROUND(I144*H144,2)</f>
        <v>0</v>
      </c>
      <c r="BL144" s="20" t="s">
        <v>149</v>
      </c>
      <c r="BM144" s="225" t="s">
        <v>563</v>
      </c>
    </row>
    <row r="145" s="13" customFormat="1">
      <c r="A145" s="13"/>
      <c r="B145" s="232"/>
      <c r="C145" s="233"/>
      <c r="D145" s="234" t="s">
        <v>153</v>
      </c>
      <c r="E145" s="235" t="s">
        <v>19</v>
      </c>
      <c r="F145" s="236" t="s">
        <v>564</v>
      </c>
      <c r="G145" s="233"/>
      <c r="H145" s="235" t="s">
        <v>19</v>
      </c>
      <c r="I145" s="237"/>
      <c r="J145" s="233"/>
      <c r="K145" s="233"/>
      <c r="L145" s="238"/>
      <c r="M145" s="239"/>
      <c r="N145" s="240"/>
      <c r="O145" s="240"/>
      <c r="P145" s="240"/>
      <c r="Q145" s="240"/>
      <c r="R145" s="240"/>
      <c r="S145" s="240"/>
      <c r="T145" s="240"/>
      <c r="U145" s="241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2" t="s">
        <v>153</v>
      </c>
      <c r="AU145" s="242" t="s">
        <v>85</v>
      </c>
      <c r="AV145" s="13" t="s">
        <v>83</v>
      </c>
      <c r="AW145" s="13" t="s">
        <v>37</v>
      </c>
      <c r="AX145" s="13" t="s">
        <v>75</v>
      </c>
      <c r="AY145" s="242" t="s">
        <v>142</v>
      </c>
    </row>
    <row r="146" s="14" customFormat="1">
      <c r="A146" s="14"/>
      <c r="B146" s="243"/>
      <c r="C146" s="244"/>
      <c r="D146" s="234" t="s">
        <v>153</v>
      </c>
      <c r="E146" s="245" t="s">
        <v>19</v>
      </c>
      <c r="F146" s="246" t="s">
        <v>565</v>
      </c>
      <c r="G146" s="244"/>
      <c r="H146" s="247">
        <v>655.46100000000001</v>
      </c>
      <c r="I146" s="248"/>
      <c r="J146" s="244"/>
      <c r="K146" s="244"/>
      <c r="L146" s="249"/>
      <c r="M146" s="250"/>
      <c r="N146" s="251"/>
      <c r="O146" s="251"/>
      <c r="P146" s="251"/>
      <c r="Q146" s="251"/>
      <c r="R146" s="251"/>
      <c r="S146" s="251"/>
      <c r="T146" s="251"/>
      <c r="U146" s="252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3" t="s">
        <v>153</v>
      </c>
      <c r="AU146" s="253" t="s">
        <v>85</v>
      </c>
      <c r="AV146" s="14" t="s">
        <v>85</v>
      </c>
      <c r="AW146" s="14" t="s">
        <v>37</v>
      </c>
      <c r="AX146" s="14" t="s">
        <v>75</v>
      </c>
      <c r="AY146" s="253" t="s">
        <v>142</v>
      </c>
    </row>
    <row r="147" s="14" customFormat="1">
      <c r="A147" s="14"/>
      <c r="B147" s="243"/>
      <c r="C147" s="244"/>
      <c r="D147" s="234" t="s">
        <v>153</v>
      </c>
      <c r="E147" s="245" t="s">
        <v>19</v>
      </c>
      <c r="F147" s="246" t="s">
        <v>566</v>
      </c>
      <c r="G147" s="244"/>
      <c r="H147" s="247">
        <v>12.6</v>
      </c>
      <c r="I147" s="248"/>
      <c r="J147" s="244"/>
      <c r="K147" s="244"/>
      <c r="L147" s="249"/>
      <c r="M147" s="250"/>
      <c r="N147" s="251"/>
      <c r="O147" s="251"/>
      <c r="P147" s="251"/>
      <c r="Q147" s="251"/>
      <c r="R147" s="251"/>
      <c r="S147" s="251"/>
      <c r="T147" s="251"/>
      <c r="U147" s="252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3" t="s">
        <v>153</v>
      </c>
      <c r="AU147" s="253" t="s">
        <v>85</v>
      </c>
      <c r="AV147" s="14" t="s">
        <v>85</v>
      </c>
      <c r="AW147" s="14" t="s">
        <v>37</v>
      </c>
      <c r="AX147" s="14" t="s">
        <v>75</v>
      </c>
      <c r="AY147" s="253" t="s">
        <v>142</v>
      </c>
    </row>
    <row r="148" s="13" customFormat="1">
      <c r="A148" s="13"/>
      <c r="B148" s="232"/>
      <c r="C148" s="233"/>
      <c r="D148" s="234" t="s">
        <v>153</v>
      </c>
      <c r="E148" s="235" t="s">
        <v>19</v>
      </c>
      <c r="F148" s="236" t="s">
        <v>567</v>
      </c>
      <c r="G148" s="233"/>
      <c r="H148" s="235" t="s">
        <v>19</v>
      </c>
      <c r="I148" s="237"/>
      <c r="J148" s="233"/>
      <c r="K148" s="233"/>
      <c r="L148" s="238"/>
      <c r="M148" s="239"/>
      <c r="N148" s="240"/>
      <c r="O148" s="240"/>
      <c r="P148" s="240"/>
      <c r="Q148" s="240"/>
      <c r="R148" s="240"/>
      <c r="S148" s="240"/>
      <c r="T148" s="240"/>
      <c r="U148" s="241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2" t="s">
        <v>153</v>
      </c>
      <c r="AU148" s="242" t="s">
        <v>85</v>
      </c>
      <c r="AV148" s="13" t="s">
        <v>83</v>
      </c>
      <c r="AW148" s="13" t="s">
        <v>37</v>
      </c>
      <c r="AX148" s="13" t="s">
        <v>75</v>
      </c>
      <c r="AY148" s="242" t="s">
        <v>142</v>
      </c>
    </row>
    <row r="149" s="14" customFormat="1">
      <c r="A149" s="14"/>
      <c r="B149" s="243"/>
      <c r="C149" s="244"/>
      <c r="D149" s="234" t="s">
        <v>153</v>
      </c>
      <c r="E149" s="245" t="s">
        <v>19</v>
      </c>
      <c r="F149" s="246" t="s">
        <v>568</v>
      </c>
      <c r="G149" s="244"/>
      <c r="H149" s="247">
        <v>48.880000000000003</v>
      </c>
      <c r="I149" s="248"/>
      <c r="J149" s="244"/>
      <c r="K149" s="244"/>
      <c r="L149" s="249"/>
      <c r="M149" s="250"/>
      <c r="N149" s="251"/>
      <c r="O149" s="251"/>
      <c r="P149" s="251"/>
      <c r="Q149" s="251"/>
      <c r="R149" s="251"/>
      <c r="S149" s="251"/>
      <c r="T149" s="251"/>
      <c r="U149" s="252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3" t="s">
        <v>153</v>
      </c>
      <c r="AU149" s="253" t="s">
        <v>85</v>
      </c>
      <c r="AV149" s="14" t="s">
        <v>85</v>
      </c>
      <c r="AW149" s="14" t="s">
        <v>37</v>
      </c>
      <c r="AX149" s="14" t="s">
        <v>75</v>
      </c>
      <c r="AY149" s="253" t="s">
        <v>142</v>
      </c>
    </row>
    <row r="150" s="15" customFormat="1">
      <c r="A150" s="15"/>
      <c r="B150" s="254"/>
      <c r="C150" s="255"/>
      <c r="D150" s="234" t="s">
        <v>153</v>
      </c>
      <c r="E150" s="256" t="s">
        <v>19</v>
      </c>
      <c r="F150" s="257" t="s">
        <v>156</v>
      </c>
      <c r="G150" s="255"/>
      <c r="H150" s="258">
        <v>716.94100000000003</v>
      </c>
      <c r="I150" s="259"/>
      <c r="J150" s="255"/>
      <c r="K150" s="255"/>
      <c r="L150" s="260"/>
      <c r="M150" s="261"/>
      <c r="N150" s="262"/>
      <c r="O150" s="262"/>
      <c r="P150" s="262"/>
      <c r="Q150" s="262"/>
      <c r="R150" s="262"/>
      <c r="S150" s="262"/>
      <c r="T150" s="262"/>
      <c r="U150" s="263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64" t="s">
        <v>153</v>
      </c>
      <c r="AU150" s="264" t="s">
        <v>85</v>
      </c>
      <c r="AV150" s="15" t="s">
        <v>149</v>
      </c>
      <c r="AW150" s="15" t="s">
        <v>37</v>
      </c>
      <c r="AX150" s="15" t="s">
        <v>83</v>
      </c>
      <c r="AY150" s="264" t="s">
        <v>142</v>
      </c>
    </row>
    <row r="151" s="2" customFormat="1" ht="16.5" customHeight="1">
      <c r="A151" s="41"/>
      <c r="B151" s="42"/>
      <c r="C151" s="214" t="s">
        <v>188</v>
      </c>
      <c r="D151" s="214" t="s">
        <v>144</v>
      </c>
      <c r="E151" s="215" t="s">
        <v>569</v>
      </c>
      <c r="F151" s="216" t="s">
        <v>570</v>
      </c>
      <c r="G151" s="217" t="s">
        <v>147</v>
      </c>
      <c r="H151" s="218">
        <v>707.404</v>
      </c>
      <c r="I151" s="219"/>
      <c r="J151" s="220">
        <f>ROUND(I151*H151,2)</f>
        <v>0</v>
      </c>
      <c r="K151" s="216" t="s">
        <v>148</v>
      </c>
      <c r="L151" s="47"/>
      <c r="M151" s="221" t="s">
        <v>19</v>
      </c>
      <c r="N151" s="222" t="s">
        <v>46</v>
      </c>
      <c r="O151" s="87"/>
      <c r="P151" s="223">
        <f>O151*H151</f>
        <v>0</v>
      </c>
      <c r="Q151" s="223">
        <v>0.00013999999999999999</v>
      </c>
      <c r="R151" s="223">
        <f>Q151*H151</f>
        <v>0.099036559999999996</v>
      </c>
      <c r="S151" s="223">
        <v>0</v>
      </c>
      <c r="T151" s="223">
        <f>S151*H151</f>
        <v>0</v>
      </c>
      <c r="U151" s="224" t="s">
        <v>19</v>
      </c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5" t="s">
        <v>149</v>
      </c>
      <c r="AT151" s="225" t="s">
        <v>144</v>
      </c>
      <c r="AU151" s="225" t="s">
        <v>85</v>
      </c>
      <c r="AY151" s="20" t="s">
        <v>142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20" t="s">
        <v>83</v>
      </c>
      <c r="BK151" s="226">
        <f>ROUND(I151*H151,2)</f>
        <v>0</v>
      </c>
      <c r="BL151" s="20" t="s">
        <v>149</v>
      </c>
      <c r="BM151" s="225" t="s">
        <v>571</v>
      </c>
    </row>
    <row r="152" s="2" customFormat="1">
      <c r="A152" s="41"/>
      <c r="B152" s="42"/>
      <c r="C152" s="43"/>
      <c r="D152" s="227" t="s">
        <v>151</v>
      </c>
      <c r="E152" s="43"/>
      <c r="F152" s="228" t="s">
        <v>572</v>
      </c>
      <c r="G152" s="43"/>
      <c r="H152" s="43"/>
      <c r="I152" s="229"/>
      <c r="J152" s="43"/>
      <c r="K152" s="43"/>
      <c r="L152" s="47"/>
      <c r="M152" s="230"/>
      <c r="N152" s="231"/>
      <c r="O152" s="87"/>
      <c r="P152" s="87"/>
      <c r="Q152" s="87"/>
      <c r="R152" s="87"/>
      <c r="S152" s="87"/>
      <c r="T152" s="87"/>
      <c r="U152" s="88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0" t="s">
        <v>151</v>
      </c>
      <c r="AU152" s="20" t="s">
        <v>85</v>
      </c>
    </row>
    <row r="153" s="13" customFormat="1">
      <c r="A153" s="13"/>
      <c r="B153" s="232"/>
      <c r="C153" s="233"/>
      <c r="D153" s="234" t="s">
        <v>153</v>
      </c>
      <c r="E153" s="235" t="s">
        <v>19</v>
      </c>
      <c r="F153" s="236" t="s">
        <v>564</v>
      </c>
      <c r="G153" s="233"/>
      <c r="H153" s="235" t="s">
        <v>19</v>
      </c>
      <c r="I153" s="237"/>
      <c r="J153" s="233"/>
      <c r="K153" s="233"/>
      <c r="L153" s="238"/>
      <c r="M153" s="239"/>
      <c r="N153" s="240"/>
      <c r="O153" s="240"/>
      <c r="P153" s="240"/>
      <c r="Q153" s="240"/>
      <c r="R153" s="240"/>
      <c r="S153" s="240"/>
      <c r="T153" s="240"/>
      <c r="U153" s="241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2" t="s">
        <v>153</v>
      </c>
      <c r="AU153" s="242" t="s">
        <v>85</v>
      </c>
      <c r="AV153" s="13" t="s">
        <v>83</v>
      </c>
      <c r="AW153" s="13" t="s">
        <v>37</v>
      </c>
      <c r="AX153" s="13" t="s">
        <v>75</v>
      </c>
      <c r="AY153" s="242" t="s">
        <v>142</v>
      </c>
    </row>
    <row r="154" s="14" customFormat="1">
      <c r="A154" s="14"/>
      <c r="B154" s="243"/>
      <c r="C154" s="244"/>
      <c r="D154" s="234" t="s">
        <v>153</v>
      </c>
      <c r="E154" s="245" t="s">
        <v>19</v>
      </c>
      <c r="F154" s="246" t="s">
        <v>565</v>
      </c>
      <c r="G154" s="244"/>
      <c r="H154" s="247">
        <v>655.46100000000001</v>
      </c>
      <c r="I154" s="248"/>
      <c r="J154" s="244"/>
      <c r="K154" s="244"/>
      <c r="L154" s="249"/>
      <c r="M154" s="250"/>
      <c r="N154" s="251"/>
      <c r="O154" s="251"/>
      <c r="P154" s="251"/>
      <c r="Q154" s="251"/>
      <c r="R154" s="251"/>
      <c r="S154" s="251"/>
      <c r="T154" s="251"/>
      <c r="U154" s="252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3" t="s">
        <v>153</v>
      </c>
      <c r="AU154" s="253" t="s">
        <v>85</v>
      </c>
      <c r="AV154" s="14" t="s">
        <v>85</v>
      </c>
      <c r="AW154" s="14" t="s">
        <v>37</v>
      </c>
      <c r="AX154" s="14" t="s">
        <v>75</v>
      </c>
      <c r="AY154" s="253" t="s">
        <v>142</v>
      </c>
    </row>
    <row r="155" s="14" customFormat="1">
      <c r="A155" s="14"/>
      <c r="B155" s="243"/>
      <c r="C155" s="244"/>
      <c r="D155" s="234" t="s">
        <v>153</v>
      </c>
      <c r="E155" s="245" t="s">
        <v>19</v>
      </c>
      <c r="F155" s="246" t="s">
        <v>566</v>
      </c>
      <c r="G155" s="244"/>
      <c r="H155" s="247">
        <v>12.6</v>
      </c>
      <c r="I155" s="248"/>
      <c r="J155" s="244"/>
      <c r="K155" s="244"/>
      <c r="L155" s="249"/>
      <c r="M155" s="250"/>
      <c r="N155" s="251"/>
      <c r="O155" s="251"/>
      <c r="P155" s="251"/>
      <c r="Q155" s="251"/>
      <c r="R155" s="251"/>
      <c r="S155" s="251"/>
      <c r="T155" s="251"/>
      <c r="U155" s="252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3" t="s">
        <v>153</v>
      </c>
      <c r="AU155" s="253" t="s">
        <v>85</v>
      </c>
      <c r="AV155" s="14" t="s">
        <v>85</v>
      </c>
      <c r="AW155" s="14" t="s">
        <v>37</v>
      </c>
      <c r="AX155" s="14" t="s">
        <v>75</v>
      </c>
      <c r="AY155" s="253" t="s">
        <v>142</v>
      </c>
    </row>
    <row r="156" s="14" customFormat="1">
      <c r="A156" s="14"/>
      <c r="B156" s="243"/>
      <c r="C156" s="244"/>
      <c r="D156" s="234" t="s">
        <v>153</v>
      </c>
      <c r="E156" s="245" t="s">
        <v>19</v>
      </c>
      <c r="F156" s="246" t="s">
        <v>573</v>
      </c>
      <c r="G156" s="244"/>
      <c r="H156" s="247">
        <v>39.343000000000004</v>
      </c>
      <c r="I156" s="248"/>
      <c r="J156" s="244"/>
      <c r="K156" s="244"/>
      <c r="L156" s="249"/>
      <c r="M156" s="250"/>
      <c r="N156" s="251"/>
      <c r="O156" s="251"/>
      <c r="P156" s="251"/>
      <c r="Q156" s="251"/>
      <c r="R156" s="251"/>
      <c r="S156" s="251"/>
      <c r="T156" s="251"/>
      <c r="U156" s="252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3" t="s">
        <v>153</v>
      </c>
      <c r="AU156" s="253" t="s">
        <v>85</v>
      </c>
      <c r="AV156" s="14" t="s">
        <v>85</v>
      </c>
      <c r="AW156" s="14" t="s">
        <v>37</v>
      </c>
      <c r="AX156" s="14" t="s">
        <v>75</v>
      </c>
      <c r="AY156" s="253" t="s">
        <v>142</v>
      </c>
    </row>
    <row r="157" s="15" customFormat="1">
      <c r="A157" s="15"/>
      <c r="B157" s="254"/>
      <c r="C157" s="255"/>
      <c r="D157" s="234" t="s">
        <v>153</v>
      </c>
      <c r="E157" s="256" t="s">
        <v>19</v>
      </c>
      <c r="F157" s="257" t="s">
        <v>156</v>
      </c>
      <c r="G157" s="255"/>
      <c r="H157" s="258">
        <v>707.404</v>
      </c>
      <c r="I157" s="259"/>
      <c r="J157" s="255"/>
      <c r="K157" s="255"/>
      <c r="L157" s="260"/>
      <c r="M157" s="261"/>
      <c r="N157" s="262"/>
      <c r="O157" s="262"/>
      <c r="P157" s="262"/>
      <c r="Q157" s="262"/>
      <c r="R157" s="262"/>
      <c r="S157" s="262"/>
      <c r="T157" s="262"/>
      <c r="U157" s="263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4" t="s">
        <v>153</v>
      </c>
      <c r="AU157" s="264" t="s">
        <v>85</v>
      </c>
      <c r="AV157" s="15" t="s">
        <v>149</v>
      </c>
      <c r="AW157" s="15" t="s">
        <v>37</v>
      </c>
      <c r="AX157" s="15" t="s">
        <v>83</v>
      </c>
      <c r="AY157" s="264" t="s">
        <v>142</v>
      </c>
    </row>
    <row r="158" s="2" customFormat="1" ht="37.8" customHeight="1">
      <c r="A158" s="41"/>
      <c r="B158" s="42"/>
      <c r="C158" s="214" t="s">
        <v>195</v>
      </c>
      <c r="D158" s="214" t="s">
        <v>144</v>
      </c>
      <c r="E158" s="215" t="s">
        <v>574</v>
      </c>
      <c r="F158" s="216" t="s">
        <v>575</v>
      </c>
      <c r="G158" s="217" t="s">
        <v>147</v>
      </c>
      <c r="H158" s="218">
        <v>12.6</v>
      </c>
      <c r="I158" s="219"/>
      <c r="J158" s="220">
        <f>ROUND(I158*H158,2)</f>
        <v>0</v>
      </c>
      <c r="K158" s="216" t="s">
        <v>148</v>
      </c>
      <c r="L158" s="47"/>
      <c r="M158" s="221" t="s">
        <v>19</v>
      </c>
      <c r="N158" s="222" t="s">
        <v>46</v>
      </c>
      <c r="O158" s="87"/>
      <c r="P158" s="223">
        <f>O158*H158</f>
        <v>0</v>
      </c>
      <c r="Q158" s="223">
        <v>0.0086800000000000002</v>
      </c>
      <c r="R158" s="223">
        <f>Q158*H158</f>
        <v>0.10936799999999999</v>
      </c>
      <c r="S158" s="223">
        <v>0</v>
      </c>
      <c r="T158" s="223">
        <f>S158*H158</f>
        <v>0</v>
      </c>
      <c r="U158" s="224" t="s">
        <v>19</v>
      </c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25" t="s">
        <v>149</v>
      </c>
      <c r="AT158" s="225" t="s">
        <v>144</v>
      </c>
      <c r="AU158" s="225" t="s">
        <v>85</v>
      </c>
      <c r="AY158" s="20" t="s">
        <v>142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20" t="s">
        <v>83</v>
      </c>
      <c r="BK158" s="226">
        <f>ROUND(I158*H158,2)</f>
        <v>0</v>
      </c>
      <c r="BL158" s="20" t="s">
        <v>149</v>
      </c>
      <c r="BM158" s="225" t="s">
        <v>576</v>
      </c>
    </row>
    <row r="159" s="2" customFormat="1">
      <c r="A159" s="41"/>
      <c r="B159" s="42"/>
      <c r="C159" s="43"/>
      <c r="D159" s="227" t="s">
        <v>151</v>
      </c>
      <c r="E159" s="43"/>
      <c r="F159" s="228" t="s">
        <v>577</v>
      </c>
      <c r="G159" s="43"/>
      <c r="H159" s="43"/>
      <c r="I159" s="229"/>
      <c r="J159" s="43"/>
      <c r="K159" s="43"/>
      <c r="L159" s="47"/>
      <c r="M159" s="230"/>
      <c r="N159" s="231"/>
      <c r="O159" s="87"/>
      <c r="P159" s="87"/>
      <c r="Q159" s="87"/>
      <c r="R159" s="87"/>
      <c r="S159" s="87"/>
      <c r="T159" s="87"/>
      <c r="U159" s="88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0" t="s">
        <v>151</v>
      </c>
      <c r="AU159" s="20" t="s">
        <v>85</v>
      </c>
    </row>
    <row r="160" s="13" customFormat="1">
      <c r="A160" s="13"/>
      <c r="B160" s="232"/>
      <c r="C160" s="233"/>
      <c r="D160" s="234" t="s">
        <v>153</v>
      </c>
      <c r="E160" s="235" t="s">
        <v>19</v>
      </c>
      <c r="F160" s="236" t="s">
        <v>578</v>
      </c>
      <c r="G160" s="233"/>
      <c r="H160" s="235" t="s">
        <v>19</v>
      </c>
      <c r="I160" s="237"/>
      <c r="J160" s="233"/>
      <c r="K160" s="233"/>
      <c r="L160" s="238"/>
      <c r="M160" s="239"/>
      <c r="N160" s="240"/>
      <c r="O160" s="240"/>
      <c r="P160" s="240"/>
      <c r="Q160" s="240"/>
      <c r="R160" s="240"/>
      <c r="S160" s="240"/>
      <c r="T160" s="240"/>
      <c r="U160" s="241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2" t="s">
        <v>153</v>
      </c>
      <c r="AU160" s="242" t="s">
        <v>85</v>
      </c>
      <c r="AV160" s="13" t="s">
        <v>83</v>
      </c>
      <c r="AW160" s="13" t="s">
        <v>37</v>
      </c>
      <c r="AX160" s="13" t="s">
        <v>75</v>
      </c>
      <c r="AY160" s="242" t="s">
        <v>142</v>
      </c>
    </row>
    <row r="161" s="14" customFormat="1">
      <c r="A161" s="14"/>
      <c r="B161" s="243"/>
      <c r="C161" s="244"/>
      <c r="D161" s="234" t="s">
        <v>153</v>
      </c>
      <c r="E161" s="245" t="s">
        <v>19</v>
      </c>
      <c r="F161" s="246" t="s">
        <v>579</v>
      </c>
      <c r="G161" s="244"/>
      <c r="H161" s="247">
        <v>12.6</v>
      </c>
      <c r="I161" s="248"/>
      <c r="J161" s="244"/>
      <c r="K161" s="244"/>
      <c r="L161" s="249"/>
      <c r="M161" s="250"/>
      <c r="N161" s="251"/>
      <c r="O161" s="251"/>
      <c r="P161" s="251"/>
      <c r="Q161" s="251"/>
      <c r="R161" s="251"/>
      <c r="S161" s="251"/>
      <c r="T161" s="251"/>
      <c r="U161" s="252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3" t="s">
        <v>153</v>
      </c>
      <c r="AU161" s="253" t="s">
        <v>85</v>
      </c>
      <c r="AV161" s="14" t="s">
        <v>85</v>
      </c>
      <c r="AW161" s="14" t="s">
        <v>37</v>
      </c>
      <c r="AX161" s="14" t="s">
        <v>75</v>
      </c>
      <c r="AY161" s="253" t="s">
        <v>142</v>
      </c>
    </row>
    <row r="162" s="15" customFormat="1">
      <c r="A162" s="15"/>
      <c r="B162" s="254"/>
      <c r="C162" s="255"/>
      <c r="D162" s="234" t="s">
        <v>153</v>
      </c>
      <c r="E162" s="256" t="s">
        <v>19</v>
      </c>
      <c r="F162" s="257" t="s">
        <v>156</v>
      </c>
      <c r="G162" s="255"/>
      <c r="H162" s="258">
        <v>12.6</v>
      </c>
      <c r="I162" s="259"/>
      <c r="J162" s="255"/>
      <c r="K162" s="255"/>
      <c r="L162" s="260"/>
      <c r="M162" s="261"/>
      <c r="N162" s="262"/>
      <c r="O162" s="262"/>
      <c r="P162" s="262"/>
      <c r="Q162" s="262"/>
      <c r="R162" s="262"/>
      <c r="S162" s="262"/>
      <c r="T162" s="262"/>
      <c r="U162" s="263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64" t="s">
        <v>153</v>
      </c>
      <c r="AU162" s="264" t="s">
        <v>85</v>
      </c>
      <c r="AV162" s="15" t="s">
        <v>149</v>
      </c>
      <c r="AW162" s="15" t="s">
        <v>37</v>
      </c>
      <c r="AX162" s="15" t="s">
        <v>83</v>
      </c>
      <c r="AY162" s="264" t="s">
        <v>142</v>
      </c>
    </row>
    <row r="163" s="2" customFormat="1" ht="16.5" customHeight="1">
      <c r="A163" s="41"/>
      <c r="B163" s="42"/>
      <c r="C163" s="279" t="s">
        <v>186</v>
      </c>
      <c r="D163" s="279" t="s">
        <v>517</v>
      </c>
      <c r="E163" s="280" t="s">
        <v>580</v>
      </c>
      <c r="F163" s="281" t="s">
        <v>581</v>
      </c>
      <c r="G163" s="282" t="s">
        <v>147</v>
      </c>
      <c r="H163" s="283">
        <v>13.23</v>
      </c>
      <c r="I163" s="284"/>
      <c r="J163" s="285">
        <f>ROUND(I163*H163,2)</f>
        <v>0</v>
      </c>
      <c r="K163" s="281" t="s">
        <v>148</v>
      </c>
      <c r="L163" s="286"/>
      <c r="M163" s="287" t="s">
        <v>19</v>
      </c>
      <c r="N163" s="288" t="s">
        <v>46</v>
      </c>
      <c r="O163" s="87"/>
      <c r="P163" s="223">
        <f>O163*H163</f>
        <v>0</v>
      </c>
      <c r="Q163" s="223">
        <v>0.0054000000000000003</v>
      </c>
      <c r="R163" s="223">
        <f>Q163*H163</f>
        <v>0.071442000000000006</v>
      </c>
      <c r="S163" s="223">
        <v>0</v>
      </c>
      <c r="T163" s="223">
        <f>S163*H163</f>
        <v>0</v>
      </c>
      <c r="U163" s="224" t="s">
        <v>19</v>
      </c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5" t="s">
        <v>195</v>
      </c>
      <c r="AT163" s="225" t="s">
        <v>517</v>
      </c>
      <c r="AU163" s="225" t="s">
        <v>85</v>
      </c>
      <c r="AY163" s="20" t="s">
        <v>142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20" t="s">
        <v>83</v>
      </c>
      <c r="BK163" s="226">
        <f>ROUND(I163*H163,2)</f>
        <v>0</v>
      </c>
      <c r="BL163" s="20" t="s">
        <v>149</v>
      </c>
      <c r="BM163" s="225" t="s">
        <v>582</v>
      </c>
    </row>
    <row r="164" s="14" customFormat="1">
      <c r="A164" s="14"/>
      <c r="B164" s="243"/>
      <c r="C164" s="244"/>
      <c r="D164" s="234" t="s">
        <v>153</v>
      </c>
      <c r="E164" s="244"/>
      <c r="F164" s="246" t="s">
        <v>583</v>
      </c>
      <c r="G164" s="244"/>
      <c r="H164" s="247">
        <v>13.23</v>
      </c>
      <c r="I164" s="248"/>
      <c r="J164" s="244"/>
      <c r="K164" s="244"/>
      <c r="L164" s="249"/>
      <c r="M164" s="250"/>
      <c r="N164" s="251"/>
      <c r="O164" s="251"/>
      <c r="P164" s="251"/>
      <c r="Q164" s="251"/>
      <c r="R164" s="251"/>
      <c r="S164" s="251"/>
      <c r="T164" s="251"/>
      <c r="U164" s="252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3" t="s">
        <v>153</v>
      </c>
      <c r="AU164" s="253" t="s">
        <v>85</v>
      </c>
      <c r="AV164" s="14" t="s">
        <v>85</v>
      </c>
      <c r="AW164" s="14" t="s">
        <v>4</v>
      </c>
      <c r="AX164" s="14" t="s">
        <v>83</v>
      </c>
      <c r="AY164" s="253" t="s">
        <v>142</v>
      </c>
    </row>
    <row r="165" s="2" customFormat="1" ht="44.25" customHeight="1">
      <c r="A165" s="41"/>
      <c r="B165" s="42"/>
      <c r="C165" s="214" t="s">
        <v>194</v>
      </c>
      <c r="D165" s="214" t="s">
        <v>144</v>
      </c>
      <c r="E165" s="215" t="s">
        <v>584</v>
      </c>
      <c r="F165" s="216" t="s">
        <v>585</v>
      </c>
      <c r="G165" s="217" t="s">
        <v>147</v>
      </c>
      <c r="H165" s="218">
        <v>716.94100000000003</v>
      </c>
      <c r="I165" s="219"/>
      <c r="J165" s="220">
        <f>ROUND(I165*H165,2)</f>
        <v>0</v>
      </c>
      <c r="K165" s="216" t="s">
        <v>148</v>
      </c>
      <c r="L165" s="47"/>
      <c r="M165" s="221" t="s">
        <v>19</v>
      </c>
      <c r="N165" s="222" t="s">
        <v>46</v>
      </c>
      <c r="O165" s="87"/>
      <c r="P165" s="223">
        <f>O165*H165</f>
        <v>0</v>
      </c>
      <c r="Q165" s="223">
        <v>0.011679999999999999</v>
      </c>
      <c r="R165" s="223">
        <f>Q165*H165</f>
        <v>8.3738708800000001</v>
      </c>
      <c r="S165" s="223">
        <v>0</v>
      </c>
      <c r="T165" s="223">
        <f>S165*H165</f>
        <v>0</v>
      </c>
      <c r="U165" s="224" t="s">
        <v>19</v>
      </c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5" t="s">
        <v>149</v>
      </c>
      <c r="AT165" s="225" t="s">
        <v>144</v>
      </c>
      <c r="AU165" s="225" t="s">
        <v>85</v>
      </c>
      <c r="AY165" s="20" t="s">
        <v>142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20" t="s">
        <v>83</v>
      </c>
      <c r="BK165" s="226">
        <f>ROUND(I165*H165,2)</f>
        <v>0</v>
      </c>
      <c r="BL165" s="20" t="s">
        <v>149</v>
      </c>
      <c r="BM165" s="225" t="s">
        <v>586</v>
      </c>
    </row>
    <row r="166" s="2" customFormat="1">
      <c r="A166" s="41"/>
      <c r="B166" s="42"/>
      <c r="C166" s="43"/>
      <c r="D166" s="227" t="s">
        <v>151</v>
      </c>
      <c r="E166" s="43"/>
      <c r="F166" s="228" t="s">
        <v>587</v>
      </c>
      <c r="G166" s="43"/>
      <c r="H166" s="43"/>
      <c r="I166" s="229"/>
      <c r="J166" s="43"/>
      <c r="K166" s="43"/>
      <c r="L166" s="47"/>
      <c r="M166" s="230"/>
      <c r="N166" s="231"/>
      <c r="O166" s="87"/>
      <c r="P166" s="87"/>
      <c r="Q166" s="87"/>
      <c r="R166" s="87"/>
      <c r="S166" s="87"/>
      <c r="T166" s="87"/>
      <c r="U166" s="88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T166" s="20" t="s">
        <v>151</v>
      </c>
      <c r="AU166" s="20" t="s">
        <v>85</v>
      </c>
    </row>
    <row r="167" s="13" customFormat="1">
      <c r="A167" s="13"/>
      <c r="B167" s="232"/>
      <c r="C167" s="233"/>
      <c r="D167" s="234" t="s">
        <v>153</v>
      </c>
      <c r="E167" s="235" t="s">
        <v>19</v>
      </c>
      <c r="F167" s="236" t="s">
        <v>564</v>
      </c>
      <c r="G167" s="233"/>
      <c r="H167" s="235" t="s">
        <v>19</v>
      </c>
      <c r="I167" s="237"/>
      <c r="J167" s="233"/>
      <c r="K167" s="233"/>
      <c r="L167" s="238"/>
      <c r="M167" s="239"/>
      <c r="N167" s="240"/>
      <c r="O167" s="240"/>
      <c r="P167" s="240"/>
      <c r="Q167" s="240"/>
      <c r="R167" s="240"/>
      <c r="S167" s="240"/>
      <c r="T167" s="240"/>
      <c r="U167" s="241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2" t="s">
        <v>153</v>
      </c>
      <c r="AU167" s="242" t="s">
        <v>85</v>
      </c>
      <c r="AV167" s="13" t="s">
        <v>83</v>
      </c>
      <c r="AW167" s="13" t="s">
        <v>37</v>
      </c>
      <c r="AX167" s="13" t="s">
        <v>75</v>
      </c>
      <c r="AY167" s="242" t="s">
        <v>142</v>
      </c>
    </row>
    <row r="168" s="14" customFormat="1">
      <c r="A168" s="14"/>
      <c r="B168" s="243"/>
      <c r="C168" s="244"/>
      <c r="D168" s="234" t="s">
        <v>153</v>
      </c>
      <c r="E168" s="245" t="s">
        <v>19</v>
      </c>
      <c r="F168" s="246" t="s">
        <v>588</v>
      </c>
      <c r="G168" s="244"/>
      <c r="H168" s="247">
        <v>668.06100000000004</v>
      </c>
      <c r="I168" s="248"/>
      <c r="J168" s="244"/>
      <c r="K168" s="244"/>
      <c r="L168" s="249"/>
      <c r="M168" s="250"/>
      <c r="N168" s="251"/>
      <c r="O168" s="251"/>
      <c r="P168" s="251"/>
      <c r="Q168" s="251"/>
      <c r="R168" s="251"/>
      <c r="S168" s="251"/>
      <c r="T168" s="251"/>
      <c r="U168" s="252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3" t="s">
        <v>153</v>
      </c>
      <c r="AU168" s="253" t="s">
        <v>85</v>
      </c>
      <c r="AV168" s="14" t="s">
        <v>85</v>
      </c>
      <c r="AW168" s="14" t="s">
        <v>37</v>
      </c>
      <c r="AX168" s="14" t="s">
        <v>75</v>
      </c>
      <c r="AY168" s="253" t="s">
        <v>142</v>
      </c>
    </row>
    <row r="169" s="13" customFormat="1">
      <c r="A169" s="13"/>
      <c r="B169" s="232"/>
      <c r="C169" s="233"/>
      <c r="D169" s="234" t="s">
        <v>153</v>
      </c>
      <c r="E169" s="235" t="s">
        <v>19</v>
      </c>
      <c r="F169" s="236" t="s">
        <v>567</v>
      </c>
      <c r="G169" s="233"/>
      <c r="H169" s="235" t="s">
        <v>19</v>
      </c>
      <c r="I169" s="237"/>
      <c r="J169" s="233"/>
      <c r="K169" s="233"/>
      <c r="L169" s="238"/>
      <c r="M169" s="239"/>
      <c r="N169" s="240"/>
      <c r="O169" s="240"/>
      <c r="P169" s="240"/>
      <c r="Q169" s="240"/>
      <c r="R169" s="240"/>
      <c r="S169" s="240"/>
      <c r="T169" s="240"/>
      <c r="U169" s="241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2" t="s">
        <v>153</v>
      </c>
      <c r="AU169" s="242" t="s">
        <v>85</v>
      </c>
      <c r="AV169" s="13" t="s">
        <v>83</v>
      </c>
      <c r="AW169" s="13" t="s">
        <v>37</v>
      </c>
      <c r="AX169" s="13" t="s">
        <v>75</v>
      </c>
      <c r="AY169" s="242" t="s">
        <v>142</v>
      </c>
    </row>
    <row r="170" s="14" customFormat="1">
      <c r="A170" s="14"/>
      <c r="B170" s="243"/>
      <c r="C170" s="244"/>
      <c r="D170" s="234" t="s">
        <v>153</v>
      </c>
      <c r="E170" s="245" t="s">
        <v>19</v>
      </c>
      <c r="F170" s="246" t="s">
        <v>568</v>
      </c>
      <c r="G170" s="244"/>
      <c r="H170" s="247">
        <v>48.880000000000003</v>
      </c>
      <c r="I170" s="248"/>
      <c r="J170" s="244"/>
      <c r="K170" s="244"/>
      <c r="L170" s="249"/>
      <c r="M170" s="250"/>
      <c r="N170" s="251"/>
      <c r="O170" s="251"/>
      <c r="P170" s="251"/>
      <c r="Q170" s="251"/>
      <c r="R170" s="251"/>
      <c r="S170" s="251"/>
      <c r="T170" s="251"/>
      <c r="U170" s="252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3" t="s">
        <v>153</v>
      </c>
      <c r="AU170" s="253" t="s">
        <v>85</v>
      </c>
      <c r="AV170" s="14" t="s">
        <v>85</v>
      </c>
      <c r="AW170" s="14" t="s">
        <v>37</v>
      </c>
      <c r="AX170" s="14" t="s">
        <v>75</v>
      </c>
      <c r="AY170" s="253" t="s">
        <v>142</v>
      </c>
    </row>
    <row r="171" s="15" customFormat="1">
      <c r="A171" s="15"/>
      <c r="B171" s="254"/>
      <c r="C171" s="255"/>
      <c r="D171" s="234" t="s">
        <v>153</v>
      </c>
      <c r="E171" s="256" t="s">
        <v>19</v>
      </c>
      <c r="F171" s="257" t="s">
        <v>156</v>
      </c>
      <c r="G171" s="255"/>
      <c r="H171" s="258">
        <v>716.94100000000003</v>
      </c>
      <c r="I171" s="259"/>
      <c r="J171" s="255"/>
      <c r="K171" s="255"/>
      <c r="L171" s="260"/>
      <c r="M171" s="261"/>
      <c r="N171" s="262"/>
      <c r="O171" s="262"/>
      <c r="P171" s="262"/>
      <c r="Q171" s="262"/>
      <c r="R171" s="262"/>
      <c r="S171" s="262"/>
      <c r="T171" s="262"/>
      <c r="U171" s="263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64" t="s">
        <v>153</v>
      </c>
      <c r="AU171" s="264" t="s">
        <v>85</v>
      </c>
      <c r="AV171" s="15" t="s">
        <v>149</v>
      </c>
      <c r="AW171" s="15" t="s">
        <v>37</v>
      </c>
      <c r="AX171" s="15" t="s">
        <v>83</v>
      </c>
      <c r="AY171" s="264" t="s">
        <v>142</v>
      </c>
    </row>
    <row r="172" s="2" customFormat="1" ht="16.5" customHeight="1">
      <c r="A172" s="41"/>
      <c r="B172" s="42"/>
      <c r="C172" s="279" t="s">
        <v>211</v>
      </c>
      <c r="D172" s="279" t="s">
        <v>517</v>
      </c>
      <c r="E172" s="280" t="s">
        <v>589</v>
      </c>
      <c r="F172" s="281" t="s">
        <v>590</v>
      </c>
      <c r="G172" s="282" t="s">
        <v>147</v>
      </c>
      <c r="H172" s="283">
        <v>752.78800000000001</v>
      </c>
      <c r="I172" s="284"/>
      <c r="J172" s="285">
        <f>ROUND(I172*H172,2)</f>
        <v>0</v>
      </c>
      <c r="K172" s="281" t="s">
        <v>148</v>
      </c>
      <c r="L172" s="286"/>
      <c r="M172" s="287" t="s">
        <v>19</v>
      </c>
      <c r="N172" s="288" t="s">
        <v>46</v>
      </c>
      <c r="O172" s="87"/>
      <c r="P172" s="223">
        <f>O172*H172</f>
        <v>0</v>
      </c>
      <c r="Q172" s="223">
        <v>0.028000000000000001</v>
      </c>
      <c r="R172" s="223">
        <f>Q172*H172</f>
        <v>21.078064000000001</v>
      </c>
      <c r="S172" s="223">
        <v>0</v>
      </c>
      <c r="T172" s="223">
        <f>S172*H172</f>
        <v>0</v>
      </c>
      <c r="U172" s="224" t="s">
        <v>19</v>
      </c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25" t="s">
        <v>195</v>
      </c>
      <c r="AT172" s="225" t="s">
        <v>517</v>
      </c>
      <c r="AU172" s="225" t="s">
        <v>85</v>
      </c>
      <c r="AY172" s="20" t="s">
        <v>142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20" t="s">
        <v>83</v>
      </c>
      <c r="BK172" s="226">
        <f>ROUND(I172*H172,2)</f>
        <v>0</v>
      </c>
      <c r="BL172" s="20" t="s">
        <v>149</v>
      </c>
      <c r="BM172" s="225" t="s">
        <v>591</v>
      </c>
    </row>
    <row r="173" s="14" customFormat="1">
      <c r="A173" s="14"/>
      <c r="B173" s="243"/>
      <c r="C173" s="244"/>
      <c r="D173" s="234" t="s">
        <v>153</v>
      </c>
      <c r="E173" s="244"/>
      <c r="F173" s="246" t="s">
        <v>592</v>
      </c>
      <c r="G173" s="244"/>
      <c r="H173" s="247">
        <v>752.78800000000001</v>
      </c>
      <c r="I173" s="248"/>
      <c r="J173" s="244"/>
      <c r="K173" s="244"/>
      <c r="L173" s="249"/>
      <c r="M173" s="250"/>
      <c r="N173" s="251"/>
      <c r="O173" s="251"/>
      <c r="P173" s="251"/>
      <c r="Q173" s="251"/>
      <c r="R173" s="251"/>
      <c r="S173" s="251"/>
      <c r="T173" s="251"/>
      <c r="U173" s="252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3" t="s">
        <v>153</v>
      </c>
      <c r="AU173" s="253" t="s">
        <v>85</v>
      </c>
      <c r="AV173" s="14" t="s">
        <v>85</v>
      </c>
      <c r="AW173" s="14" t="s">
        <v>4</v>
      </c>
      <c r="AX173" s="14" t="s">
        <v>83</v>
      </c>
      <c r="AY173" s="253" t="s">
        <v>142</v>
      </c>
    </row>
    <row r="174" s="2" customFormat="1" ht="37.8" customHeight="1">
      <c r="A174" s="41"/>
      <c r="B174" s="42"/>
      <c r="C174" s="214" t="s">
        <v>8</v>
      </c>
      <c r="D174" s="214" t="s">
        <v>144</v>
      </c>
      <c r="E174" s="215" t="s">
        <v>593</v>
      </c>
      <c r="F174" s="216" t="s">
        <v>594</v>
      </c>
      <c r="G174" s="217" t="s">
        <v>359</v>
      </c>
      <c r="H174" s="218">
        <v>178.83000000000001</v>
      </c>
      <c r="I174" s="219"/>
      <c r="J174" s="220">
        <f>ROUND(I174*H174,2)</f>
        <v>0</v>
      </c>
      <c r="K174" s="216" t="s">
        <v>148</v>
      </c>
      <c r="L174" s="47"/>
      <c r="M174" s="221" t="s">
        <v>19</v>
      </c>
      <c r="N174" s="222" t="s">
        <v>46</v>
      </c>
      <c r="O174" s="87"/>
      <c r="P174" s="223">
        <f>O174*H174</f>
        <v>0</v>
      </c>
      <c r="Q174" s="223">
        <v>0.0017600000000000001</v>
      </c>
      <c r="R174" s="223">
        <f>Q174*H174</f>
        <v>0.31474080000000004</v>
      </c>
      <c r="S174" s="223">
        <v>0</v>
      </c>
      <c r="T174" s="223">
        <f>S174*H174</f>
        <v>0</v>
      </c>
      <c r="U174" s="224" t="s">
        <v>19</v>
      </c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25" t="s">
        <v>149</v>
      </c>
      <c r="AT174" s="225" t="s">
        <v>144</v>
      </c>
      <c r="AU174" s="225" t="s">
        <v>85</v>
      </c>
      <c r="AY174" s="20" t="s">
        <v>142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20" t="s">
        <v>83</v>
      </c>
      <c r="BK174" s="226">
        <f>ROUND(I174*H174,2)</f>
        <v>0</v>
      </c>
      <c r="BL174" s="20" t="s">
        <v>149</v>
      </c>
      <c r="BM174" s="225" t="s">
        <v>595</v>
      </c>
    </row>
    <row r="175" s="2" customFormat="1">
      <c r="A175" s="41"/>
      <c r="B175" s="42"/>
      <c r="C175" s="43"/>
      <c r="D175" s="227" t="s">
        <v>151</v>
      </c>
      <c r="E175" s="43"/>
      <c r="F175" s="228" t="s">
        <v>596</v>
      </c>
      <c r="G175" s="43"/>
      <c r="H175" s="43"/>
      <c r="I175" s="229"/>
      <c r="J175" s="43"/>
      <c r="K175" s="43"/>
      <c r="L175" s="47"/>
      <c r="M175" s="230"/>
      <c r="N175" s="231"/>
      <c r="O175" s="87"/>
      <c r="P175" s="87"/>
      <c r="Q175" s="87"/>
      <c r="R175" s="87"/>
      <c r="S175" s="87"/>
      <c r="T175" s="87"/>
      <c r="U175" s="88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0" t="s">
        <v>151</v>
      </c>
      <c r="AU175" s="20" t="s">
        <v>85</v>
      </c>
    </row>
    <row r="176" s="14" customFormat="1">
      <c r="A176" s="14"/>
      <c r="B176" s="243"/>
      <c r="C176" s="244"/>
      <c r="D176" s="234" t="s">
        <v>153</v>
      </c>
      <c r="E176" s="245" t="s">
        <v>19</v>
      </c>
      <c r="F176" s="246" t="s">
        <v>597</v>
      </c>
      <c r="G176" s="244"/>
      <c r="H176" s="247">
        <v>178.83000000000001</v>
      </c>
      <c r="I176" s="248"/>
      <c r="J176" s="244"/>
      <c r="K176" s="244"/>
      <c r="L176" s="249"/>
      <c r="M176" s="250"/>
      <c r="N176" s="251"/>
      <c r="O176" s="251"/>
      <c r="P176" s="251"/>
      <c r="Q176" s="251"/>
      <c r="R176" s="251"/>
      <c r="S176" s="251"/>
      <c r="T176" s="251"/>
      <c r="U176" s="252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3" t="s">
        <v>153</v>
      </c>
      <c r="AU176" s="253" t="s">
        <v>85</v>
      </c>
      <c r="AV176" s="14" t="s">
        <v>85</v>
      </c>
      <c r="AW176" s="14" t="s">
        <v>37</v>
      </c>
      <c r="AX176" s="14" t="s">
        <v>75</v>
      </c>
      <c r="AY176" s="253" t="s">
        <v>142</v>
      </c>
    </row>
    <row r="177" s="15" customFormat="1">
      <c r="A177" s="15"/>
      <c r="B177" s="254"/>
      <c r="C177" s="255"/>
      <c r="D177" s="234" t="s">
        <v>153</v>
      </c>
      <c r="E177" s="256" t="s">
        <v>19</v>
      </c>
      <c r="F177" s="257" t="s">
        <v>156</v>
      </c>
      <c r="G177" s="255"/>
      <c r="H177" s="258">
        <v>178.83000000000001</v>
      </c>
      <c r="I177" s="259"/>
      <c r="J177" s="255"/>
      <c r="K177" s="255"/>
      <c r="L177" s="260"/>
      <c r="M177" s="261"/>
      <c r="N177" s="262"/>
      <c r="O177" s="262"/>
      <c r="P177" s="262"/>
      <c r="Q177" s="262"/>
      <c r="R177" s="262"/>
      <c r="S177" s="262"/>
      <c r="T177" s="262"/>
      <c r="U177" s="263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64" t="s">
        <v>153</v>
      </c>
      <c r="AU177" s="264" t="s">
        <v>85</v>
      </c>
      <c r="AV177" s="15" t="s">
        <v>149</v>
      </c>
      <c r="AW177" s="15" t="s">
        <v>37</v>
      </c>
      <c r="AX177" s="15" t="s">
        <v>83</v>
      </c>
      <c r="AY177" s="264" t="s">
        <v>142</v>
      </c>
    </row>
    <row r="178" s="2" customFormat="1" ht="16.5" customHeight="1">
      <c r="A178" s="41"/>
      <c r="B178" s="42"/>
      <c r="C178" s="279" t="s">
        <v>224</v>
      </c>
      <c r="D178" s="279" t="s">
        <v>517</v>
      </c>
      <c r="E178" s="280" t="s">
        <v>598</v>
      </c>
      <c r="F178" s="281" t="s">
        <v>599</v>
      </c>
      <c r="G178" s="282" t="s">
        <v>147</v>
      </c>
      <c r="H178" s="283">
        <v>39.343000000000004</v>
      </c>
      <c r="I178" s="284"/>
      <c r="J178" s="285">
        <f>ROUND(I178*H178,2)</f>
        <v>0</v>
      </c>
      <c r="K178" s="281" t="s">
        <v>562</v>
      </c>
      <c r="L178" s="286"/>
      <c r="M178" s="287" t="s">
        <v>19</v>
      </c>
      <c r="N178" s="288" t="s">
        <v>46</v>
      </c>
      <c r="O178" s="87"/>
      <c r="P178" s="223">
        <f>O178*H178</f>
        <v>0</v>
      </c>
      <c r="Q178" s="223">
        <v>0.0047999999999999996</v>
      </c>
      <c r="R178" s="223">
        <f>Q178*H178</f>
        <v>0.1888464</v>
      </c>
      <c r="S178" s="223">
        <v>0</v>
      </c>
      <c r="T178" s="223">
        <f>S178*H178</f>
        <v>0</v>
      </c>
      <c r="U178" s="224" t="s">
        <v>19</v>
      </c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25" t="s">
        <v>195</v>
      </c>
      <c r="AT178" s="225" t="s">
        <v>517</v>
      </c>
      <c r="AU178" s="225" t="s">
        <v>85</v>
      </c>
      <c r="AY178" s="20" t="s">
        <v>142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20" t="s">
        <v>83</v>
      </c>
      <c r="BK178" s="226">
        <f>ROUND(I178*H178,2)</f>
        <v>0</v>
      </c>
      <c r="BL178" s="20" t="s">
        <v>149</v>
      </c>
      <c r="BM178" s="225" t="s">
        <v>600</v>
      </c>
    </row>
    <row r="179" s="14" customFormat="1">
      <c r="A179" s="14"/>
      <c r="B179" s="243"/>
      <c r="C179" s="244"/>
      <c r="D179" s="234" t="s">
        <v>153</v>
      </c>
      <c r="E179" s="245" t="s">
        <v>19</v>
      </c>
      <c r="F179" s="246" t="s">
        <v>601</v>
      </c>
      <c r="G179" s="244"/>
      <c r="H179" s="247">
        <v>35.765999999999998</v>
      </c>
      <c r="I179" s="248"/>
      <c r="J179" s="244"/>
      <c r="K179" s="244"/>
      <c r="L179" s="249"/>
      <c r="M179" s="250"/>
      <c r="N179" s="251"/>
      <c r="O179" s="251"/>
      <c r="P179" s="251"/>
      <c r="Q179" s="251"/>
      <c r="R179" s="251"/>
      <c r="S179" s="251"/>
      <c r="T179" s="251"/>
      <c r="U179" s="252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3" t="s">
        <v>153</v>
      </c>
      <c r="AU179" s="253" t="s">
        <v>85</v>
      </c>
      <c r="AV179" s="14" t="s">
        <v>85</v>
      </c>
      <c r="AW179" s="14" t="s">
        <v>37</v>
      </c>
      <c r="AX179" s="14" t="s">
        <v>75</v>
      </c>
      <c r="AY179" s="253" t="s">
        <v>142</v>
      </c>
    </row>
    <row r="180" s="15" customFormat="1">
      <c r="A180" s="15"/>
      <c r="B180" s="254"/>
      <c r="C180" s="255"/>
      <c r="D180" s="234" t="s">
        <v>153</v>
      </c>
      <c r="E180" s="256" t="s">
        <v>19</v>
      </c>
      <c r="F180" s="257" t="s">
        <v>156</v>
      </c>
      <c r="G180" s="255"/>
      <c r="H180" s="258">
        <v>35.765999999999998</v>
      </c>
      <c r="I180" s="259"/>
      <c r="J180" s="255"/>
      <c r="K180" s="255"/>
      <c r="L180" s="260"/>
      <c r="M180" s="261"/>
      <c r="N180" s="262"/>
      <c r="O180" s="262"/>
      <c r="P180" s="262"/>
      <c r="Q180" s="262"/>
      <c r="R180" s="262"/>
      <c r="S180" s="262"/>
      <c r="T180" s="262"/>
      <c r="U180" s="263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4" t="s">
        <v>153</v>
      </c>
      <c r="AU180" s="264" t="s">
        <v>85</v>
      </c>
      <c r="AV180" s="15" t="s">
        <v>149</v>
      </c>
      <c r="AW180" s="15" t="s">
        <v>37</v>
      </c>
      <c r="AX180" s="15" t="s">
        <v>83</v>
      </c>
      <c r="AY180" s="264" t="s">
        <v>142</v>
      </c>
    </row>
    <row r="181" s="14" customFormat="1">
      <c r="A181" s="14"/>
      <c r="B181" s="243"/>
      <c r="C181" s="244"/>
      <c r="D181" s="234" t="s">
        <v>153</v>
      </c>
      <c r="E181" s="244"/>
      <c r="F181" s="246" t="s">
        <v>602</v>
      </c>
      <c r="G181" s="244"/>
      <c r="H181" s="247">
        <v>39.343000000000004</v>
      </c>
      <c r="I181" s="248"/>
      <c r="J181" s="244"/>
      <c r="K181" s="244"/>
      <c r="L181" s="249"/>
      <c r="M181" s="250"/>
      <c r="N181" s="251"/>
      <c r="O181" s="251"/>
      <c r="P181" s="251"/>
      <c r="Q181" s="251"/>
      <c r="R181" s="251"/>
      <c r="S181" s="251"/>
      <c r="T181" s="251"/>
      <c r="U181" s="252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3" t="s">
        <v>153</v>
      </c>
      <c r="AU181" s="253" t="s">
        <v>85</v>
      </c>
      <c r="AV181" s="14" t="s">
        <v>85</v>
      </c>
      <c r="AW181" s="14" t="s">
        <v>4</v>
      </c>
      <c r="AX181" s="14" t="s">
        <v>83</v>
      </c>
      <c r="AY181" s="253" t="s">
        <v>142</v>
      </c>
    </row>
    <row r="182" s="2" customFormat="1" ht="24.15" customHeight="1">
      <c r="A182" s="41"/>
      <c r="B182" s="42"/>
      <c r="C182" s="214" t="s">
        <v>237</v>
      </c>
      <c r="D182" s="214" t="s">
        <v>144</v>
      </c>
      <c r="E182" s="215" t="s">
        <v>603</v>
      </c>
      <c r="F182" s="216" t="s">
        <v>604</v>
      </c>
      <c r="G182" s="217" t="s">
        <v>147</v>
      </c>
      <c r="H182" s="218">
        <v>12.6</v>
      </c>
      <c r="I182" s="219"/>
      <c r="J182" s="220">
        <f>ROUND(I182*H182,2)</f>
        <v>0</v>
      </c>
      <c r="K182" s="216" t="s">
        <v>148</v>
      </c>
      <c r="L182" s="47"/>
      <c r="M182" s="221" t="s">
        <v>19</v>
      </c>
      <c r="N182" s="222" t="s">
        <v>46</v>
      </c>
      <c r="O182" s="87"/>
      <c r="P182" s="223">
        <f>O182*H182</f>
        <v>0</v>
      </c>
      <c r="Q182" s="223">
        <v>8.0000000000000007E-05</v>
      </c>
      <c r="R182" s="223">
        <f>Q182*H182</f>
        <v>0.001008</v>
      </c>
      <c r="S182" s="223">
        <v>0</v>
      </c>
      <c r="T182" s="223">
        <f>S182*H182</f>
        <v>0</v>
      </c>
      <c r="U182" s="224" t="s">
        <v>19</v>
      </c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225" t="s">
        <v>149</v>
      </c>
      <c r="AT182" s="225" t="s">
        <v>144</v>
      </c>
      <c r="AU182" s="225" t="s">
        <v>85</v>
      </c>
      <c r="AY182" s="20" t="s">
        <v>142</v>
      </c>
      <c r="BE182" s="226">
        <f>IF(N182="základní",J182,0)</f>
        <v>0</v>
      </c>
      <c r="BF182" s="226">
        <f>IF(N182="snížená",J182,0)</f>
        <v>0</v>
      </c>
      <c r="BG182" s="226">
        <f>IF(N182="zákl. přenesená",J182,0)</f>
        <v>0</v>
      </c>
      <c r="BH182" s="226">
        <f>IF(N182="sníž. přenesená",J182,0)</f>
        <v>0</v>
      </c>
      <c r="BI182" s="226">
        <f>IF(N182="nulová",J182,0)</f>
        <v>0</v>
      </c>
      <c r="BJ182" s="20" t="s">
        <v>83</v>
      </c>
      <c r="BK182" s="226">
        <f>ROUND(I182*H182,2)</f>
        <v>0</v>
      </c>
      <c r="BL182" s="20" t="s">
        <v>149</v>
      </c>
      <c r="BM182" s="225" t="s">
        <v>605</v>
      </c>
    </row>
    <row r="183" s="2" customFormat="1">
      <c r="A183" s="41"/>
      <c r="B183" s="42"/>
      <c r="C183" s="43"/>
      <c r="D183" s="227" t="s">
        <v>151</v>
      </c>
      <c r="E183" s="43"/>
      <c r="F183" s="228" t="s">
        <v>606</v>
      </c>
      <c r="G183" s="43"/>
      <c r="H183" s="43"/>
      <c r="I183" s="229"/>
      <c r="J183" s="43"/>
      <c r="K183" s="43"/>
      <c r="L183" s="47"/>
      <c r="M183" s="230"/>
      <c r="N183" s="231"/>
      <c r="O183" s="87"/>
      <c r="P183" s="87"/>
      <c r="Q183" s="87"/>
      <c r="R183" s="87"/>
      <c r="S183" s="87"/>
      <c r="T183" s="87"/>
      <c r="U183" s="88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T183" s="20" t="s">
        <v>151</v>
      </c>
      <c r="AU183" s="20" t="s">
        <v>85</v>
      </c>
    </row>
    <row r="184" s="14" customFormat="1">
      <c r="A184" s="14"/>
      <c r="B184" s="243"/>
      <c r="C184" s="244"/>
      <c r="D184" s="234" t="s">
        <v>153</v>
      </c>
      <c r="E184" s="245" t="s">
        <v>19</v>
      </c>
      <c r="F184" s="246" t="s">
        <v>566</v>
      </c>
      <c r="G184" s="244"/>
      <c r="H184" s="247">
        <v>12.6</v>
      </c>
      <c r="I184" s="248"/>
      <c r="J184" s="244"/>
      <c r="K184" s="244"/>
      <c r="L184" s="249"/>
      <c r="M184" s="250"/>
      <c r="N184" s="251"/>
      <c r="O184" s="251"/>
      <c r="P184" s="251"/>
      <c r="Q184" s="251"/>
      <c r="R184" s="251"/>
      <c r="S184" s="251"/>
      <c r="T184" s="251"/>
      <c r="U184" s="252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3" t="s">
        <v>153</v>
      </c>
      <c r="AU184" s="253" t="s">
        <v>85</v>
      </c>
      <c r="AV184" s="14" t="s">
        <v>85</v>
      </c>
      <c r="AW184" s="14" t="s">
        <v>37</v>
      </c>
      <c r="AX184" s="14" t="s">
        <v>75</v>
      </c>
      <c r="AY184" s="253" t="s">
        <v>142</v>
      </c>
    </row>
    <row r="185" s="15" customFormat="1">
      <c r="A185" s="15"/>
      <c r="B185" s="254"/>
      <c r="C185" s="255"/>
      <c r="D185" s="234" t="s">
        <v>153</v>
      </c>
      <c r="E185" s="256" t="s">
        <v>19</v>
      </c>
      <c r="F185" s="257" t="s">
        <v>156</v>
      </c>
      <c r="G185" s="255"/>
      <c r="H185" s="258">
        <v>12.6</v>
      </c>
      <c r="I185" s="259"/>
      <c r="J185" s="255"/>
      <c r="K185" s="255"/>
      <c r="L185" s="260"/>
      <c r="M185" s="261"/>
      <c r="N185" s="262"/>
      <c r="O185" s="262"/>
      <c r="P185" s="262"/>
      <c r="Q185" s="262"/>
      <c r="R185" s="262"/>
      <c r="S185" s="262"/>
      <c r="T185" s="262"/>
      <c r="U185" s="263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64" t="s">
        <v>153</v>
      </c>
      <c r="AU185" s="264" t="s">
        <v>85</v>
      </c>
      <c r="AV185" s="15" t="s">
        <v>149</v>
      </c>
      <c r="AW185" s="15" t="s">
        <v>37</v>
      </c>
      <c r="AX185" s="15" t="s">
        <v>83</v>
      </c>
      <c r="AY185" s="264" t="s">
        <v>142</v>
      </c>
    </row>
    <row r="186" s="2" customFormat="1" ht="24.15" customHeight="1">
      <c r="A186" s="41"/>
      <c r="B186" s="42"/>
      <c r="C186" s="214" t="s">
        <v>256</v>
      </c>
      <c r="D186" s="214" t="s">
        <v>144</v>
      </c>
      <c r="E186" s="215" t="s">
        <v>607</v>
      </c>
      <c r="F186" s="216" t="s">
        <v>608</v>
      </c>
      <c r="G186" s="217" t="s">
        <v>147</v>
      </c>
      <c r="H186" s="218">
        <v>704.04100000000005</v>
      </c>
      <c r="I186" s="219"/>
      <c r="J186" s="220">
        <f>ROUND(I186*H186,2)</f>
        <v>0</v>
      </c>
      <c r="K186" s="216" t="s">
        <v>148</v>
      </c>
      <c r="L186" s="47"/>
      <c r="M186" s="221" t="s">
        <v>19</v>
      </c>
      <c r="N186" s="222" t="s">
        <v>46</v>
      </c>
      <c r="O186" s="87"/>
      <c r="P186" s="223">
        <f>O186*H186</f>
        <v>0</v>
      </c>
      <c r="Q186" s="223">
        <v>8.0000000000000007E-05</v>
      </c>
      <c r="R186" s="223">
        <f>Q186*H186</f>
        <v>0.05632328000000001</v>
      </c>
      <c r="S186" s="223">
        <v>0</v>
      </c>
      <c r="T186" s="223">
        <f>S186*H186</f>
        <v>0</v>
      </c>
      <c r="U186" s="224" t="s">
        <v>19</v>
      </c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225" t="s">
        <v>149</v>
      </c>
      <c r="AT186" s="225" t="s">
        <v>144</v>
      </c>
      <c r="AU186" s="225" t="s">
        <v>85</v>
      </c>
      <c r="AY186" s="20" t="s">
        <v>142</v>
      </c>
      <c r="BE186" s="226">
        <f>IF(N186="základní",J186,0)</f>
        <v>0</v>
      </c>
      <c r="BF186" s="226">
        <f>IF(N186="snížená",J186,0)</f>
        <v>0</v>
      </c>
      <c r="BG186" s="226">
        <f>IF(N186="zákl. přenesená",J186,0)</f>
        <v>0</v>
      </c>
      <c r="BH186" s="226">
        <f>IF(N186="sníž. přenesená",J186,0)</f>
        <v>0</v>
      </c>
      <c r="BI186" s="226">
        <f>IF(N186="nulová",J186,0)</f>
        <v>0</v>
      </c>
      <c r="BJ186" s="20" t="s">
        <v>83</v>
      </c>
      <c r="BK186" s="226">
        <f>ROUND(I186*H186,2)</f>
        <v>0</v>
      </c>
      <c r="BL186" s="20" t="s">
        <v>149</v>
      </c>
      <c r="BM186" s="225" t="s">
        <v>609</v>
      </c>
    </row>
    <row r="187" s="2" customFormat="1">
      <c r="A187" s="41"/>
      <c r="B187" s="42"/>
      <c r="C187" s="43"/>
      <c r="D187" s="227" t="s">
        <v>151</v>
      </c>
      <c r="E187" s="43"/>
      <c r="F187" s="228" t="s">
        <v>610</v>
      </c>
      <c r="G187" s="43"/>
      <c r="H187" s="43"/>
      <c r="I187" s="229"/>
      <c r="J187" s="43"/>
      <c r="K187" s="43"/>
      <c r="L187" s="47"/>
      <c r="M187" s="230"/>
      <c r="N187" s="231"/>
      <c r="O187" s="87"/>
      <c r="P187" s="87"/>
      <c r="Q187" s="87"/>
      <c r="R187" s="87"/>
      <c r="S187" s="87"/>
      <c r="T187" s="87"/>
      <c r="U187" s="88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T187" s="20" t="s">
        <v>151</v>
      </c>
      <c r="AU187" s="20" t="s">
        <v>85</v>
      </c>
    </row>
    <row r="188" s="14" customFormat="1">
      <c r="A188" s="14"/>
      <c r="B188" s="243"/>
      <c r="C188" s="244"/>
      <c r="D188" s="234" t="s">
        <v>153</v>
      </c>
      <c r="E188" s="245" t="s">
        <v>19</v>
      </c>
      <c r="F188" s="246" t="s">
        <v>611</v>
      </c>
      <c r="G188" s="244"/>
      <c r="H188" s="247">
        <v>704.04100000000005</v>
      </c>
      <c r="I188" s="248"/>
      <c r="J188" s="244"/>
      <c r="K188" s="244"/>
      <c r="L188" s="249"/>
      <c r="M188" s="250"/>
      <c r="N188" s="251"/>
      <c r="O188" s="251"/>
      <c r="P188" s="251"/>
      <c r="Q188" s="251"/>
      <c r="R188" s="251"/>
      <c r="S188" s="251"/>
      <c r="T188" s="251"/>
      <c r="U188" s="252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3" t="s">
        <v>153</v>
      </c>
      <c r="AU188" s="253" t="s">
        <v>85</v>
      </c>
      <c r="AV188" s="14" t="s">
        <v>85</v>
      </c>
      <c r="AW188" s="14" t="s">
        <v>37</v>
      </c>
      <c r="AX188" s="14" t="s">
        <v>75</v>
      </c>
      <c r="AY188" s="253" t="s">
        <v>142</v>
      </c>
    </row>
    <row r="189" s="15" customFormat="1">
      <c r="A189" s="15"/>
      <c r="B189" s="254"/>
      <c r="C189" s="255"/>
      <c r="D189" s="234" t="s">
        <v>153</v>
      </c>
      <c r="E189" s="256" t="s">
        <v>19</v>
      </c>
      <c r="F189" s="257" t="s">
        <v>156</v>
      </c>
      <c r="G189" s="255"/>
      <c r="H189" s="258">
        <v>704.04100000000005</v>
      </c>
      <c r="I189" s="259"/>
      <c r="J189" s="255"/>
      <c r="K189" s="255"/>
      <c r="L189" s="260"/>
      <c r="M189" s="261"/>
      <c r="N189" s="262"/>
      <c r="O189" s="262"/>
      <c r="P189" s="262"/>
      <c r="Q189" s="262"/>
      <c r="R189" s="262"/>
      <c r="S189" s="262"/>
      <c r="T189" s="262"/>
      <c r="U189" s="263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64" t="s">
        <v>153</v>
      </c>
      <c r="AU189" s="264" t="s">
        <v>85</v>
      </c>
      <c r="AV189" s="15" t="s">
        <v>149</v>
      </c>
      <c r="AW189" s="15" t="s">
        <v>37</v>
      </c>
      <c r="AX189" s="15" t="s">
        <v>83</v>
      </c>
      <c r="AY189" s="264" t="s">
        <v>142</v>
      </c>
    </row>
    <row r="190" s="2" customFormat="1" ht="24.15" customHeight="1">
      <c r="A190" s="41"/>
      <c r="B190" s="42"/>
      <c r="C190" s="214" t="s">
        <v>269</v>
      </c>
      <c r="D190" s="214" t="s">
        <v>144</v>
      </c>
      <c r="E190" s="215" t="s">
        <v>612</v>
      </c>
      <c r="F190" s="216" t="s">
        <v>613</v>
      </c>
      <c r="G190" s="217" t="s">
        <v>147</v>
      </c>
      <c r="H190" s="218">
        <v>12.6</v>
      </c>
      <c r="I190" s="219"/>
      <c r="J190" s="220">
        <f>ROUND(I190*H190,2)</f>
        <v>0</v>
      </c>
      <c r="K190" s="216" t="s">
        <v>148</v>
      </c>
      <c r="L190" s="47"/>
      <c r="M190" s="221" t="s">
        <v>19</v>
      </c>
      <c r="N190" s="222" t="s">
        <v>46</v>
      </c>
      <c r="O190" s="87"/>
      <c r="P190" s="223">
        <f>O190*H190</f>
        <v>0</v>
      </c>
      <c r="Q190" s="223">
        <v>0.0037799999999999999</v>
      </c>
      <c r="R190" s="223">
        <f>Q190*H190</f>
        <v>0.047627999999999997</v>
      </c>
      <c r="S190" s="223">
        <v>0</v>
      </c>
      <c r="T190" s="223">
        <f>S190*H190</f>
        <v>0</v>
      </c>
      <c r="U190" s="224" t="s">
        <v>19</v>
      </c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225" t="s">
        <v>149</v>
      </c>
      <c r="AT190" s="225" t="s">
        <v>144</v>
      </c>
      <c r="AU190" s="225" t="s">
        <v>85</v>
      </c>
      <c r="AY190" s="20" t="s">
        <v>142</v>
      </c>
      <c r="BE190" s="226">
        <f>IF(N190="základní",J190,0)</f>
        <v>0</v>
      </c>
      <c r="BF190" s="226">
        <f>IF(N190="snížená",J190,0)</f>
        <v>0</v>
      </c>
      <c r="BG190" s="226">
        <f>IF(N190="zákl. přenesená",J190,0)</f>
        <v>0</v>
      </c>
      <c r="BH190" s="226">
        <f>IF(N190="sníž. přenesená",J190,0)</f>
        <v>0</v>
      </c>
      <c r="BI190" s="226">
        <f>IF(N190="nulová",J190,0)</f>
        <v>0</v>
      </c>
      <c r="BJ190" s="20" t="s">
        <v>83</v>
      </c>
      <c r="BK190" s="226">
        <f>ROUND(I190*H190,2)</f>
        <v>0</v>
      </c>
      <c r="BL190" s="20" t="s">
        <v>149</v>
      </c>
      <c r="BM190" s="225" t="s">
        <v>614</v>
      </c>
    </row>
    <row r="191" s="2" customFormat="1">
      <c r="A191" s="41"/>
      <c r="B191" s="42"/>
      <c r="C191" s="43"/>
      <c r="D191" s="227" t="s">
        <v>151</v>
      </c>
      <c r="E191" s="43"/>
      <c r="F191" s="228" t="s">
        <v>615</v>
      </c>
      <c r="G191" s="43"/>
      <c r="H191" s="43"/>
      <c r="I191" s="229"/>
      <c r="J191" s="43"/>
      <c r="K191" s="43"/>
      <c r="L191" s="47"/>
      <c r="M191" s="230"/>
      <c r="N191" s="231"/>
      <c r="O191" s="87"/>
      <c r="P191" s="87"/>
      <c r="Q191" s="87"/>
      <c r="R191" s="87"/>
      <c r="S191" s="87"/>
      <c r="T191" s="87"/>
      <c r="U191" s="88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T191" s="20" t="s">
        <v>151</v>
      </c>
      <c r="AU191" s="20" t="s">
        <v>85</v>
      </c>
    </row>
    <row r="192" s="14" customFormat="1">
      <c r="A192" s="14"/>
      <c r="B192" s="243"/>
      <c r="C192" s="244"/>
      <c r="D192" s="234" t="s">
        <v>153</v>
      </c>
      <c r="E192" s="245" t="s">
        <v>19</v>
      </c>
      <c r="F192" s="246" t="s">
        <v>566</v>
      </c>
      <c r="G192" s="244"/>
      <c r="H192" s="247">
        <v>12.6</v>
      </c>
      <c r="I192" s="248"/>
      <c r="J192" s="244"/>
      <c r="K192" s="244"/>
      <c r="L192" s="249"/>
      <c r="M192" s="250"/>
      <c r="N192" s="251"/>
      <c r="O192" s="251"/>
      <c r="P192" s="251"/>
      <c r="Q192" s="251"/>
      <c r="R192" s="251"/>
      <c r="S192" s="251"/>
      <c r="T192" s="251"/>
      <c r="U192" s="252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3" t="s">
        <v>153</v>
      </c>
      <c r="AU192" s="253" t="s">
        <v>85</v>
      </c>
      <c r="AV192" s="14" t="s">
        <v>85</v>
      </c>
      <c r="AW192" s="14" t="s">
        <v>37</v>
      </c>
      <c r="AX192" s="14" t="s">
        <v>75</v>
      </c>
      <c r="AY192" s="253" t="s">
        <v>142</v>
      </c>
    </row>
    <row r="193" s="15" customFormat="1">
      <c r="A193" s="15"/>
      <c r="B193" s="254"/>
      <c r="C193" s="255"/>
      <c r="D193" s="234" t="s">
        <v>153</v>
      </c>
      <c r="E193" s="256" t="s">
        <v>19</v>
      </c>
      <c r="F193" s="257" t="s">
        <v>156</v>
      </c>
      <c r="G193" s="255"/>
      <c r="H193" s="258">
        <v>12.6</v>
      </c>
      <c r="I193" s="259"/>
      <c r="J193" s="255"/>
      <c r="K193" s="255"/>
      <c r="L193" s="260"/>
      <c r="M193" s="261"/>
      <c r="N193" s="262"/>
      <c r="O193" s="262"/>
      <c r="P193" s="262"/>
      <c r="Q193" s="262"/>
      <c r="R193" s="262"/>
      <c r="S193" s="262"/>
      <c r="T193" s="262"/>
      <c r="U193" s="263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64" t="s">
        <v>153</v>
      </c>
      <c r="AU193" s="264" t="s">
        <v>85</v>
      </c>
      <c r="AV193" s="15" t="s">
        <v>149</v>
      </c>
      <c r="AW193" s="15" t="s">
        <v>37</v>
      </c>
      <c r="AX193" s="15" t="s">
        <v>83</v>
      </c>
      <c r="AY193" s="264" t="s">
        <v>142</v>
      </c>
    </row>
    <row r="194" s="2" customFormat="1" ht="16.5" customHeight="1">
      <c r="A194" s="41"/>
      <c r="B194" s="42"/>
      <c r="C194" s="214" t="s">
        <v>275</v>
      </c>
      <c r="D194" s="214" t="s">
        <v>144</v>
      </c>
      <c r="E194" s="215" t="s">
        <v>616</v>
      </c>
      <c r="F194" s="216" t="s">
        <v>617</v>
      </c>
      <c r="G194" s="217" t="s">
        <v>359</v>
      </c>
      <c r="H194" s="218">
        <v>58.200000000000003</v>
      </c>
      <c r="I194" s="219"/>
      <c r="J194" s="220">
        <f>ROUND(I194*H194,2)</f>
        <v>0</v>
      </c>
      <c r="K194" s="216" t="s">
        <v>148</v>
      </c>
      <c r="L194" s="47"/>
      <c r="M194" s="221" t="s">
        <v>19</v>
      </c>
      <c r="N194" s="222" t="s">
        <v>46</v>
      </c>
      <c r="O194" s="87"/>
      <c r="P194" s="223">
        <f>O194*H194</f>
        <v>0</v>
      </c>
      <c r="Q194" s="223">
        <v>0.00010000000000000001</v>
      </c>
      <c r="R194" s="223">
        <f>Q194*H194</f>
        <v>0.0058200000000000005</v>
      </c>
      <c r="S194" s="223">
        <v>0</v>
      </c>
      <c r="T194" s="223">
        <f>S194*H194</f>
        <v>0</v>
      </c>
      <c r="U194" s="224" t="s">
        <v>19</v>
      </c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25" t="s">
        <v>149</v>
      </c>
      <c r="AT194" s="225" t="s">
        <v>144</v>
      </c>
      <c r="AU194" s="225" t="s">
        <v>85</v>
      </c>
      <c r="AY194" s="20" t="s">
        <v>142</v>
      </c>
      <c r="BE194" s="226">
        <f>IF(N194="základní",J194,0)</f>
        <v>0</v>
      </c>
      <c r="BF194" s="226">
        <f>IF(N194="snížená",J194,0)</f>
        <v>0</v>
      </c>
      <c r="BG194" s="226">
        <f>IF(N194="zákl. přenesená",J194,0)</f>
        <v>0</v>
      </c>
      <c r="BH194" s="226">
        <f>IF(N194="sníž. přenesená",J194,0)</f>
        <v>0</v>
      </c>
      <c r="BI194" s="226">
        <f>IF(N194="nulová",J194,0)</f>
        <v>0</v>
      </c>
      <c r="BJ194" s="20" t="s">
        <v>83</v>
      </c>
      <c r="BK194" s="226">
        <f>ROUND(I194*H194,2)</f>
        <v>0</v>
      </c>
      <c r="BL194" s="20" t="s">
        <v>149</v>
      </c>
      <c r="BM194" s="225" t="s">
        <v>618</v>
      </c>
    </row>
    <row r="195" s="2" customFormat="1">
      <c r="A195" s="41"/>
      <c r="B195" s="42"/>
      <c r="C195" s="43"/>
      <c r="D195" s="227" t="s">
        <v>151</v>
      </c>
      <c r="E195" s="43"/>
      <c r="F195" s="228" t="s">
        <v>619</v>
      </c>
      <c r="G195" s="43"/>
      <c r="H195" s="43"/>
      <c r="I195" s="229"/>
      <c r="J195" s="43"/>
      <c r="K195" s="43"/>
      <c r="L195" s="47"/>
      <c r="M195" s="230"/>
      <c r="N195" s="231"/>
      <c r="O195" s="87"/>
      <c r="P195" s="87"/>
      <c r="Q195" s="87"/>
      <c r="R195" s="87"/>
      <c r="S195" s="87"/>
      <c r="T195" s="87"/>
      <c r="U195" s="88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0" t="s">
        <v>151</v>
      </c>
      <c r="AU195" s="20" t="s">
        <v>85</v>
      </c>
    </row>
    <row r="196" s="14" customFormat="1">
      <c r="A196" s="14"/>
      <c r="B196" s="243"/>
      <c r="C196" s="244"/>
      <c r="D196" s="234" t="s">
        <v>153</v>
      </c>
      <c r="E196" s="245" t="s">
        <v>19</v>
      </c>
      <c r="F196" s="246" t="s">
        <v>620</v>
      </c>
      <c r="G196" s="244"/>
      <c r="H196" s="247">
        <v>58.200000000000003</v>
      </c>
      <c r="I196" s="248"/>
      <c r="J196" s="244"/>
      <c r="K196" s="244"/>
      <c r="L196" s="249"/>
      <c r="M196" s="250"/>
      <c r="N196" s="251"/>
      <c r="O196" s="251"/>
      <c r="P196" s="251"/>
      <c r="Q196" s="251"/>
      <c r="R196" s="251"/>
      <c r="S196" s="251"/>
      <c r="T196" s="251"/>
      <c r="U196" s="252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3" t="s">
        <v>153</v>
      </c>
      <c r="AU196" s="253" t="s">
        <v>85</v>
      </c>
      <c r="AV196" s="14" t="s">
        <v>85</v>
      </c>
      <c r="AW196" s="14" t="s">
        <v>37</v>
      </c>
      <c r="AX196" s="14" t="s">
        <v>75</v>
      </c>
      <c r="AY196" s="253" t="s">
        <v>142</v>
      </c>
    </row>
    <row r="197" s="15" customFormat="1">
      <c r="A197" s="15"/>
      <c r="B197" s="254"/>
      <c r="C197" s="255"/>
      <c r="D197" s="234" t="s">
        <v>153</v>
      </c>
      <c r="E197" s="256" t="s">
        <v>19</v>
      </c>
      <c r="F197" s="257" t="s">
        <v>156</v>
      </c>
      <c r="G197" s="255"/>
      <c r="H197" s="258">
        <v>58.200000000000003</v>
      </c>
      <c r="I197" s="259"/>
      <c r="J197" s="255"/>
      <c r="K197" s="255"/>
      <c r="L197" s="260"/>
      <c r="M197" s="261"/>
      <c r="N197" s="262"/>
      <c r="O197" s="262"/>
      <c r="P197" s="262"/>
      <c r="Q197" s="262"/>
      <c r="R197" s="262"/>
      <c r="S197" s="262"/>
      <c r="T197" s="262"/>
      <c r="U197" s="263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64" t="s">
        <v>153</v>
      </c>
      <c r="AU197" s="264" t="s">
        <v>85</v>
      </c>
      <c r="AV197" s="15" t="s">
        <v>149</v>
      </c>
      <c r="AW197" s="15" t="s">
        <v>37</v>
      </c>
      <c r="AX197" s="15" t="s">
        <v>83</v>
      </c>
      <c r="AY197" s="264" t="s">
        <v>142</v>
      </c>
    </row>
    <row r="198" s="2" customFormat="1" ht="16.5" customHeight="1">
      <c r="A198" s="41"/>
      <c r="B198" s="42"/>
      <c r="C198" s="279" t="s">
        <v>281</v>
      </c>
      <c r="D198" s="279" t="s">
        <v>517</v>
      </c>
      <c r="E198" s="280" t="s">
        <v>621</v>
      </c>
      <c r="F198" s="281" t="s">
        <v>622</v>
      </c>
      <c r="G198" s="282" t="s">
        <v>359</v>
      </c>
      <c r="H198" s="283">
        <v>61.109999999999999</v>
      </c>
      <c r="I198" s="284"/>
      <c r="J198" s="285">
        <f>ROUND(I198*H198,2)</f>
        <v>0</v>
      </c>
      <c r="K198" s="281" t="s">
        <v>148</v>
      </c>
      <c r="L198" s="286"/>
      <c r="M198" s="287" t="s">
        <v>19</v>
      </c>
      <c r="N198" s="288" t="s">
        <v>46</v>
      </c>
      <c r="O198" s="87"/>
      <c r="P198" s="223">
        <f>O198*H198</f>
        <v>0</v>
      </c>
      <c r="Q198" s="223">
        <v>0.00068000000000000005</v>
      </c>
      <c r="R198" s="223">
        <f>Q198*H198</f>
        <v>0.041554800000000003</v>
      </c>
      <c r="S198" s="223">
        <v>0</v>
      </c>
      <c r="T198" s="223">
        <f>S198*H198</f>
        <v>0</v>
      </c>
      <c r="U198" s="224" t="s">
        <v>19</v>
      </c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25" t="s">
        <v>195</v>
      </c>
      <c r="AT198" s="225" t="s">
        <v>517</v>
      </c>
      <c r="AU198" s="225" t="s">
        <v>85</v>
      </c>
      <c r="AY198" s="20" t="s">
        <v>142</v>
      </c>
      <c r="BE198" s="226">
        <f>IF(N198="základní",J198,0)</f>
        <v>0</v>
      </c>
      <c r="BF198" s="226">
        <f>IF(N198="snížená",J198,0)</f>
        <v>0</v>
      </c>
      <c r="BG198" s="226">
        <f>IF(N198="zákl. přenesená",J198,0)</f>
        <v>0</v>
      </c>
      <c r="BH198" s="226">
        <f>IF(N198="sníž. přenesená",J198,0)</f>
        <v>0</v>
      </c>
      <c r="BI198" s="226">
        <f>IF(N198="nulová",J198,0)</f>
        <v>0</v>
      </c>
      <c r="BJ198" s="20" t="s">
        <v>83</v>
      </c>
      <c r="BK198" s="226">
        <f>ROUND(I198*H198,2)</f>
        <v>0</v>
      </c>
      <c r="BL198" s="20" t="s">
        <v>149</v>
      </c>
      <c r="BM198" s="225" t="s">
        <v>623</v>
      </c>
    </row>
    <row r="199" s="14" customFormat="1">
      <c r="A199" s="14"/>
      <c r="B199" s="243"/>
      <c r="C199" s="244"/>
      <c r="D199" s="234" t="s">
        <v>153</v>
      </c>
      <c r="E199" s="244"/>
      <c r="F199" s="246" t="s">
        <v>624</v>
      </c>
      <c r="G199" s="244"/>
      <c r="H199" s="247">
        <v>61.109999999999999</v>
      </c>
      <c r="I199" s="248"/>
      <c r="J199" s="244"/>
      <c r="K199" s="244"/>
      <c r="L199" s="249"/>
      <c r="M199" s="250"/>
      <c r="N199" s="251"/>
      <c r="O199" s="251"/>
      <c r="P199" s="251"/>
      <c r="Q199" s="251"/>
      <c r="R199" s="251"/>
      <c r="S199" s="251"/>
      <c r="T199" s="251"/>
      <c r="U199" s="252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3" t="s">
        <v>153</v>
      </c>
      <c r="AU199" s="253" t="s">
        <v>85</v>
      </c>
      <c r="AV199" s="14" t="s">
        <v>85</v>
      </c>
      <c r="AW199" s="14" t="s">
        <v>4</v>
      </c>
      <c r="AX199" s="14" t="s">
        <v>83</v>
      </c>
      <c r="AY199" s="253" t="s">
        <v>142</v>
      </c>
    </row>
    <row r="200" s="2" customFormat="1" ht="16.5" customHeight="1">
      <c r="A200" s="41"/>
      <c r="B200" s="42"/>
      <c r="C200" s="214" t="s">
        <v>288</v>
      </c>
      <c r="D200" s="214" t="s">
        <v>144</v>
      </c>
      <c r="E200" s="215" t="s">
        <v>625</v>
      </c>
      <c r="F200" s="216" t="s">
        <v>626</v>
      </c>
      <c r="G200" s="217" t="s">
        <v>359</v>
      </c>
      <c r="H200" s="218">
        <v>426.52999999999997</v>
      </c>
      <c r="I200" s="219"/>
      <c r="J200" s="220">
        <f>ROUND(I200*H200,2)</f>
        <v>0</v>
      </c>
      <c r="K200" s="216" t="s">
        <v>148</v>
      </c>
      <c r="L200" s="47"/>
      <c r="M200" s="221" t="s">
        <v>19</v>
      </c>
      <c r="N200" s="222" t="s">
        <v>46</v>
      </c>
      <c r="O200" s="87"/>
      <c r="P200" s="223">
        <f>O200*H200</f>
        <v>0</v>
      </c>
      <c r="Q200" s="223">
        <v>0</v>
      </c>
      <c r="R200" s="223">
        <f>Q200*H200</f>
        <v>0</v>
      </c>
      <c r="S200" s="223">
        <v>0</v>
      </c>
      <c r="T200" s="223">
        <f>S200*H200</f>
        <v>0</v>
      </c>
      <c r="U200" s="224" t="s">
        <v>19</v>
      </c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25" t="s">
        <v>149</v>
      </c>
      <c r="AT200" s="225" t="s">
        <v>144</v>
      </c>
      <c r="AU200" s="225" t="s">
        <v>85</v>
      </c>
      <c r="AY200" s="20" t="s">
        <v>142</v>
      </c>
      <c r="BE200" s="226">
        <f>IF(N200="základní",J200,0)</f>
        <v>0</v>
      </c>
      <c r="BF200" s="226">
        <f>IF(N200="snížená",J200,0)</f>
        <v>0</v>
      </c>
      <c r="BG200" s="226">
        <f>IF(N200="zákl. přenesená",J200,0)</f>
        <v>0</v>
      </c>
      <c r="BH200" s="226">
        <f>IF(N200="sníž. přenesená",J200,0)</f>
        <v>0</v>
      </c>
      <c r="BI200" s="226">
        <f>IF(N200="nulová",J200,0)</f>
        <v>0</v>
      </c>
      <c r="BJ200" s="20" t="s">
        <v>83</v>
      </c>
      <c r="BK200" s="226">
        <f>ROUND(I200*H200,2)</f>
        <v>0</v>
      </c>
      <c r="BL200" s="20" t="s">
        <v>149</v>
      </c>
      <c r="BM200" s="225" t="s">
        <v>627</v>
      </c>
    </row>
    <row r="201" s="2" customFormat="1">
      <c r="A201" s="41"/>
      <c r="B201" s="42"/>
      <c r="C201" s="43"/>
      <c r="D201" s="227" t="s">
        <v>151</v>
      </c>
      <c r="E201" s="43"/>
      <c r="F201" s="228" t="s">
        <v>628</v>
      </c>
      <c r="G201" s="43"/>
      <c r="H201" s="43"/>
      <c r="I201" s="229"/>
      <c r="J201" s="43"/>
      <c r="K201" s="43"/>
      <c r="L201" s="47"/>
      <c r="M201" s="230"/>
      <c r="N201" s="231"/>
      <c r="O201" s="87"/>
      <c r="P201" s="87"/>
      <c r="Q201" s="87"/>
      <c r="R201" s="87"/>
      <c r="S201" s="87"/>
      <c r="T201" s="87"/>
      <c r="U201" s="88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T201" s="20" t="s">
        <v>151</v>
      </c>
      <c r="AU201" s="20" t="s">
        <v>85</v>
      </c>
    </row>
    <row r="202" s="13" customFormat="1">
      <c r="A202" s="13"/>
      <c r="B202" s="232"/>
      <c r="C202" s="233"/>
      <c r="D202" s="234" t="s">
        <v>153</v>
      </c>
      <c r="E202" s="235" t="s">
        <v>19</v>
      </c>
      <c r="F202" s="236" t="s">
        <v>629</v>
      </c>
      <c r="G202" s="233"/>
      <c r="H202" s="235" t="s">
        <v>19</v>
      </c>
      <c r="I202" s="237"/>
      <c r="J202" s="233"/>
      <c r="K202" s="233"/>
      <c r="L202" s="238"/>
      <c r="M202" s="239"/>
      <c r="N202" s="240"/>
      <c r="O202" s="240"/>
      <c r="P202" s="240"/>
      <c r="Q202" s="240"/>
      <c r="R202" s="240"/>
      <c r="S202" s="240"/>
      <c r="T202" s="240"/>
      <c r="U202" s="241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2" t="s">
        <v>153</v>
      </c>
      <c r="AU202" s="242" t="s">
        <v>85</v>
      </c>
      <c r="AV202" s="13" t="s">
        <v>83</v>
      </c>
      <c r="AW202" s="13" t="s">
        <v>37</v>
      </c>
      <c r="AX202" s="13" t="s">
        <v>75</v>
      </c>
      <c r="AY202" s="242" t="s">
        <v>142</v>
      </c>
    </row>
    <row r="203" s="14" customFormat="1">
      <c r="A203" s="14"/>
      <c r="B203" s="243"/>
      <c r="C203" s="244"/>
      <c r="D203" s="234" t="s">
        <v>153</v>
      </c>
      <c r="E203" s="245" t="s">
        <v>19</v>
      </c>
      <c r="F203" s="246" t="s">
        <v>630</v>
      </c>
      <c r="G203" s="244"/>
      <c r="H203" s="247">
        <v>4.7999999999999998</v>
      </c>
      <c r="I203" s="248"/>
      <c r="J203" s="244"/>
      <c r="K203" s="244"/>
      <c r="L203" s="249"/>
      <c r="M203" s="250"/>
      <c r="N203" s="251"/>
      <c r="O203" s="251"/>
      <c r="P203" s="251"/>
      <c r="Q203" s="251"/>
      <c r="R203" s="251"/>
      <c r="S203" s="251"/>
      <c r="T203" s="251"/>
      <c r="U203" s="252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3" t="s">
        <v>153</v>
      </c>
      <c r="AU203" s="253" t="s">
        <v>85</v>
      </c>
      <c r="AV203" s="14" t="s">
        <v>85</v>
      </c>
      <c r="AW203" s="14" t="s">
        <v>37</v>
      </c>
      <c r="AX203" s="14" t="s">
        <v>75</v>
      </c>
      <c r="AY203" s="253" t="s">
        <v>142</v>
      </c>
    </row>
    <row r="204" s="14" customFormat="1">
      <c r="A204" s="14"/>
      <c r="B204" s="243"/>
      <c r="C204" s="244"/>
      <c r="D204" s="234" t="s">
        <v>153</v>
      </c>
      <c r="E204" s="245" t="s">
        <v>19</v>
      </c>
      <c r="F204" s="246" t="s">
        <v>631</v>
      </c>
      <c r="G204" s="244"/>
      <c r="H204" s="247">
        <v>5.5999999999999996</v>
      </c>
      <c r="I204" s="248"/>
      <c r="J204" s="244"/>
      <c r="K204" s="244"/>
      <c r="L204" s="249"/>
      <c r="M204" s="250"/>
      <c r="N204" s="251"/>
      <c r="O204" s="251"/>
      <c r="P204" s="251"/>
      <c r="Q204" s="251"/>
      <c r="R204" s="251"/>
      <c r="S204" s="251"/>
      <c r="T204" s="251"/>
      <c r="U204" s="252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3" t="s">
        <v>153</v>
      </c>
      <c r="AU204" s="253" t="s">
        <v>85</v>
      </c>
      <c r="AV204" s="14" t="s">
        <v>85</v>
      </c>
      <c r="AW204" s="14" t="s">
        <v>37</v>
      </c>
      <c r="AX204" s="14" t="s">
        <v>75</v>
      </c>
      <c r="AY204" s="253" t="s">
        <v>142</v>
      </c>
    </row>
    <row r="205" s="14" customFormat="1">
      <c r="A205" s="14"/>
      <c r="B205" s="243"/>
      <c r="C205" s="244"/>
      <c r="D205" s="234" t="s">
        <v>153</v>
      </c>
      <c r="E205" s="245" t="s">
        <v>19</v>
      </c>
      <c r="F205" s="246" t="s">
        <v>632</v>
      </c>
      <c r="G205" s="244"/>
      <c r="H205" s="247">
        <v>4.9199999999999999</v>
      </c>
      <c r="I205" s="248"/>
      <c r="J205" s="244"/>
      <c r="K205" s="244"/>
      <c r="L205" s="249"/>
      <c r="M205" s="250"/>
      <c r="N205" s="251"/>
      <c r="O205" s="251"/>
      <c r="P205" s="251"/>
      <c r="Q205" s="251"/>
      <c r="R205" s="251"/>
      <c r="S205" s="251"/>
      <c r="T205" s="251"/>
      <c r="U205" s="252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3" t="s">
        <v>153</v>
      </c>
      <c r="AU205" s="253" t="s">
        <v>85</v>
      </c>
      <c r="AV205" s="14" t="s">
        <v>85</v>
      </c>
      <c r="AW205" s="14" t="s">
        <v>37</v>
      </c>
      <c r="AX205" s="14" t="s">
        <v>75</v>
      </c>
      <c r="AY205" s="253" t="s">
        <v>142</v>
      </c>
    </row>
    <row r="206" s="14" customFormat="1">
      <c r="A206" s="14"/>
      <c r="B206" s="243"/>
      <c r="C206" s="244"/>
      <c r="D206" s="234" t="s">
        <v>153</v>
      </c>
      <c r="E206" s="245" t="s">
        <v>19</v>
      </c>
      <c r="F206" s="246" t="s">
        <v>633</v>
      </c>
      <c r="G206" s="244"/>
      <c r="H206" s="247">
        <v>2.54</v>
      </c>
      <c r="I206" s="248"/>
      <c r="J206" s="244"/>
      <c r="K206" s="244"/>
      <c r="L206" s="249"/>
      <c r="M206" s="250"/>
      <c r="N206" s="251"/>
      <c r="O206" s="251"/>
      <c r="P206" s="251"/>
      <c r="Q206" s="251"/>
      <c r="R206" s="251"/>
      <c r="S206" s="251"/>
      <c r="T206" s="251"/>
      <c r="U206" s="252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3" t="s">
        <v>153</v>
      </c>
      <c r="AU206" s="253" t="s">
        <v>85</v>
      </c>
      <c r="AV206" s="14" t="s">
        <v>85</v>
      </c>
      <c r="AW206" s="14" t="s">
        <v>37</v>
      </c>
      <c r="AX206" s="14" t="s">
        <v>75</v>
      </c>
      <c r="AY206" s="253" t="s">
        <v>142</v>
      </c>
    </row>
    <row r="207" s="14" customFormat="1">
      <c r="A207" s="14"/>
      <c r="B207" s="243"/>
      <c r="C207" s="244"/>
      <c r="D207" s="234" t="s">
        <v>153</v>
      </c>
      <c r="E207" s="245" t="s">
        <v>19</v>
      </c>
      <c r="F207" s="246" t="s">
        <v>634</v>
      </c>
      <c r="G207" s="244"/>
      <c r="H207" s="247">
        <v>5.9199999999999999</v>
      </c>
      <c r="I207" s="248"/>
      <c r="J207" s="244"/>
      <c r="K207" s="244"/>
      <c r="L207" s="249"/>
      <c r="M207" s="250"/>
      <c r="N207" s="251"/>
      <c r="O207" s="251"/>
      <c r="P207" s="251"/>
      <c r="Q207" s="251"/>
      <c r="R207" s="251"/>
      <c r="S207" s="251"/>
      <c r="T207" s="251"/>
      <c r="U207" s="252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3" t="s">
        <v>153</v>
      </c>
      <c r="AU207" s="253" t="s">
        <v>85</v>
      </c>
      <c r="AV207" s="14" t="s">
        <v>85</v>
      </c>
      <c r="AW207" s="14" t="s">
        <v>37</v>
      </c>
      <c r="AX207" s="14" t="s">
        <v>75</v>
      </c>
      <c r="AY207" s="253" t="s">
        <v>142</v>
      </c>
    </row>
    <row r="208" s="14" customFormat="1">
      <c r="A208" s="14"/>
      <c r="B208" s="243"/>
      <c r="C208" s="244"/>
      <c r="D208" s="234" t="s">
        <v>153</v>
      </c>
      <c r="E208" s="245" t="s">
        <v>19</v>
      </c>
      <c r="F208" s="246" t="s">
        <v>635</v>
      </c>
      <c r="G208" s="244"/>
      <c r="H208" s="247">
        <v>8.8800000000000008</v>
      </c>
      <c r="I208" s="248"/>
      <c r="J208" s="244"/>
      <c r="K208" s="244"/>
      <c r="L208" s="249"/>
      <c r="M208" s="250"/>
      <c r="N208" s="251"/>
      <c r="O208" s="251"/>
      <c r="P208" s="251"/>
      <c r="Q208" s="251"/>
      <c r="R208" s="251"/>
      <c r="S208" s="251"/>
      <c r="T208" s="251"/>
      <c r="U208" s="252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3" t="s">
        <v>153</v>
      </c>
      <c r="AU208" s="253" t="s">
        <v>85</v>
      </c>
      <c r="AV208" s="14" t="s">
        <v>85</v>
      </c>
      <c r="AW208" s="14" t="s">
        <v>37</v>
      </c>
      <c r="AX208" s="14" t="s">
        <v>75</v>
      </c>
      <c r="AY208" s="253" t="s">
        <v>142</v>
      </c>
    </row>
    <row r="209" s="14" customFormat="1">
      <c r="A209" s="14"/>
      <c r="B209" s="243"/>
      <c r="C209" s="244"/>
      <c r="D209" s="234" t="s">
        <v>153</v>
      </c>
      <c r="E209" s="245" t="s">
        <v>19</v>
      </c>
      <c r="F209" s="246" t="s">
        <v>636</v>
      </c>
      <c r="G209" s="244"/>
      <c r="H209" s="247">
        <v>9.5999999999999996</v>
      </c>
      <c r="I209" s="248"/>
      <c r="J209" s="244"/>
      <c r="K209" s="244"/>
      <c r="L209" s="249"/>
      <c r="M209" s="250"/>
      <c r="N209" s="251"/>
      <c r="O209" s="251"/>
      <c r="P209" s="251"/>
      <c r="Q209" s="251"/>
      <c r="R209" s="251"/>
      <c r="S209" s="251"/>
      <c r="T209" s="251"/>
      <c r="U209" s="252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3" t="s">
        <v>153</v>
      </c>
      <c r="AU209" s="253" t="s">
        <v>85</v>
      </c>
      <c r="AV209" s="14" t="s">
        <v>85</v>
      </c>
      <c r="AW209" s="14" t="s">
        <v>37</v>
      </c>
      <c r="AX209" s="14" t="s">
        <v>75</v>
      </c>
      <c r="AY209" s="253" t="s">
        <v>142</v>
      </c>
    </row>
    <row r="210" s="14" customFormat="1">
      <c r="A210" s="14"/>
      <c r="B210" s="243"/>
      <c r="C210" s="244"/>
      <c r="D210" s="234" t="s">
        <v>153</v>
      </c>
      <c r="E210" s="245" t="s">
        <v>19</v>
      </c>
      <c r="F210" s="246" t="s">
        <v>637</v>
      </c>
      <c r="G210" s="244"/>
      <c r="H210" s="247">
        <v>7.5</v>
      </c>
      <c r="I210" s="248"/>
      <c r="J210" s="244"/>
      <c r="K210" s="244"/>
      <c r="L210" s="249"/>
      <c r="M210" s="250"/>
      <c r="N210" s="251"/>
      <c r="O210" s="251"/>
      <c r="P210" s="251"/>
      <c r="Q210" s="251"/>
      <c r="R210" s="251"/>
      <c r="S210" s="251"/>
      <c r="T210" s="251"/>
      <c r="U210" s="252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3" t="s">
        <v>153</v>
      </c>
      <c r="AU210" s="253" t="s">
        <v>85</v>
      </c>
      <c r="AV210" s="14" t="s">
        <v>85</v>
      </c>
      <c r="AW210" s="14" t="s">
        <v>37</v>
      </c>
      <c r="AX210" s="14" t="s">
        <v>75</v>
      </c>
      <c r="AY210" s="253" t="s">
        <v>142</v>
      </c>
    </row>
    <row r="211" s="14" customFormat="1">
      <c r="A211" s="14"/>
      <c r="B211" s="243"/>
      <c r="C211" s="244"/>
      <c r="D211" s="234" t="s">
        <v>153</v>
      </c>
      <c r="E211" s="245" t="s">
        <v>19</v>
      </c>
      <c r="F211" s="246" t="s">
        <v>638</v>
      </c>
      <c r="G211" s="244"/>
      <c r="H211" s="247">
        <v>7.3200000000000003</v>
      </c>
      <c r="I211" s="248"/>
      <c r="J211" s="244"/>
      <c r="K211" s="244"/>
      <c r="L211" s="249"/>
      <c r="M211" s="250"/>
      <c r="N211" s="251"/>
      <c r="O211" s="251"/>
      <c r="P211" s="251"/>
      <c r="Q211" s="251"/>
      <c r="R211" s="251"/>
      <c r="S211" s="251"/>
      <c r="T211" s="251"/>
      <c r="U211" s="252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3" t="s">
        <v>153</v>
      </c>
      <c r="AU211" s="253" t="s">
        <v>85</v>
      </c>
      <c r="AV211" s="14" t="s">
        <v>85</v>
      </c>
      <c r="AW211" s="14" t="s">
        <v>37</v>
      </c>
      <c r="AX211" s="14" t="s">
        <v>75</v>
      </c>
      <c r="AY211" s="253" t="s">
        <v>142</v>
      </c>
    </row>
    <row r="212" s="14" customFormat="1">
      <c r="A212" s="14"/>
      <c r="B212" s="243"/>
      <c r="C212" s="244"/>
      <c r="D212" s="234" t="s">
        <v>153</v>
      </c>
      <c r="E212" s="245" t="s">
        <v>19</v>
      </c>
      <c r="F212" s="246" t="s">
        <v>639</v>
      </c>
      <c r="G212" s="244"/>
      <c r="H212" s="247">
        <v>10.08</v>
      </c>
      <c r="I212" s="248"/>
      <c r="J212" s="244"/>
      <c r="K212" s="244"/>
      <c r="L212" s="249"/>
      <c r="M212" s="250"/>
      <c r="N212" s="251"/>
      <c r="O212" s="251"/>
      <c r="P212" s="251"/>
      <c r="Q212" s="251"/>
      <c r="R212" s="251"/>
      <c r="S212" s="251"/>
      <c r="T212" s="251"/>
      <c r="U212" s="252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3" t="s">
        <v>153</v>
      </c>
      <c r="AU212" s="253" t="s">
        <v>85</v>
      </c>
      <c r="AV212" s="14" t="s">
        <v>85</v>
      </c>
      <c r="AW212" s="14" t="s">
        <v>37</v>
      </c>
      <c r="AX212" s="14" t="s">
        <v>75</v>
      </c>
      <c r="AY212" s="253" t="s">
        <v>142</v>
      </c>
    </row>
    <row r="213" s="14" customFormat="1">
      <c r="A213" s="14"/>
      <c r="B213" s="243"/>
      <c r="C213" s="244"/>
      <c r="D213" s="234" t="s">
        <v>153</v>
      </c>
      <c r="E213" s="245" t="s">
        <v>19</v>
      </c>
      <c r="F213" s="246" t="s">
        <v>640</v>
      </c>
      <c r="G213" s="244"/>
      <c r="H213" s="247">
        <v>22.140000000000001</v>
      </c>
      <c r="I213" s="248"/>
      <c r="J213" s="244"/>
      <c r="K213" s="244"/>
      <c r="L213" s="249"/>
      <c r="M213" s="250"/>
      <c r="N213" s="251"/>
      <c r="O213" s="251"/>
      <c r="P213" s="251"/>
      <c r="Q213" s="251"/>
      <c r="R213" s="251"/>
      <c r="S213" s="251"/>
      <c r="T213" s="251"/>
      <c r="U213" s="252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3" t="s">
        <v>153</v>
      </c>
      <c r="AU213" s="253" t="s">
        <v>85</v>
      </c>
      <c r="AV213" s="14" t="s">
        <v>85</v>
      </c>
      <c r="AW213" s="14" t="s">
        <v>37</v>
      </c>
      <c r="AX213" s="14" t="s">
        <v>75</v>
      </c>
      <c r="AY213" s="253" t="s">
        <v>142</v>
      </c>
    </row>
    <row r="214" s="14" customFormat="1">
      <c r="A214" s="14"/>
      <c r="B214" s="243"/>
      <c r="C214" s="244"/>
      <c r="D214" s="234" t="s">
        <v>153</v>
      </c>
      <c r="E214" s="245" t="s">
        <v>19</v>
      </c>
      <c r="F214" s="246" t="s">
        <v>641</v>
      </c>
      <c r="G214" s="244"/>
      <c r="H214" s="247">
        <v>5.2000000000000002</v>
      </c>
      <c r="I214" s="248"/>
      <c r="J214" s="244"/>
      <c r="K214" s="244"/>
      <c r="L214" s="249"/>
      <c r="M214" s="250"/>
      <c r="N214" s="251"/>
      <c r="O214" s="251"/>
      <c r="P214" s="251"/>
      <c r="Q214" s="251"/>
      <c r="R214" s="251"/>
      <c r="S214" s="251"/>
      <c r="T214" s="251"/>
      <c r="U214" s="252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3" t="s">
        <v>153</v>
      </c>
      <c r="AU214" s="253" t="s">
        <v>85</v>
      </c>
      <c r="AV214" s="14" t="s">
        <v>85</v>
      </c>
      <c r="AW214" s="14" t="s">
        <v>37</v>
      </c>
      <c r="AX214" s="14" t="s">
        <v>75</v>
      </c>
      <c r="AY214" s="253" t="s">
        <v>142</v>
      </c>
    </row>
    <row r="215" s="14" customFormat="1">
      <c r="A215" s="14"/>
      <c r="B215" s="243"/>
      <c r="C215" s="244"/>
      <c r="D215" s="234" t="s">
        <v>153</v>
      </c>
      <c r="E215" s="245" t="s">
        <v>19</v>
      </c>
      <c r="F215" s="246" t="s">
        <v>642</v>
      </c>
      <c r="G215" s="244"/>
      <c r="H215" s="247">
        <v>62.5</v>
      </c>
      <c r="I215" s="248"/>
      <c r="J215" s="244"/>
      <c r="K215" s="244"/>
      <c r="L215" s="249"/>
      <c r="M215" s="250"/>
      <c r="N215" s="251"/>
      <c r="O215" s="251"/>
      <c r="P215" s="251"/>
      <c r="Q215" s="251"/>
      <c r="R215" s="251"/>
      <c r="S215" s="251"/>
      <c r="T215" s="251"/>
      <c r="U215" s="252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3" t="s">
        <v>153</v>
      </c>
      <c r="AU215" s="253" t="s">
        <v>85</v>
      </c>
      <c r="AV215" s="14" t="s">
        <v>85</v>
      </c>
      <c r="AW215" s="14" t="s">
        <v>37</v>
      </c>
      <c r="AX215" s="14" t="s">
        <v>75</v>
      </c>
      <c r="AY215" s="253" t="s">
        <v>142</v>
      </c>
    </row>
    <row r="216" s="16" customFormat="1">
      <c r="A216" s="16"/>
      <c r="B216" s="265"/>
      <c r="C216" s="266"/>
      <c r="D216" s="234" t="s">
        <v>153</v>
      </c>
      <c r="E216" s="267" t="s">
        <v>19</v>
      </c>
      <c r="F216" s="268" t="s">
        <v>232</v>
      </c>
      <c r="G216" s="266"/>
      <c r="H216" s="269">
        <v>157</v>
      </c>
      <c r="I216" s="270"/>
      <c r="J216" s="266"/>
      <c r="K216" s="266"/>
      <c r="L216" s="271"/>
      <c r="M216" s="272"/>
      <c r="N216" s="273"/>
      <c r="O216" s="273"/>
      <c r="P216" s="273"/>
      <c r="Q216" s="273"/>
      <c r="R216" s="273"/>
      <c r="S216" s="273"/>
      <c r="T216" s="273"/>
      <c r="U216" s="274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T216" s="275" t="s">
        <v>153</v>
      </c>
      <c r="AU216" s="275" t="s">
        <v>85</v>
      </c>
      <c r="AV216" s="16" t="s">
        <v>164</v>
      </c>
      <c r="AW216" s="16" t="s">
        <v>37</v>
      </c>
      <c r="AX216" s="16" t="s">
        <v>75</v>
      </c>
      <c r="AY216" s="275" t="s">
        <v>142</v>
      </c>
    </row>
    <row r="217" s="13" customFormat="1">
      <c r="A217" s="13"/>
      <c r="B217" s="232"/>
      <c r="C217" s="233"/>
      <c r="D217" s="234" t="s">
        <v>153</v>
      </c>
      <c r="E217" s="235" t="s">
        <v>19</v>
      </c>
      <c r="F217" s="236" t="s">
        <v>643</v>
      </c>
      <c r="G217" s="233"/>
      <c r="H217" s="235" t="s">
        <v>19</v>
      </c>
      <c r="I217" s="237"/>
      <c r="J217" s="233"/>
      <c r="K217" s="233"/>
      <c r="L217" s="238"/>
      <c r="M217" s="239"/>
      <c r="N217" s="240"/>
      <c r="O217" s="240"/>
      <c r="P217" s="240"/>
      <c r="Q217" s="240"/>
      <c r="R217" s="240"/>
      <c r="S217" s="240"/>
      <c r="T217" s="240"/>
      <c r="U217" s="241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2" t="s">
        <v>153</v>
      </c>
      <c r="AU217" s="242" t="s">
        <v>85</v>
      </c>
      <c r="AV217" s="13" t="s">
        <v>83</v>
      </c>
      <c r="AW217" s="13" t="s">
        <v>37</v>
      </c>
      <c r="AX217" s="13" t="s">
        <v>75</v>
      </c>
      <c r="AY217" s="242" t="s">
        <v>142</v>
      </c>
    </row>
    <row r="218" s="14" customFormat="1">
      <c r="A218" s="14"/>
      <c r="B218" s="243"/>
      <c r="C218" s="244"/>
      <c r="D218" s="234" t="s">
        <v>153</v>
      </c>
      <c r="E218" s="245" t="s">
        <v>19</v>
      </c>
      <c r="F218" s="246" t="s">
        <v>644</v>
      </c>
      <c r="G218" s="244"/>
      <c r="H218" s="247">
        <v>5.2800000000000002</v>
      </c>
      <c r="I218" s="248"/>
      <c r="J218" s="244"/>
      <c r="K218" s="244"/>
      <c r="L218" s="249"/>
      <c r="M218" s="250"/>
      <c r="N218" s="251"/>
      <c r="O218" s="251"/>
      <c r="P218" s="251"/>
      <c r="Q218" s="251"/>
      <c r="R218" s="251"/>
      <c r="S218" s="251"/>
      <c r="T218" s="251"/>
      <c r="U218" s="252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3" t="s">
        <v>153</v>
      </c>
      <c r="AU218" s="253" t="s">
        <v>85</v>
      </c>
      <c r="AV218" s="14" t="s">
        <v>85</v>
      </c>
      <c r="AW218" s="14" t="s">
        <v>37</v>
      </c>
      <c r="AX218" s="14" t="s">
        <v>75</v>
      </c>
      <c r="AY218" s="253" t="s">
        <v>142</v>
      </c>
    </row>
    <row r="219" s="14" customFormat="1">
      <c r="A219" s="14"/>
      <c r="B219" s="243"/>
      <c r="C219" s="244"/>
      <c r="D219" s="234" t="s">
        <v>153</v>
      </c>
      <c r="E219" s="245" t="s">
        <v>19</v>
      </c>
      <c r="F219" s="246" t="s">
        <v>645</v>
      </c>
      <c r="G219" s="244"/>
      <c r="H219" s="247">
        <v>13.039999999999999</v>
      </c>
      <c r="I219" s="248"/>
      <c r="J219" s="244"/>
      <c r="K219" s="244"/>
      <c r="L219" s="249"/>
      <c r="M219" s="250"/>
      <c r="N219" s="251"/>
      <c r="O219" s="251"/>
      <c r="P219" s="251"/>
      <c r="Q219" s="251"/>
      <c r="R219" s="251"/>
      <c r="S219" s="251"/>
      <c r="T219" s="251"/>
      <c r="U219" s="252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3" t="s">
        <v>153</v>
      </c>
      <c r="AU219" s="253" t="s">
        <v>85</v>
      </c>
      <c r="AV219" s="14" t="s">
        <v>85</v>
      </c>
      <c r="AW219" s="14" t="s">
        <v>37</v>
      </c>
      <c r="AX219" s="14" t="s">
        <v>75</v>
      </c>
      <c r="AY219" s="253" t="s">
        <v>142</v>
      </c>
    </row>
    <row r="220" s="14" customFormat="1">
      <c r="A220" s="14"/>
      <c r="B220" s="243"/>
      <c r="C220" s="244"/>
      <c r="D220" s="234" t="s">
        <v>153</v>
      </c>
      <c r="E220" s="245" t="s">
        <v>19</v>
      </c>
      <c r="F220" s="246" t="s">
        <v>646</v>
      </c>
      <c r="G220" s="244"/>
      <c r="H220" s="247">
        <v>7.7199999999999998</v>
      </c>
      <c r="I220" s="248"/>
      <c r="J220" s="244"/>
      <c r="K220" s="244"/>
      <c r="L220" s="249"/>
      <c r="M220" s="250"/>
      <c r="N220" s="251"/>
      <c r="O220" s="251"/>
      <c r="P220" s="251"/>
      <c r="Q220" s="251"/>
      <c r="R220" s="251"/>
      <c r="S220" s="251"/>
      <c r="T220" s="251"/>
      <c r="U220" s="252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3" t="s">
        <v>153</v>
      </c>
      <c r="AU220" s="253" t="s">
        <v>85</v>
      </c>
      <c r="AV220" s="14" t="s">
        <v>85</v>
      </c>
      <c r="AW220" s="14" t="s">
        <v>37</v>
      </c>
      <c r="AX220" s="14" t="s">
        <v>75</v>
      </c>
      <c r="AY220" s="253" t="s">
        <v>142</v>
      </c>
    </row>
    <row r="221" s="14" customFormat="1">
      <c r="A221" s="14"/>
      <c r="B221" s="243"/>
      <c r="C221" s="244"/>
      <c r="D221" s="234" t="s">
        <v>153</v>
      </c>
      <c r="E221" s="245" t="s">
        <v>19</v>
      </c>
      <c r="F221" s="246" t="s">
        <v>647</v>
      </c>
      <c r="G221" s="244"/>
      <c r="H221" s="247">
        <v>5.46</v>
      </c>
      <c r="I221" s="248"/>
      <c r="J221" s="244"/>
      <c r="K221" s="244"/>
      <c r="L221" s="249"/>
      <c r="M221" s="250"/>
      <c r="N221" s="251"/>
      <c r="O221" s="251"/>
      <c r="P221" s="251"/>
      <c r="Q221" s="251"/>
      <c r="R221" s="251"/>
      <c r="S221" s="251"/>
      <c r="T221" s="251"/>
      <c r="U221" s="252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3" t="s">
        <v>153</v>
      </c>
      <c r="AU221" s="253" t="s">
        <v>85</v>
      </c>
      <c r="AV221" s="14" t="s">
        <v>85</v>
      </c>
      <c r="AW221" s="14" t="s">
        <v>37</v>
      </c>
      <c r="AX221" s="14" t="s">
        <v>75</v>
      </c>
      <c r="AY221" s="253" t="s">
        <v>142</v>
      </c>
    </row>
    <row r="222" s="14" customFormat="1">
      <c r="A222" s="14"/>
      <c r="B222" s="243"/>
      <c r="C222" s="244"/>
      <c r="D222" s="234" t="s">
        <v>153</v>
      </c>
      <c r="E222" s="245" t="s">
        <v>19</v>
      </c>
      <c r="F222" s="246" t="s">
        <v>648</v>
      </c>
      <c r="G222" s="244"/>
      <c r="H222" s="247">
        <v>4.4699999999999998</v>
      </c>
      <c r="I222" s="248"/>
      <c r="J222" s="244"/>
      <c r="K222" s="244"/>
      <c r="L222" s="249"/>
      <c r="M222" s="250"/>
      <c r="N222" s="251"/>
      <c r="O222" s="251"/>
      <c r="P222" s="251"/>
      <c r="Q222" s="251"/>
      <c r="R222" s="251"/>
      <c r="S222" s="251"/>
      <c r="T222" s="251"/>
      <c r="U222" s="252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3" t="s">
        <v>153</v>
      </c>
      <c r="AU222" s="253" t="s">
        <v>85</v>
      </c>
      <c r="AV222" s="14" t="s">
        <v>85</v>
      </c>
      <c r="AW222" s="14" t="s">
        <v>37</v>
      </c>
      <c r="AX222" s="14" t="s">
        <v>75</v>
      </c>
      <c r="AY222" s="253" t="s">
        <v>142</v>
      </c>
    </row>
    <row r="223" s="14" customFormat="1">
      <c r="A223" s="14"/>
      <c r="B223" s="243"/>
      <c r="C223" s="244"/>
      <c r="D223" s="234" t="s">
        <v>153</v>
      </c>
      <c r="E223" s="245" t="s">
        <v>19</v>
      </c>
      <c r="F223" s="246" t="s">
        <v>649</v>
      </c>
      <c r="G223" s="244"/>
      <c r="H223" s="247">
        <v>7.0999999999999996</v>
      </c>
      <c r="I223" s="248"/>
      <c r="J223" s="244"/>
      <c r="K223" s="244"/>
      <c r="L223" s="249"/>
      <c r="M223" s="250"/>
      <c r="N223" s="251"/>
      <c r="O223" s="251"/>
      <c r="P223" s="251"/>
      <c r="Q223" s="251"/>
      <c r="R223" s="251"/>
      <c r="S223" s="251"/>
      <c r="T223" s="251"/>
      <c r="U223" s="252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3" t="s">
        <v>153</v>
      </c>
      <c r="AU223" s="253" t="s">
        <v>85</v>
      </c>
      <c r="AV223" s="14" t="s">
        <v>85</v>
      </c>
      <c r="AW223" s="14" t="s">
        <v>37</v>
      </c>
      <c r="AX223" s="14" t="s">
        <v>75</v>
      </c>
      <c r="AY223" s="253" t="s">
        <v>142</v>
      </c>
    </row>
    <row r="224" s="14" customFormat="1">
      <c r="A224" s="14"/>
      <c r="B224" s="243"/>
      <c r="C224" s="244"/>
      <c r="D224" s="234" t="s">
        <v>153</v>
      </c>
      <c r="E224" s="245" t="s">
        <v>19</v>
      </c>
      <c r="F224" s="246" t="s">
        <v>650</v>
      </c>
      <c r="G224" s="244"/>
      <c r="H224" s="247">
        <v>11.32</v>
      </c>
      <c r="I224" s="248"/>
      <c r="J224" s="244"/>
      <c r="K224" s="244"/>
      <c r="L224" s="249"/>
      <c r="M224" s="250"/>
      <c r="N224" s="251"/>
      <c r="O224" s="251"/>
      <c r="P224" s="251"/>
      <c r="Q224" s="251"/>
      <c r="R224" s="251"/>
      <c r="S224" s="251"/>
      <c r="T224" s="251"/>
      <c r="U224" s="252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3" t="s">
        <v>153</v>
      </c>
      <c r="AU224" s="253" t="s">
        <v>85</v>
      </c>
      <c r="AV224" s="14" t="s">
        <v>85</v>
      </c>
      <c r="AW224" s="14" t="s">
        <v>37</v>
      </c>
      <c r="AX224" s="14" t="s">
        <v>75</v>
      </c>
      <c r="AY224" s="253" t="s">
        <v>142</v>
      </c>
    </row>
    <row r="225" s="14" customFormat="1">
      <c r="A225" s="14"/>
      <c r="B225" s="243"/>
      <c r="C225" s="244"/>
      <c r="D225" s="234" t="s">
        <v>153</v>
      </c>
      <c r="E225" s="245" t="s">
        <v>19</v>
      </c>
      <c r="F225" s="246" t="s">
        <v>651</v>
      </c>
      <c r="G225" s="244"/>
      <c r="H225" s="247">
        <v>12.26</v>
      </c>
      <c r="I225" s="248"/>
      <c r="J225" s="244"/>
      <c r="K225" s="244"/>
      <c r="L225" s="249"/>
      <c r="M225" s="250"/>
      <c r="N225" s="251"/>
      <c r="O225" s="251"/>
      <c r="P225" s="251"/>
      <c r="Q225" s="251"/>
      <c r="R225" s="251"/>
      <c r="S225" s="251"/>
      <c r="T225" s="251"/>
      <c r="U225" s="252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3" t="s">
        <v>153</v>
      </c>
      <c r="AU225" s="253" t="s">
        <v>85</v>
      </c>
      <c r="AV225" s="14" t="s">
        <v>85</v>
      </c>
      <c r="AW225" s="14" t="s">
        <v>37</v>
      </c>
      <c r="AX225" s="14" t="s">
        <v>75</v>
      </c>
      <c r="AY225" s="253" t="s">
        <v>142</v>
      </c>
    </row>
    <row r="226" s="14" customFormat="1">
      <c r="A226" s="14"/>
      <c r="B226" s="243"/>
      <c r="C226" s="244"/>
      <c r="D226" s="234" t="s">
        <v>153</v>
      </c>
      <c r="E226" s="245" t="s">
        <v>19</v>
      </c>
      <c r="F226" s="246" t="s">
        <v>652</v>
      </c>
      <c r="G226" s="244"/>
      <c r="H226" s="247">
        <v>17.789999999999999</v>
      </c>
      <c r="I226" s="248"/>
      <c r="J226" s="244"/>
      <c r="K226" s="244"/>
      <c r="L226" s="249"/>
      <c r="M226" s="250"/>
      <c r="N226" s="251"/>
      <c r="O226" s="251"/>
      <c r="P226" s="251"/>
      <c r="Q226" s="251"/>
      <c r="R226" s="251"/>
      <c r="S226" s="251"/>
      <c r="T226" s="251"/>
      <c r="U226" s="252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3" t="s">
        <v>153</v>
      </c>
      <c r="AU226" s="253" t="s">
        <v>85</v>
      </c>
      <c r="AV226" s="14" t="s">
        <v>85</v>
      </c>
      <c r="AW226" s="14" t="s">
        <v>37</v>
      </c>
      <c r="AX226" s="14" t="s">
        <v>75</v>
      </c>
      <c r="AY226" s="253" t="s">
        <v>142</v>
      </c>
    </row>
    <row r="227" s="14" customFormat="1">
      <c r="A227" s="14"/>
      <c r="B227" s="243"/>
      <c r="C227" s="244"/>
      <c r="D227" s="234" t="s">
        <v>153</v>
      </c>
      <c r="E227" s="245" t="s">
        <v>19</v>
      </c>
      <c r="F227" s="246" t="s">
        <v>653</v>
      </c>
      <c r="G227" s="244"/>
      <c r="H227" s="247">
        <v>17.82</v>
      </c>
      <c r="I227" s="248"/>
      <c r="J227" s="244"/>
      <c r="K227" s="244"/>
      <c r="L227" s="249"/>
      <c r="M227" s="250"/>
      <c r="N227" s="251"/>
      <c r="O227" s="251"/>
      <c r="P227" s="251"/>
      <c r="Q227" s="251"/>
      <c r="R227" s="251"/>
      <c r="S227" s="251"/>
      <c r="T227" s="251"/>
      <c r="U227" s="252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3" t="s">
        <v>153</v>
      </c>
      <c r="AU227" s="253" t="s">
        <v>85</v>
      </c>
      <c r="AV227" s="14" t="s">
        <v>85</v>
      </c>
      <c r="AW227" s="14" t="s">
        <v>37</v>
      </c>
      <c r="AX227" s="14" t="s">
        <v>75</v>
      </c>
      <c r="AY227" s="253" t="s">
        <v>142</v>
      </c>
    </row>
    <row r="228" s="14" customFormat="1">
      <c r="A228" s="14"/>
      <c r="B228" s="243"/>
      <c r="C228" s="244"/>
      <c r="D228" s="234" t="s">
        <v>153</v>
      </c>
      <c r="E228" s="245" t="s">
        <v>19</v>
      </c>
      <c r="F228" s="246" t="s">
        <v>654</v>
      </c>
      <c r="G228" s="244"/>
      <c r="H228" s="247">
        <v>24.239999999999998</v>
      </c>
      <c r="I228" s="248"/>
      <c r="J228" s="244"/>
      <c r="K228" s="244"/>
      <c r="L228" s="249"/>
      <c r="M228" s="250"/>
      <c r="N228" s="251"/>
      <c r="O228" s="251"/>
      <c r="P228" s="251"/>
      <c r="Q228" s="251"/>
      <c r="R228" s="251"/>
      <c r="S228" s="251"/>
      <c r="T228" s="251"/>
      <c r="U228" s="252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3" t="s">
        <v>153</v>
      </c>
      <c r="AU228" s="253" t="s">
        <v>85</v>
      </c>
      <c r="AV228" s="14" t="s">
        <v>85</v>
      </c>
      <c r="AW228" s="14" t="s">
        <v>37</v>
      </c>
      <c r="AX228" s="14" t="s">
        <v>75</v>
      </c>
      <c r="AY228" s="253" t="s">
        <v>142</v>
      </c>
    </row>
    <row r="229" s="14" customFormat="1">
      <c r="A229" s="14"/>
      <c r="B229" s="243"/>
      <c r="C229" s="244"/>
      <c r="D229" s="234" t="s">
        <v>153</v>
      </c>
      <c r="E229" s="245" t="s">
        <v>19</v>
      </c>
      <c r="F229" s="246" t="s">
        <v>647</v>
      </c>
      <c r="G229" s="244"/>
      <c r="H229" s="247">
        <v>5.46</v>
      </c>
      <c r="I229" s="248"/>
      <c r="J229" s="244"/>
      <c r="K229" s="244"/>
      <c r="L229" s="249"/>
      <c r="M229" s="250"/>
      <c r="N229" s="251"/>
      <c r="O229" s="251"/>
      <c r="P229" s="251"/>
      <c r="Q229" s="251"/>
      <c r="R229" s="251"/>
      <c r="S229" s="251"/>
      <c r="T229" s="251"/>
      <c r="U229" s="252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3" t="s">
        <v>153</v>
      </c>
      <c r="AU229" s="253" t="s">
        <v>85</v>
      </c>
      <c r="AV229" s="14" t="s">
        <v>85</v>
      </c>
      <c r="AW229" s="14" t="s">
        <v>37</v>
      </c>
      <c r="AX229" s="14" t="s">
        <v>75</v>
      </c>
      <c r="AY229" s="253" t="s">
        <v>142</v>
      </c>
    </row>
    <row r="230" s="14" customFormat="1">
      <c r="A230" s="14"/>
      <c r="B230" s="243"/>
      <c r="C230" s="244"/>
      <c r="D230" s="234" t="s">
        <v>153</v>
      </c>
      <c r="E230" s="245" t="s">
        <v>19</v>
      </c>
      <c r="F230" s="246" t="s">
        <v>655</v>
      </c>
      <c r="G230" s="244"/>
      <c r="H230" s="247">
        <v>10.84</v>
      </c>
      <c r="I230" s="248"/>
      <c r="J230" s="244"/>
      <c r="K230" s="244"/>
      <c r="L230" s="249"/>
      <c r="M230" s="250"/>
      <c r="N230" s="251"/>
      <c r="O230" s="251"/>
      <c r="P230" s="251"/>
      <c r="Q230" s="251"/>
      <c r="R230" s="251"/>
      <c r="S230" s="251"/>
      <c r="T230" s="251"/>
      <c r="U230" s="252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3" t="s">
        <v>153</v>
      </c>
      <c r="AU230" s="253" t="s">
        <v>85</v>
      </c>
      <c r="AV230" s="14" t="s">
        <v>85</v>
      </c>
      <c r="AW230" s="14" t="s">
        <v>37</v>
      </c>
      <c r="AX230" s="14" t="s">
        <v>75</v>
      </c>
      <c r="AY230" s="253" t="s">
        <v>142</v>
      </c>
    </row>
    <row r="231" s="14" customFormat="1">
      <c r="A231" s="14"/>
      <c r="B231" s="243"/>
      <c r="C231" s="244"/>
      <c r="D231" s="234" t="s">
        <v>153</v>
      </c>
      <c r="E231" s="245" t="s">
        <v>19</v>
      </c>
      <c r="F231" s="246" t="s">
        <v>656</v>
      </c>
      <c r="G231" s="244"/>
      <c r="H231" s="247">
        <v>28.350000000000001</v>
      </c>
      <c r="I231" s="248"/>
      <c r="J231" s="244"/>
      <c r="K231" s="244"/>
      <c r="L231" s="249"/>
      <c r="M231" s="250"/>
      <c r="N231" s="251"/>
      <c r="O231" s="251"/>
      <c r="P231" s="251"/>
      <c r="Q231" s="251"/>
      <c r="R231" s="251"/>
      <c r="S231" s="251"/>
      <c r="T231" s="251"/>
      <c r="U231" s="252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3" t="s">
        <v>153</v>
      </c>
      <c r="AU231" s="253" t="s">
        <v>85</v>
      </c>
      <c r="AV231" s="14" t="s">
        <v>85</v>
      </c>
      <c r="AW231" s="14" t="s">
        <v>37</v>
      </c>
      <c r="AX231" s="14" t="s">
        <v>75</v>
      </c>
      <c r="AY231" s="253" t="s">
        <v>142</v>
      </c>
    </row>
    <row r="232" s="14" customFormat="1">
      <c r="A232" s="14"/>
      <c r="B232" s="243"/>
      <c r="C232" s="244"/>
      <c r="D232" s="234" t="s">
        <v>153</v>
      </c>
      <c r="E232" s="245" t="s">
        <v>19</v>
      </c>
      <c r="F232" s="246" t="s">
        <v>657</v>
      </c>
      <c r="G232" s="244"/>
      <c r="H232" s="247">
        <v>7.6799999999999997</v>
      </c>
      <c r="I232" s="248"/>
      <c r="J232" s="244"/>
      <c r="K232" s="244"/>
      <c r="L232" s="249"/>
      <c r="M232" s="250"/>
      <c r="N232" s="251"/>
      <c r="O232" s="251"/>
      <c r="P232" s="251"/>
      <c r="Q232" s="251"/>
      <c r="R232" s="251"/>
      <c r="S232" s="251"/>
      <c r="T232" s="251"/>
      <c r="U232" s="252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3" t="s">
        <v>153</v>
      </c>
      <c r="AU232" s="253" t="s">
        <v>85</v>
      </c>
      <c r="AV232" s="14" t="s">
        <v>85</v>
      </c>
      <c r="AW232" s="14" t="s">
        <v>37</v>
      </c>
      <c r="AX232" s="14" t="s">
        <v>75</v>
      </c>
      <c r="AY232" s="253" t="s">
        <v>142</v>
      </c>
    </row>
    <row r="233" s="16" customFormat="1">
      <c r="A233" s="16"/>
      <c r="B233" s="265"/>
      <c r="C233" s="266"/>
      <c r="D233" s="234" t="s">
        <v>153</v>
      </c>
      <c r="E233" s="267" t="s">
        <v>19</v>
      </c>
      <c r="F233" s="268" t="s">
        <v>232</v>
      </c>
      <c r="G233" s="266"/>
      <c r="H233" s="269">
        <v>178.82999999999998</v>
      </c>
      <c r="I233" s="270"/>
      <c r="J233" s="266"/>
      <c r="K233" s="266"/>
      <c r="L233" s="271"/>
      <c r="M233" s="272"/>
      <c r="N233" s="273"/>
      <c r="O233" s="273"/>
      <c r="P233" s="273"/>
      <c r="Q233" s="273"/>
      <c r="R233" s="273"/>
      <c r="S233" s="273"/>
      <c r="T233" s="273"/>
      <c r="U233" s="274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T233" s="275" t="s">
        <v>153</v>
      </c>
      <c r="AU233" s="275" t="s">
        <v>85</v>
      </c>
      <c r="AV233" s="16" t="s">
        <v>164</v>
      </c>
      <c r="AW233" s="16" t="s">
        <v>37</v>
      </c>
      <c r="AX233" s="16" t="s">
        <v>75</v>
      </c>
      <c r="AY233" s="275" t="s">
        <v>142</v>
      </c>
    </row>
    <row r="234" s="13" customFormat="1">
      <c r="A234" s="13"/>
      <c r="B234" s="232"/>
      <c r="C234" s="233"/>
      <c r="D234" s="234" t="s">
        <v>153</v>
      </c>
      <c r="E234" s="235" t="s">
        <v>19</v>
      </c>
      <c r="F234" s="236" t="s">
        <v>658</v>
      </c>
      <c r="G234" s="233"/>
      <c r="H234" s="235" t="s">
        <v>19</v>
      </c>
      <c r="I234" s="237"/>
      <c r="J234" s="233"/>
      <c r="K234" s="233"/>
      <c r="L234" s="238"/>
      <c r="M234" s="239"/>
      <c r="N234" s="240"/>
      <c r="O234" s="240"/>
      <c r="P234" s="240"/>
      <c r="Q234" s="240"/>
      <c r="R234" s="240"/>
      <c r="S234" s="240"/>
      <c r="T234" s="240"/>
      <c r="U234" s="241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2" t="s">
        <v>153</v>
      </c>
      <c r="AU234" s="242" t="s">
        <v>85</v>
      </c>
      <c r="AV234" s="13" t="s">
        <v>83</v>
      </c>
      <c r="AW234" s="13" t="s">
        <v>37</v>
      </c>
      <c r="AX234" s="13" t="s">
        <v>75</v>
      </c>
      <c r="AY234" s="242" t="s">
        <v>142</v>
      </c>
    </row>
    <row r="235" s="14" customFormat="1">
      <c r="A235" s="14"/>
      <c r="B235" s="243"/>
      <c r="C235" s="244"/>
      <c r="D235" s="234" t="s">
        <v>153</v>
      </c>
      <c r="E235" s="245" t="s">
        <v>19</v>
      </c>
      <c r="F235" s="246" t="s">
        <v>659</v>
      </c>
      <c r="G235" s="244"/>
      <c r="H235" s="247">
        <v>45.350000000000001</v>
      </c>
      <c r="I235" s="248"/>
      <c r="J235" s="244"/>
      <c r="K235" s="244"/>
      <c r="L235" s="249"/>
      <c r="M235" s="250"/>
      <c r="N235" s="251"/>
      <c r="O235" s="251"/>
      <c r="P235" s="251"/>
      <c r="Q235" s="251"/>
      <c r="R235" s="251"/>
      <c r="S235" s="251"/>
      <c r="T235" s="251"/>
      <c r="U235" s="252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3" t="s">
        <v>153</v>
      </c>
      <c r="AU235" s="253" t="s">
        <v>85</v>
      </c>
      <c r="AV235" s="14" t="s">
        <v>85</v>
      </c>
      <c r="AW235" s="14" t="s">
        <v>37</v>
      </c>
      <c r="AX235" s="14" t="s">
        <v>75</v>
      </c>
      <c r="AY235" s="253" t="s">
        <v>142</v>
      </c>
    </row>
    <row r="236" s="16" customFormat="1">
      <c r="A236" s="16"/>
      <c r="B236" s="265"/>
      <c r="C236" s="266"/>
      <c r="D236" s="234" t="s">
        <v>153</v>
      </c>
      <c r="E236" s="267" t="s">
        <v>19</v>
      </c>
      <c r="F236" s="268" t="s">
        <v>232</v>
      </c>
      <c r="G236" s="266"/>
      <c r="H236" s="269">
        <v>45.350000000000001</v>
      </c>
      <c r="I236" s="270"/>
      <c r="J236" s="266"/>
      <c r="K236" s="266"/>
      <c r="L236" s="271"/>
      <c r="M236" s="272"/>
      <c r="N236" s="273"/>
      <c r="O236" s="273"/>
      <c r="P236" s="273"/>
      <c r="Q236" s="273"/>
      <c r="R236" s="273"/>
      <c r="S236" s="273"/>
      <c r="T236" s="273"/>
      <c r="U236" s="274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T236" s="275" t="s">
        <v>153</v>
      </c>
      <c r="AU236" s="275" t="s">
        <v>85</v>
      </c>
      <c r="AV236" s="16" t="s">
        <v>164</v>
      </c>
      <c r="AW236" s="16" t="s">
        <v>37</v>
      </c>
      <c r="AX236" s="16" t="s">
        <v>75</v>
      </c>
      <c r="AY236" s="275" t="s">
        <v>142</v>
      </c>
    </row>
    <row r="237" s="13" customFormat="1">
      <c r="A237" s="13"/>
      <c r="B237" s="232"/>
      <c r="C237" s="233"/>
      <c r="D237" s="234" t="s">
        <v>153</v>
      </c>
      <c r="E237" s="235" t="s">
        <v>19</v>
      </c>
      <c r="F237" s="236" t="s">
        <v>660</v>
      </c>
      <c r="G237" s="233"/>
      <c r="H237" s="235" t="s">
        <v>19</v>
      </c>
      <c r="I237" s="237"/>
      <c r="J237" s="233"/>
      <c r="K237" s="233"/>
      <c r="L237" s="238"/>
      <c r="M237" s="239"/>
      <c r="N237" s="240"/>
      <c r="O237" s="240"/>
      <c r="P237" s="240"/>
      <c r="Q237" s="240"/>
      <c r="R237" s="240"/>
      <c r="S237" s="240"/>
      <c r="T237" s="240"/>
      <c r="U237" s="241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2" t="s">
        <v>153</v>
      </c>
      <c r="AU237" s="242" t="s">
        <v>85</v>
      </c>
      <c r="AV237" s="13" t="s">
        <v>83</v>
      </c>
      <c r="AW237" s="13" t="s">
        <v>37</v>
      </c>
      <c r="AX237" s="13" t="s">
        <v>75</v>
      </c>
      <c r="AY237" s="242" t="s">
        <v>142</v>
      </c>
    </row>
    <row r="238" s="14" customFormat="1">
      <c r="A238" s="14"/>
      <c r="B238" s="243"/>
      <c r="C238" s="244"/>
      <c r="D238" s="234" t="s">
        <v>153</v>
      </c>
      <c r="E238" s="245" t="s">
        <v>19</v>
      </c>
      <c r="F238" s="246" t="s">
        <v>661</v>
      </c>
      <c r="G238" s="244"/>
      <c r="H238" s="247">
        <v>45.350000000000001</v>
      </c>
      <c r="I238" s="248"/>
      <c r="J238" s="244"/>
      <c r="K238" s="244"/>
      <c r="L238" s="249"/>
      <c r="M238" s="250"/>
      <c r="N238" s="251"/>
      <c r="O238" s="251"/>
      <c r="P238" s="251"/>
      <c r="Q238" s="251"/>
      <c r="R238" s="251"/>
      <c r="S238" s="251"/>
      <c r="T238" s="251"/>
      <c r="U238" s="252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3" t="s">
        <v>153</v>
      </c>
      <c r="AU238" s="253" t="s">
        <v>85</v>
      </c>
      <c r="AV238" s="14" t="s">
        <v>85</v>
      </c>
      <c r="AW238" s="14" t="s">
        <v>37</v>
      </c>
      <c r="AX238" s="14" t="s">
        <v>75</v>
      </c>
      <c r="AY238" s="253" t="s">
        <v>142</v>
      </c>
    </row>
    <row r="239" s="16" customFormat="1">
      <c r="A239" s="16"/>
      <c r="B239" s="265"/>
      <c r="C239" s="266"/>
      <c r="D239" s="234" t="s">
        <v>153</v>
      </c>
      <c r="E239" s="267" t="s">
        <v>19</v>
      </c>
      <c r="F239" s="268" t="s">
        <v>232</v>
      </c>
      <c r="G239" s="266"/>
      <c r="H239" s="269">
        <v>45.350000000000001</v>
      </c>
      <c r="I239" s="270"/>
      <c r="J239" s="266"/>
      <c r="K239" s="266"/>
      <c r="L239" s="271"/>
      <c r="M239" s="272"/>
      <c r="N239" s="273"/>
      <c r="O239" s="273"/>
      <c r="P239" s="273"/>
      <c r="Q239" s="273"/>
      <c r="R239" s="273"/>
      <c r="S239" s="273"/>
      <c r="T239" s="273"/>
      <c r="U239" s="274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T239" s="275" t="s">
        <v>153</v>
      </c>
      <c r="AU239" s="275" t="s">
        <v>85</v>
      </c>
      <c r="AV239" s="16" t="s">
        <v>164</v>
      </c>
      <c r="AW239" s="16" t="s">
        <v>37</v>
      </c>
      <c r="AX239" s="16" t="s">
        <v>75</v>
      </c>
      <c r="AY239" s="275" t="s">
        <v>142</v>
      </c>
    </row>
    <row r="240" s="15" customFormat="1">
      <c r="A240" s="15"/>
      <c r="B240" s="254"/>
      <c r="C240" s="255"/>
      <c r="D240" s="234" t="s">
        <v>153</v>
      </c>
      <c r="E240" s="256" t="s">
        <v>19</v>
      </c>
      <c r="F240" s="257" t="s">
        <v>156</v>
      </c>
      <c r="G240" s="255"/>
      <c r="H240" s="258">
        <v>426.53000000000003</v>
      </c>
      <c r="I240" s="259"/>
      <c r="J240" s="255"/>
      <c r="K240" s="255"/>
      <c r="L240" s="260"/>
      <c r="M240" s="261"/>
      <c r="N240" s="262"/>
      <c r="O240" s="262"/>
      <c r="P240" s="262"/>
      <c r="Q240" s="262"/>
      <c r="R240" s="262"/>
      <c r="S240" s="262"/>
      <c r="T240" s="262"/>
      <c r="U240" s="263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T240" s="264" t="s">
        <v>153</v>
      </c>
      <c r="AU240" s="264" t="s">
        <v>85</v>
      </c>
      <c r="AV240" s="15" t="s">
        <v>149</v>
      </c>
      <c r="AW240" s="15" t="s">
        <v>37</v>
      </c>
      <c r="AX240" s="15" t="s">
        <v>83</v>
      </c>
      <c r="AY240" s="264" t="s">
        <v>142</v>
      </c>
    </row>
    <row r="241" s="2" customFormat="1" ht="16.5" customHeight="1">
      <c r="A241" s="41"/>
      <c r="B241" s="42"/>
      <c r="C241" s="279" t="s">
        <v>294</v>
      </c>
      <c r="D241" s="279" t="s">
        <v>517</v>
      </c>
      <c r="E241" s="280" t="s">
        <v>662</v>
      </c>
      <c r="F241" s="281" t="s">
        <v>663</v>
      </c>
      <c r="G241" s="282" t="s">
        <v>359</v>
      </c>
      <c r="H241" s="283">
        <v>164.84999999999999</v>
      </c>
      <c r="I241" s="284"/>
      <c r="J241" s="285">
        <f>ROUND(I241*H241,2)</f>
        <v>0</v>
      </c>
      <c r="K241" s="281" t="s">
        <v>148</v>
      </c>
      <c r="L241" s="286"/>
      <c r="M241" s="287" t="s">
        <v>19</v>
      </c>
      <c r="N241" s="288" t="s">
        <v>46</v>
      </c>
      <c r="O241" s="87"/>
      <c r="P241" s="223">
        <f>O241*H241</f>
        <v>0</v>
      </c>
      <c r="Q241" s="223">
        <v>0.00012</v>
      </c>
      <c r="R241" s="223">
        <f>Q241*H241</f>
        <v>0.019782000000000001</v>
      </c>
      <c r="S241" s="223">
        <v>0</v>
      </c>
      <c r="T241" s="223">
        <f>S241*H241</f>
        <v>0</v>
      </c>
      <c r="U241" s="224" t="s">
        <v>19</v>
      </c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5" t="s">
        <v>195</v>
      </c>
      <c r="AT241" s="225" t="s">
        <v>517</v>
      </c>
      <c r="AU241" s="225" t="s">
        <v>85</v>
      </c>
      <c r="AY241" s="20" t="s">
        <v>142</v>
      </c>
      <c r="BE241" s="226">
        <f>IF(N241="základní",J241,0)</f>
        <v>0</v>
      </c>
      <c r="BF241" s="226">
        <f>IF(N241="snížená",J241,0)</f>
        <v>0</v>
      </c>
      <c r="BG241" s="226">
        <f>IF(N241="zákl. přenesená",J241,0)</f>
        <v>0</v>
      </c>
      <c r="BH241" s="226">
        <f>IF(N241="sníž. přenesená",J241,0)</f>
        <v>0</v>
      </c>
      <c r="BI241" s="226">
        <f>IF(N241="nulová",J241,0)</f>
        <v>0</v>
      </c>
      <c r="BJ241" s="20" t="s">
        <v>83</v>
      </c>
      <c r="BK241" s="226">
        <f>ROUND(I241*H241,2)</f>
        <v>0</v>
      </c>
      <c r="BL241" s="20" t="s">
        <v>149</v>
      </c>
      <c r="BM241" s="225" t="s">
        <v>664</v>
      </c>
    </row>
    <row r="242" s="14" customFormat="1">
      <c r="A242" s="14"/>
      <c r="B242" s="243"/>
      <c r="C242" s="244"/>
      <c r="D242" s="234" t="s">
        <v>153</v>
      </c>
      <c r="E242" s="244"/>
      <c r="F242" s="246" t="s">
        <v>665</v>
      </c>
      <c r="G242" s="244"/>
      <c r="H242" s="247">
        <v>164.84999999999999</v>
      </c>
      <c r="I242" s="248"/>
      <c r="J242" s="244"/>
      <c r="K242" s="244"/>
      <c r="L242" s="249"/>
      <c r="M242" s="250"/>
      <c r="N242" s="251"/>
      <c r="O242" s="251"/>
      <c r="P242" s="251"/>
      <c r="Q242" s="251"/>
      <c r="R242" s="251"/>
      <c r="S242" s="251"/>
      <c r="T242" s="251"/>
      <c r="U242" s="252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3" t="s">
        <v>153</v>
      </c>
      <c r="AU242" s="253" t="s">
        <v>85</v>
      </c>
      <c r="AV242" s="14" t="s">
        <v>85</v>
      </c>
      <c r="AW242" s="14" t="s">
        <v>4</v>
      </c>
      <c r="AX242" s="14" t="s">
        <v>83</v>
      </c>
      <c r="AY242" s="253" t="s">
        <v>142</v>
      </c>
    </row>
    <row r="243" s="2" customFormat="1" ht="16.5" customHeight="1">
      <c r="A243" s="41"/>
      <c r="B243" s="42"/>
      <c r="C243" s="279" t="s">
        <v>7</v>
      </c>
      <c r="D243" s="279" t="s">
        <v>517</v>
      </c>
      <c r="E243" s="280" t="s">
        <v>666</v>
      </c>
      <c r="F243" s="281" t="s">
        <v>667</v>
      </c>
      <c r="G243" s="282" t="s">
        <v>359</v>
      </c>
      <c r="H243" s="283">
        <v>187.77199999999999</v>
      </c>
      <c r="I243" s="284"/>
      <c r="J243" s="285">
        <f>ROUND(I243*H243,2)</f>
        <v>0</v>
      </c>
      <c r="K243" s="281" t="s">
        <v>148</v>
      </c>
      <c r="L243" s="286"/>
      <c r="M243" s="287" t="s">
        <v>19</v>
      </c>
      <c r="N243" s="288" t="s">
        <v>46</v>
      </c>
      <c r="O243" s="87"/>
      <c r="P243" s="223">
        <f>O243*H243</f>
        <v>0</v>
      </c>
      <c r="Q243" s="223">
        <v>4.0000000000000003E-05</v>
      </c>
      <c r="R243" s="223">
        <f>Q243*H243</f>
        <v>0.0075108800000000002</v>
      </c>
      <c r="S243" s="223">
        <v>0</v>
      </c>
      <c r="T243" s="223">
        <f>S243*H243</f>
        <v>0</v>
      </c>
      <c r="U243" s="224" t="s">
        <v>19</v>
      </c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225" t="s">
        <v>195</v>
      </c>
      <c r="AT243" s="225" t="s">
        <v>517</v>
      </c>
      <c r="AU243" s="225" t="s">
        <v>85</v>
      </c>
      <c r="AY243" s="20" t="s">
        <v>142</v>
      </c>
      <c r="BE243" s="226">
        <f>IF(N243="základní",J243,0)</f>
        <v>0</v>
      </c>
      <c r="BF243" s="226">
        <f>IF(N243="snížená",J243,0)</f>
        <v>0</v>
      </c>
      <c r="BG243" s="226">
        <f>IF(N243="zákl. přenesená",J243,0)</f>
        <v>0</v>
      </c>
      <c r="BH243" s="226">
        <f>IF(N243="sníž. přenesená",J243,0)</f>
        <v>0</v>
      </c>
      <c r="BI243" s="226">
        <f>IF(N243="nulová",J243,0)</f>
        <v>0</v>
      </c>
      <c r="BJ243" s="20" t="s">
        <v>83</v>
      </c>
      <c r="BK243" s="226">
        <f>ROUND(I243*H243,2)</f>
        <v>0</v>
      </c>
      <c r="BL243" s="20" t="s">
        <v>149</v>
      </c>
      <c r="BM243" s="225" t="s">
        <v>668</v>
      </c>
    </row>
    <row r="244" s="14" customFormat="1">
      <c r="A244" s="14"/>
      <c r="B244" s="243"/>
      <c r="C244" s="244"/>
      <c r="D244" s="234" t="s">
        <v>153</v>
      </c>
      <c r="E244" s="244"/>
      <c r="F244" s="246" t="s">
        <v>669</v>
      </c>
      <c r="G244" s="244"/>
      <c r="H244" s="247">
        <v>187.77199999999999</v>
      </c>
      <c r="I244" s="248"/>
      <c r="J244" s="244"/>
      <c r="K244" s="244"/>
      <c r="L244" s="249"/>
      <c r="M244" s="250"/>
      <c r="N244" s="251"/>
      <c r="O244" s="251"/>
      <c r="P244" s="251"/>
      <c r="Q244" s="251"/>
      <c r="R244" s="251"/>
      <c r="S244" s="251"/>
      <c r="T244" s="251"/>
      <c r="U244" s="252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3" t="s">
        <v>153</v>
      </c>
      <c r="AU244" s="253" t="s">
        <v>85</v>
      </c>
      <c r="AV244" s="14" t="s">
        <v>85</v>
      </c>
      <c r="AW244" s="14" t="s">
        <v>4</v>
      </c>
      <c r="AX244" s="14" t="s">
        <v>83</v>
      </c>
      <c r="AY244" s="253" t="s">
        <v>142</v>
      </c>
    </row>
    <row r="245" s="2" customFormat="1" ht="21.75" customHeight="1">
      <c r="A245" s="41"/>
      <c r="B245" s="42"/>
      <c r="C245" s="279" t="s">
        <v>306</v>
      </c>
      <c r="D245" s="279" t="s">
        <v>517</v>
      </c>
      <c r="E245" s="280" t="s">
        <v>670</v>
      </c>
      <c r="F245" s="281" t="s">
        <v>671</v>
      </c>
      <c r="G245" s="282" t="s">
        <v>359</v>
      </c>
      <c r="H245" s="283">
        <v>49.109999999999999</v>
      </c>
      <c r="I245" s="284"/>
      <c r="J245" s="285">
        <f>ROUND(I245*H245,2)</f>
        <v>0</v>
      </c>
      <c r="K245" s="281" t="s">
        <v>562</v>
      </c>
      <c r="L245" s="286"/>
      <c r="M245" s="287" t="s">
        <v>19</v>
      </c>
      <c r="N245" s="288" t="s">
        <v>46</v>
      </c>
      <c r="O245" s="87"/>
      <c r="P245" s="223">
        <f>O245*H245</f>
        <v>0</v>
      </c>
      <c r="Q245" s="223">
        <v>0</v>
      </c>
      <c r="R245" s="223">
        <f>Q245*H245</f>
        <v>0</v>
      </c>
      <c r="S245" s="223">
        <v>0</v>
      </c>
      <c r="T245" s="223">
        <f>S245*H245</f>
        <v>0</v>
      </c>
      <c r="U245" s="224" t="s">
        <v>19</v>
      </c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225" t="s">
        <v>195</v>
      </c>
      <c r="AT245" s="225" t="s">
        <v>517</v>
      </c>
      <c r="AU245" s="225" t="s">
        <v>85</v>
      </c>
      <c r="AY245" s="20" t="s">
        <v>142</v>
      </c>
      <c r="BE245" s="226">
        <f>IF(N245="základní",J245,0)</f>
        <v>0</v>
      </c>
      <c r="BF245" s="226">
        <f>IF(N245="snížená",J245,0)</f>
        <v>0</v>
      </c>
      <c r="BG245" s="226">
        <f>IF(N245="zákl. přenesená",J245,0)</f>
        <v>0</v>
      </c>
      <c r="BH245" s="226">
        <f>IF(N245="sníž. přenesená",J245,0)</f>
        <v>0</v>
      </c>
      <c r="BI245" s="226">
        <f>IF(N245="nulová",J245,0)</f>
        <v>0</v>
      </c>
      <c r="BJ245" s="20" t="s">
        <v>83</v>
      </c>
      <c r="BK245" s="226">
        <f>ROUND(I245*H245,2)</f>
        <v>0</v>
      </c>
      <c r="BL245" s="20" t="s">
        <v>149</v>
      </c>
      <c r="BM245" s="225" t="s">
        <v>672</v>
      </c>
    </row>
    <row r="246" s="2" customFormat="1" ht="21.75" customHeight="1">
      <c r="A246" s="41"/>
      <c r="B246" s="42"/>
      <c r="C246" s="279" t="s">
        <v>311</v>
      </c>
      <c r="D246" s="279" t="s">
        <v>517</v>
      </c>
      <c r="E246" s="280" t="s">
        <v>673</v>
      </c>
      <c r="F246" s="281" t="s">
        <v>674</v>
      </c>
      <c r="G246" s="282" t="s">
        <v>359</v>
      </c>
      <c r="H246" s="283">
        <v>129.72</v>
      </c>
      <c r="I246" s="284"/>
      <c r="J246" s="285">
        <f>ROUND(I246*H246,2)</f>
        <v>0</v>
      </c>
      <c r="K246" s="281" t="s">
        <v>562</v>
      </c>
      <c r="L246" s="286"/>
      <c r="M246" s="287" t="s">
        <v>19</v>
      </c>
      <c r="N246" s="288" t="s">
        <v>46</v>
      </c>
      <c r="O246" s="87"/>
      <c r="P246" s="223">
        <f>O246*H246</f>
        <v>0</v>
      </c>
      <c r="Q246" s="223">
        <v>0</v>
      </c>
      <c r="R246" s="223">
        <f>Q246*H246</f>
        <v>0</v>
      </c>
      <c r="S246" s="223">
        <v>0</v>
      </c>
      <c r="T246" s="223">
        <f>S246*H246</f>
        <v>0</v>
      </c>
      <c r="U246" s="224" t="s">
        <v>19</v>
      </c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225" t="s">
        <v>195</v>
      </c>
      <c r="AT246" s="225" t="s">
        <v>517</v>
      </c>
      <c r="AU246" s="225" t="s">
        <v>85</v>
      </c>
      <c r="AY246" s="20" t="s">
        <v>142</v>
      </c>
      <c r="BE246" s="226">
        <f>IF(N246="základní",J246,0)</f>
        <v>0</v>
      </c>
      <c r="BF246" s="226">
        <f>IF(N246="snížená",J246,0)</f>
        <v>0</v>
      </c>
      <c r="BG246" s="226">
        <f>IF(N246="zákl. přenesená",J246,0)</f>
        <v>0</v>
      </c>
      <c r="BH246" s="226">
        <f>IF(N246="sníž. přenesená",J246,0)</f>
        <v>0</v>
      </c>
      <c r="BI246" s="226">
        <f>IF(N246="nulová",J246,0)</f>
        <v>0</v>
      </c>
      <c r="BJ246" s="20" t="s">
        <v>83</v>
      </c>
      <c r="BK246" s="226">
        <f>ROUND(I246*H246,2)</f>
        <v>0</v>
      </c>
      <c r="BL246" s="20" t="s">
        <v>149</v>
      </c>
      <c r="BM246" s="225" t="s">
        <v>675</v>
      </c>
    </row>
    <row r="247" s="2" customFormat="1" ht="16.5" customHeight="1">
      <c r="A247" s="41"/>
      <c r="B247" s="42"/>
      <c r="C247" s="279" t="s">
        <v>317</v>
      </c>
      <c r="D247" s="279" t="s">
        <v>517</v>
      </c>
      <c r="E247" s="280" t="s">
        <v>676</v>
      </c>
      <c r="F247" s="281" t="s">
        <v>677</v>
      </c>
      <c r="G247" s="282" t="s">
        <v>359</v>
      </c>
      <c r="H247" s="283">
        <v>47.618000000000002</v>
      </c>
      <c r="I247" s="284"/>
      <c r="J247" s="285">
        <f>ROUND(I247*H247,2)</f>
        <v>0</v>
      </c>
      <c r="K247" s="281" t="s">
        <v>148</v>
      </c>
      <c r="L247" s="286"/>
      <c r="M247" s="287" t="s">
        <v>19</v>
      </c>
      <c r="N247" s="288" t="s">
        <v>46</v>
      </c>
      <c r="O247" s="87"/>
      <c r="P247" s="223">
        <f>O247*H247</f>
        <v>0</v>
      </c>
      <c r="Q247" s="223">
        <v>0.00029999999999999997</v>
      </c>
      <c r="R247" s="223">
        <f>Q247*H247</f>
        <v>0.0142854</v>
      </c>
      <c r="S247" s="223">
        <v>0</v>
      </c>
      <c r="T247" s="223">
        <f>S247*H247</f>
        <v>0</v>
      </c>
      <c r="U247" s="224" t="s">
        <v>19</v>
      </c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5" t="s">
        <v>195</v>
      </c>
      <c r="AT247" s="225" t="s">
        <v>517</v>
      </c>
      <c r="AU247" s="225" t="s">
        <v>85</v>
      </c>
      <c r="AY247" s="20" t="s">
        <v>142</v>
      </c>
      <c r="BE247" s="226">
        <f>IF(N247="základní",J247,0)</f>
        <v>0</v>
      </c>
      <c r="BF247" s="226">
        <f>IF(N247="snížená",J247,0)</f>
        <v>0</v>
      </c>
      <c r="BG247" s="226">
        <f>IF(N247="zákl. přenesená",J247,0)</f>
        <v>0</v>
      </c>
      <c r="BH247" s="226">
        <f>IF(N247="sníž. přenesená",J247,0)</f>
        <v>0</v>
      </c>
      <c r="BI247" s="226">
        <f>IF(N247="nulová",J247,0)</f>
        <v>0</v>
      </c>
      <c r="BJ247" s="20" t="s">
        <v>83</v>
      </c>
      <c r="BK247" s="226">
        <f>ROUND(I247*H247,2)</f>
        <v>0</v>
      </c>
      <c r="BL247" s="20" t="s">
        <v>149</v>
      </c>
      <c r="BM247" s="225" t="s">
        <v>678</v>
      </c>
    </row>
    <row r="248" s="14" customFormat="1">
      <c r="A248" s="14"/>
      <c r="B248" s="243"/>
      <c r="C248" s="244"/>
      <c r="D248" s="234" t="s">
        <v>153</v>
      </c>
      <c r="E248" s="244"/>
      <c r="F248" s="246" t="s">
        <v>679</v>
      </c>
      <c r="G248" s="244"/>
      <c r="H248" s="247">
        <v>47.618000000000002</v>
      </c>
      <c r="I248" s="248"/>
      <c r="J248" s="244"/>
      <c r="K248" s="244"/>
      <c r="L248" s="249"/>
      <c r="M248" s="250"/>
      <c r="N248" s="251"/>
      <c r="O248" s="251"/>
      <c r="P248" s="251"/>
      <c r="Q248" s="251"/>
      <c r="R248" s="251"/>
      <c r="S248" s="251"/>
      <c r="T248" s="251"/>
      <c r="U248" s="252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3" t="s">
        <v>153</v>
      </c>
      <c r="AU248" s="253" t="s">
        <v>85</v>
      </c>
      <c r="AV248" s="14" t="s">
        <v>85</v>
      </c>
      <c r="AW248" s="14" t="s">
        <v>4</v>
      </c>
      <c r="AX248" s="14" t="s">
        <v>83</v>
      </c>
      <c r="AY248" s="253" t="s">
        <v>142</v>
      </c>
    </row>
    <row r="249" s="2" customFormat="1" ht="16.5" customHeight="1">
      <c r="A249" s="41"/>
      <c r="B249" s="42"/>
      <c r="C249" s="279" t="s">
        <v>322</v>
      </c>
      <c r="D249" s="279" t="s">
        <v>517</v>
      </c>
      <c r="E249" s="280" t="s">
        <v>680</v>
      </c>
      <c r="F249" s="281" t="s">
        <v>681</v>
      </c>
      <c r="G249" s="282" t="s">
        <v>359</v>
      </c>
      <c r="H249" s="283">
        <v>47.618000000000002</v>
      </c>
      <c r="I249" s="284"/>
      <c r="J249" s="285">
        <f>ROUND(I249*H249,2)</f>
        <v>0</v>
      </c>
      <c r="K249" s="281" t="s">
        <v>148</v>
      </c>
      <c r="L249" s="286"/>
      <c r="M249" s="287" t="s">
        <v>19</v>
      </c>
      <c r="N249" s="288" t="s">
        <v>46</v>
      </c>
      <c r="O249" s="87"/>
      <c r="P249" s="223">
        <f>O249*H249</f>
        <v>0</v>
      </c>
      <c r="Q249" s="223">
        <v>0.00020000000000000001</v>
      </c>
      <c r="R249" s="223">
        <f>Q249*H249</f>
        <v>0.0095236000000000001</v>
      </c>
      <c r="S249" s="223">
        <v>0</v>
      </c>
      <c r="T249" s="223">
        <f>S249*H249</f>
        <v>0</v>
      </c>
      <c r="U249" s="224" t="s">
        <v>19</v>
      </c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25" t="s">
        <v>195</v>
      </c>
      <c r="AT249" s="225" t="s">
        <v>517</v>
      </c>
      <c r="AU249" s="225" t="s">
        <v>85</v>
      </c>
      <c r="AY249" s="20" t="s">
        <v>142</v>
      </c>
      <c r="BE249" s="226">
        <f>IF(N249="základní",J249,0)</f>
        <v>0</v>
      </c>
      <c r="BF249" s="226">
        <f>IF(N249="snížená",J249,0)</f>
        <v>0</v>
      </c>
      <c r="BG249" s="226">
        <f>IF(N249="zákl. přenesená",J249,0)</f>
        <v>0</v>
      </c>
      <c r="BH249" s="226">
        <f>IF(N249="sníž. přenesená",J249,0)</f>
        <v>0</v>
      </c>
      <c r="BI249" s="226">
        <f>IF(N249="nulová",J249,0)</f>
        <v>0</v>
      </c>
      <c r="BJ249" s="20" t="s">
        <v>83</v>
      </c>
      <c r="BK249" s="226">
        <f>ROUND(I249*H249,2)</f>
        <v>0</v>
      </c>
      <c r="BL249" s="20" t="s">
        <v>149</v>
      </c>
      <c r="BM249" s="225" t="s">
        <v>682</v>
      </c>
    </row>
    <row r="250" s="14" customFormat="1">
      <c r="A250" s="14"/>
      <c r="B250" s="243"/>
      <c r="C250" s="244"/>
      <c r="D250" s="234" t="s">
        <v>153</v>
      </c>
      <c r="E250" s="244"/>
      <c r="F250" s="246" t="s">
        <v>679</v>
      </c>
      <c r="G250" s="244"/>
      <c r="H250" s="247">
        <v>47.618000000000002</v>
      </c>
      <c r="I250" s="248"/>
      <c r="J250" s="244"/>
      <c r="K250" s="244"/>
      <c r="L250" s="249"/>
      <c r="M250" s="250"/>
      <c r="N250" s="251"/>
      <c r="O250" s="251"/>
      <c r="P250" s="251"/>
      <c r="Q250" s="251"/>
      <c r="R250" s="251"/>
      <c r="S250" s="251"/>
      <c r="T250" s="251"/>
      <c r="U250" s="252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3" t="s">
        <v>153</v>
      </c>
      <c r="AU250" s="253" t="s">
        <v>85</v>
      </c>
      <c r="AV250" s="14" t="s">
        <v>85</v>
      </c>
      <c r="AW250" s="14" t="s">
        <v>4</v>
      </c>
      <c r="AX250" s="14" t="s">
        <v>83</v>
      </c>
      <c r="AY250" s="253" t="s">
        <v>142</v>
      </c>
    </row>
    <row r="251" s="2" customFormat="1" ht="24.15" customHeight="1">
      <c r="A251" s="41"/>
      <c r="B251" s="42"/>
      <c r="C251" s="214" t="s">
        <v>327</v>
      </c>
      <c r="D251" s="214" t="s">
        <v>144</v>
      </c>
      <c r="E251" s="215" t="s">
        <v>683</v>
      </c>
      <c r="F251" s="216" t="s">
        <v>684</v>
      </c>
      <c r="G251" s="217" t="s">
        <v>147</v>
      </c>
      <c r="H251" s="218">
        <v>719</v>
      </c>
      <c r="I251" s="219"/>
      <c r="J251" s="220">
        <f>ROUND(I251*H251,2)</f>
        <v>0</v>
      </c>
      <c r="K251" s="216" t="s">
        <v>148</v>
      </c>
      <c r="L251" s="47"/>
      <c r="M251" s="221" t="s">
        <v>19</v>
      </c>
      <c r="N251" s="222" t="s">
        <v>46</v>
      </c>
      <c r="O251" s="87"/>
      <c r="P251" s="223">
        <f>O251*H251</f>
        <v>0</v>
      </c>
      <c r="Q251" s="223">
        <v>0.013610000000000001</v>
      </c>
      <c r="R251" s="223">
        <f>Q251*H251</f>
        <v>9.7855900000000009</v>
      </c>
      <c r="S251" s="223">
        <v>0</v>
      </c>
      <c r="T251" s="223">
        <f>S251*H251</f>
        <v>0</v>
      </c>
      <c r="U251" s="224" t="s">
        <v>19</v>
      </c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R251" s="225" t="s">
        <v>149</v>
      </c>
      <c r="AT251" s="225" t="s">
        <v>144</v>
      </c>
      <c r="AU251" s="225" t="s">
        <v>85</v>
      </c>
      <c r="AY251" s="20" t="s">
        <v>142</v>
      </c>
      <c r="BE251" s="226">
        <f>IF(N251="základní",J251,0)</f>
        <v>0</v>
      </c>
      <c r="BF251" s="226">
        <f>IF(N251="snížená",J251,0)</f>
        <v>0</v>
      </c>
      <c r="BG251" s="226">
        <f>IF(N251="zákl. přenesená",J251,0)</f>
        <v>0</v>
      </c>
      <c r="BH251" s="226">
        <f>IF(N251="sníž. přenesená",J251,0)</f>
        <v>0</v>
      </c>
      <c r="BI251" s="226">
        <f>IF(N251="nulová",J251,0)</f>
        <v>0</v>
      </c>
      <c r="BJ251" s="20" t="s">
        <v>83</v>
      </c>
      <c r="BK251" s="226">
        <f>ROUND(I251*H251,2)</f>
        <v>0</v>
      </c>
      <c r="BL251" s="20" t="s">
        <v>149</v>
      </c>
      <c r="BM251" s="225" t="s">
        <v>685</v>
      </c>
    </row>
    <row r="252" s="2" customFormat="1">
      <c r="A252" s="41"/>
      <c r="B252" s="42"/>
      <c r="C252" s="43"/>
      <c r="D252" s="227" t="s">
        <v>151</v>
      </c>
      <c r="E252" s="43"/>
      <c r="F252" s="228" t="s">
        <v>686</v>
      </c>
      <c r="G252" s="43"/>
      <c r="H252" s="43"/>
      <c r="I252" s="229"/>
      <c r="J252" s="43"/>
      <c r="K252" s="43"/>
      <c r="L252" s="47"/>
      <c r="M252" s="230"/>
      <c r="N252" s="231"/>
      <c r="O252" s="87"/>
      <c r="P252" s="87"/>
      <c r="Q252" s="87"/>
      <c r="R252" s="87"/>
      <c r="S252" s="87"/>
      <c r="T252" s="87"/>
      <c r="U252" s="88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T252" s="20" t="s">
        <v>151</v>
      </c>
      <c r="AU252" s="20" t="s">
        <v>85</v>
      </c>
    </row>
    <row r="253" s="2" customFormat="1">
      <c r="A253" s="41"/>
      <c r="B253" s="42"/>
      <c r="C253" s="43"/>
      <c r="D253" s="234" t="s">
        <v>687</v>
      </c>
      <c r="E253" s="43"/>
      <c r="F253" s="289" t="s">
        <v>688</v>
      </c>
      <c r="G253" s="43"/>
      <c r="H253" s="43"/>
      <c r="I253" s="229"/>
      <c r="J253" s="43"/>
      <c r="K253" s="43"/>
      <c r="L253" s="47"/>
      <c r="M253" s="230"/>
      <c r="N253" s="231"/>
      <c r="O253" s="87"/>
      <c r="P253" s="87"/>
      <c r="Q253" s="87"/>
      <c r="R253" s="87"/>
      <c r="S253" s="87"/>
      <c r="T253" s="87"/>
      <c r="U253" s="88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T253" s="20" t="s">
        <v>687</v>
      </c>
      <c r="AU253" s="20" t="s">
        <v>85</v>
      </c>
    </row>
    <row r="254" s="14" customFormat="1">
      <c r="A254" s="14"/>
      <c r="B254" s="243"/>
      <c r="C254" s="244"/>
      <c r="D254" s="234" t="s">
        <v>153</v>
      </c>
      <c r="E254" s="245" t="s">
        <v>19</v>
      </c>
      <c r="F254" s="246" t="s">
        <v>689</v>
      </c>
      <c r="G254" s="244"/>
      <c r="H254" s="247">
        <v>719</v>
      </c>
      <c r="I254" s="248"/>
      <c r="J254" s="244"/>
      <c r="K254" s="244"/>
      <c r="L254" s="249"/>
      <c r="M254" s="250"/>
      <c r="N254" s="251"/>
      <c r="O254" s="251"/>
      <c r="P254" s="251"/>
      <c r="Q254" s="251"/>
      <c r="R254" s="251"/>
      <c r="S254" s="251"/>
      <c r="T254" s="251"/>
      <c r="U254" s="252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3" t="s">
        <v>153</v>
      </c>
      <c r="AU254" s="253" t="s">
        <v>85</v>
      </c>
      <c r="AV254" s="14" t="s">
        <v>85</v>
      </c>
      <c r="AW254" s="14" t="s">
        <v>37</v>
      </c>
      <c r="AX254" s="14" t="s">
        <v>75</v>
      </c>
      <c r="AY254" s="253" t="s">
        <v>142</v>
      </c>
    </row>
    <row r="255" s="15" customFormat="1">
      <c r="A255" s="15"/>
      <c r="B255" s="254"/>
      <c r="C255" s="255"/>
      <c r="D255" s="234" t="s">
        <v>153</v>
      </c>
      <c r="E255" s="256" t="s">
        <v>19</v>
      </c>
      <c r="F255" s="257" t="s">
        <v>156</v>
      </c>
      <c r="G255" s="255"/>
      <c r="H255" s="258">
        <v>719</v>
      </c>
      <c r="I255" s="259"/>
      <c r="J255" s="255"/>
      <c r="K255" s="255"/>
      <c r="L255" s="260"/>
      <c r="M255" s="261"/>
      <c r="N255" s="262"/>
      <c r="O255" s="262"/>
      <c r="P255" s="262"/>
      <c r="Q255" s="262"/>
      <c r="R255" s="262"/>
      <c r="S255" s="262"/>
      <c r="T255" s="262"/>
      <c r="U255" s="263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T255" s="264" t="s">
        <v>153</v>
      </c>
      <c r="AU255" s="264" t="s">
        <v>85</v>
      </c>
      <c r="AV255" s="15" t="s">
        <v>149</v>
      </c>
      <c r="AW255" s="15" t="s">
        <v>37</v>
      </c>
      <c r="AX255" s="15" t="s">
        <v>83</v>
      </c>
      <c r="AY255" s="264" t="s">
        <v>142</v>
      </c>
    </row>
    <row r="256" s="2" customFormat="1" ht="16.5" customHeight="1">
      <c r="A256" s="41"/>
      <c r="B256" s="42"/>
      <c r="C256" s="214" t="s">
        <v>332</v>
      </c>
      <c r="D256" s="214" t="s">
        <v>144</v>
      </c>
      <c r="E256" s="215" t="s">
        <v>690</v>
      </c>
      <c r="F256" s="216" t="s">
        <v>691</v>
      </c>
      <c r="G256" s="217" t="s">
        <v>147</v>
      </c>
      <c r="H256" s="218">
        <v>719</v>
      </c>
      <c r="I256" s="219"/>
      <c r="J256" s="220">
        <f>ROUND(I256*H256,2)</f>
        <v>0</v>
      </c>
      <c r="K256" s="216" t="s">
        <v>562</v>
      </c>
      <c r="L256" s="47"/>
      <c r="M256" s="221" t="s">
        <v>19</v>
      </c>
      <c r="N256" s="222" t="s">
        <v>46</v>
      </c>
      <c r="O256" s="87"/>
      <c r="P256" s="223">
        <f>O256*H256</f>
        <v>0</v>
      </c>
      <c r="Q256" s="223">
        <v>0.0040000000000000001</v>
      </c>
      <c r="R256" s="223">
        <f>Q256*H256</f>
        <v>2.8759999999999999</v>
      </c>
      <c r="S256" s="223">
        <v>0</v>
      </c>
      <c r="T256" s="223">
        <f>S256*H256</f>
        <v>0</v>
      </c>
      <c r="U256" s="224" t="s">
        <v>19</v>
      </c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225" t="s">
        <v>149</v>
      </c>
      <c r="AT256" s="225" t="s">
        <v>144</v>
      </c>
      <c r="AU256" s="225" t="s">
        <v>85</v>
      </c>
      <c r="AY256" s="20" t="s">
        <v>142</v>
      </c>
      <c r="BE256" s="226">
        <f>IF(N256="základní",J256,0)</f>
        <v>0</v>
      </c>
      <c r="BF256" s="226">
        <f>IF(N256="snížená",J256,0)</f>
        <v>0</v>
      </c>
      <c r="BG256" s="226">
        <f>IF(N256="zákl. přenesená",J256,0)</f>
        <v>0</v>
      </c>
      <c r="BH256" s="226">
        <f>IF(N256="sníž. přenesená",J256,0)</f>
        <v>0</v>
      </c>
      <c r="BI256" s="226">
        <f>IF(N256="nulová",J256,0)</f>
        <v>0</v>
      </c>
      <c r="BJ256" s="20" t="s">
        <v>83</v>
      </c>
      <c r="BK256" s="226">
        <f>ROUND(I256*H256,2)</f>
        <v>0</v>
      </c>
      <c r="BL256" s="20" t="s">
        <v>149</v>
      </c>
      <c r="BM256" s="225" t="s">
        <v>692</v>
      </c>
    </row>
    <row r="257" s="14" customFormat="1">
      <c r="A257" s="14"/>
      <c r="B257" s="243"/>
      <c r="C257" s="244"/>
      <c r="D257" s="234" t="s">
        <v>153</v>
      </c>
      <c r="E257" s="245" t="s">
        <v>19</v>
      </c>
      <c r="F257" s="246" t="s">
        <v>689</v>
      </c>
      <c r="G257" s="244"/>
      <c r="H257" s="247">
        <v>719</v>
      </c>
      <c r="I257" s="248"/>
      <c r="J257" s="244"/>
      <c r="K257" s="244"/>
      <c r="L257" s="249"/>
      <c r="M257" s="250"/>
      <c r="N257" s="251"/>
      <c r="O257" s="251"/>
      <c r="P257" s="251"/>
      <c r="Q257" s="251"/>
      <c r="R257" s="251"/>
      <c r="S257" s="251"/>
      <c r="T257" s="251"/>
      <c r="U257" s="252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3" t="s">
        <v>153</v>
      </c>
      <c r="AU257" s="253" t="s">
        <v>85</v>
      </c>
      <c r="AV257" s="14" t="s">
        <v>85</v>
      </c>
      <c r="AW257" s="14" t="s">
        <v>37</v>
      </c>
      <c r="AX257" s="14" t="s">
        <v>75</v>
      </c>
      <c r="AY257" s="253" t="s">
        <v>142</v>
      </c>
    </row>
    <row r="258" s="15" customFormat="1">
      <c r="A258" s="15"/>
      <c r="B258" s="254"/>
      <c r="C258" s="255"/>
      <c r="D258" s="234" t="s">
        <v>153</v>
      </c>
      <c r="E258" s="256" t="s">
        <v>19</v>
      </c>
      <c r="F258" s="257" t="s">
        <v>156</v>
      </c>
      <c r="G258" s="255"/>
      <c r="H258" s="258">
        <v>719</v>
      </c>
      <c r="I258" s="259"/>
      <c r="J258" s="255"/>
      <c r="K258" s="255"/>
      <c r="L258" s="260"/>
      <c r="M258" s="261"/>
      <c r="N258" s="262"/>
      <c r="O258" s="262"/>
      <c r="P258" s="262"/>
      <c r="Q258" s="262"/>
      <c r="R258" s="262"/>
      <c r="S258" s="262"/>
      <c r="T258" s="262"/>
      <c r="U258" s="263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T258" s="264" t="s">
        <v>153</v>
      </c>
      <c r="AU258" s="264" t="s">
        <v>85</v>
      </c>
      <c r="AV258" s="15" t="s">
        <v>149</v>
      </c>
      <c r="AW258" s="15" t="s">
        <v>37</v>
      </c>
      <c r="AX258" s="15" t="s">
        <v>83</v>
      </c>
      <c r="AY258" s="264" t="s">
        <v>142</v>
      </c>
    </row>
    <row r="259" s="2" customFormat="1" ht="24.15" customHeight="1">
      <c r="A259" s="41"/>
      <c r="B259" s="42"/>
      <c r="C259" s="214" t="s">
        <v>337</v>
      </c>
      <c r="D259" s="214" t="s">
        <v>144</v>
      </c>
      <c r="E259" s="215" t="s">
        <v>693</v>
      </c>
      <c r="F259" s="216" t="s">
        <v>694</v>
      </c>
      <c r="G259" s="217" t="s">
        <v>147</v>
      </c>
      <c r="H259" s="218">
        <v>707.404</v>
      </c>
      <c r="I259" s="219"/>
      <c r="J259" s="220">
        <f>ROUND(I259*H259,2)</f>
        <v>0</v>
      </c>
      <c r="K259" s="216" t="s">
        <v>148</v>
      </c>
      <c r="L259" s="47"/>
      <c r="M259" s="221" t="s">
        <v>19</v>
      </c>
      <c r="N259" s="222" t="s">
        <v>46</v>
      </c>
      <c r="O259" s="87"/>
      <c r="P259" s="223">
        <f>O259*H259</f>
        <v>0</v>
      </c>
      <c r="Q259" s="223">
        <v>0.0018</v>
      </c>
      <c r="R259" s="223">
        <f>Q259*H259</f>
        <v>1.2733272</v>
      </c>
      <c r="S259" s="223">
        <v>0</v>
      </c>
      <c r="T259" s="223">
        <f>S259*H259</f>
        <v>0</v>
      </c>
      <c r="U259" s="224" t="s">
        <v>19</v>
      </c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R259" s="225" t="s">
        <v>149</v>
      </c>
      <c r="AT259" s="225" t="s">
        <v>144</v>
      </c>
      <c r="AU259" s="225" t="s">
        <v>85</v>
      </c>
      <c r="AY259" s="20" t="s">
        <v>142</v>
      </c>
      <c r="BE259" s="226">
        <f>IF(N259="základní",J259,0)</f>
        <v>0</v>
      </c>
      <c r="BF259" s="226">
        <f>IF(N259="snížená",J259,0)</f>
        <v>0</v>
      </c>
      <c r="BG259" s="226">
        <f>IF(N259="zákl. přenesená",J259,0)</f>
        <v>0</v>
      </c>
      <c r="BH259" s="226">
        <f>IF(N259="sníž. přenesená",J259,0)</f>
        <v>0</v>
      </c>
      <c r="BI259" s="226">
        <f>IF(N259="nulová",J259,0)</f>
        <v>0</v>
      </c>
      <c r="BJ259" s="20" t="s">
        <v>83</v>
      </c>
      <c r="BK259" s="226">
        <f>ROUND(I259*H259,2)</f>
        <v>0</v>
      </c>
      <c r="BL259" s="20" t="s">
        <v>149</v>
      </c>
      <c r="BM259" s="225" t="s">
        <v>695</v>
      </c>
    </row>
    <row r="260" s="2" customFormat="1">
      <c r="A260" s="41"/>
      <c r="B260" s="42"/>
      <c r="C260" s="43"/>
      <c r="D260" s="227" t="s">
        <v>151</v>
      </c>
      <c r="E260" s="43"/>
      <c r="F260" s="228" t="s">
        <v>696</v>
      </c>
      <c r="G260" s="43"/>
      <c r="H260" s="43"/>
      <c r="I260" s="229"/>
      <c r="J260" s="43"/>
      <c r="K260" s="43"/>
      <c r="L260" s="47"/>
      <c r="M260" s="230"/>
      <c r="N260" s="231"/>
      <c r="O260" s="87"/>
      <c r="P260" s="87"/>
      <c r="Q260" s="87"/>
      <c r="R260" s="87"/>
      <c r="S260" s="87"/>
      <c r="T260" s="87"/>
      <c r="U260" s="88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T260" s="20" t="s">
        <v>151</v>
      </c>
      <c r="AU260" s="20" t="s">
        <v>85</v>
      </c>
    </row>
    <row r="261" s="13" customFormat="1">
      <c r="A261" s="13"/>
      <c r="B261" s="232"/>
      <c r="C261" s="233"/>
      <c r="D261" s="234" t="s">
        <v>153</v>
      </c>
      <c r="E261" s="235" t="s">
        <v>19</v>
      </c>
      <c r="F261" s="236" t="s">
        <v>564</v>
      </c>
      <c r="G261" s="233"/>
      <c r="H261" s="235" t="s">
        <v>19</v>
      </c>
      <c r="I261" s="237"/>
      <c r="J261" s="233"/>
      <c r="K261" s="233"/>
      <c r="L261" s="238"/>
      <c r="M261" s="239"/>
      <c r="N261" s="240"/>
      <c r="O261" s="240"/>
      <c r="P261" s="240"/>
      <c r="Q261" s="240"/>
      <c r="R261" s="240"/>
      <c r="S261" s="240"/>
      <c r="T261" s="240"/>
      <c r="U261" s="241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2" t="s">
        <v>153</v>
      </c>
      <c r="AU261" s="242" t="s">
        <v>85</v>
      </c>
      <c r="AV261" s="13" t="s">
        <v>83</v>
      </c>
      <c r="AW261" s="13" t="s">
        <v>37</v>
      </c>
      <c r="AX261" s="13" t="s">
        <v>75</v>
      </c>
      <c r="AY261" s="242" t="s">
        <v>142</v>
      </c>
    </row>
    <row r="262" s="14" customFormat="1">
      <c r="A262" s="14"/>
      <c r="B262" s="243"/>
      <c r="C262" s="244"/>
      <c r="D262" s="234" t="s">
        <v>153</v>
      </c>
      <c r="E262" s="245" t="s">
        <v>19</v>
      </c>
      <c r="F262" s="246" t="s">
        <v>565</v>
      </c>
      <c r="G262" s="244"/>
      <c r="H262" s="247">
        <v>655.46100000000001</v>
      </c>
      <c r="I262" s="248"/>
      <c r="J262" s="244"/>
      <c r="K262" s="244"/>
      <c r="L262" s="249"/>
      <c r="M262" s="250"/>
      <c r="N262" s="251"/>
      <c r="O262" s="251"/>
      <c r="P262" s="251"/>
      <c r="Q262" s="251"/>
      <c r="R262" s="251"/>
      <c r="S262" s="251"/>
      <c r="T262" s="251"/>
      <c r="U262" s="252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3" t="s">
        <v>153</v>
      </c>
      <c r="AU262" s="253" t="s">
        <v>85</v>
      </c>
      <c r="AV262" s="14" t="s">
        <v>85</v>
      </c>
      <c r="AW262" s="14" t="s">
        <v>37</v>
      </c>
      <c r="AX262" s="14" t="s">
        <v>75</v>
      </c>
      <c r="AY262" s="253" t="s">
        <v>142</v>
      </c>
    </row>
    <row r="263" s="14" customFormat="1">
      <c r="A263" s="14"/>
      <c r="B263" s="243"/>
      <c r="C263" s="244"/>
      <c r="D263" s="234" t="s">
        <v>153</v>
      </c>
      <c r="E263" s="245" t="s">
        <v>19</v>
      </c>
      <c r="F263" s="246" t="s">
        <v>566</v>
      </c>
      <c r="G263" s="244"/>
      <c r="H263" s="247">
        <v>12.6</v>
      </c>
      <c r="I263" s="248"/>
      <c r="J263" s="244"/>
      <c r="K263" s="244"/>
      <c r="L263" s="249"/>
      <c r="M263" s="250"/>
      <c r="N263" s="251"/>
      <c r="O263" s="251"/>
      <c r="P263" s="251"/>
      <c r="Q263" s="251"/>
      <c r="R263" s="251"/>
      <c r="S263" s="251"/>
      <c r="T263" s="251"/>
      <c r="U263" s="252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3" t="s">
        <v>153</v>
      </c>
      <c r="AU263" s="253" t="s">
        <v>85</v>
      </c>
      <c r="AV263" s="14" t="s">
        <v>85</v>
      </c>
      <c r="AW263" s="14" t="s">
        <v>37</v>
      </c>
      <c r="AX263" s="14" t="s">
        <v>75</v>
      </c>
      <c r="AY263" s="253" t="s">
        <v>142</v>
      </c>
    </row>
    <row r="264" s="14" customFormat="1">
      <c r="A264" s="14"/>
      <c r="B264" s="243"/>
      <c r="C264" s="244"/>
      <c r="D264" s="234" t="s">
        <v>153</v>
      </c>
      <c r="E264" s="245" t="s">
        <v>19</v>
      </c>
      <c r="F264" s="246" t="s">
        <v>573</v>
      </c>
      <c r="G264" s="244"/>
      <c r="H264" s="247">
        <v>39.343000000000004</v>
      </c>
      <c r="I264" s="248"/>
      <c r="J264" s="244"/>
      <c r="K264" s="244"/>
      <c r="L264" s="249"/>
      <c r="M264" s="250"/>
      <c r="N264" s="251"/>
      <c r="O264" s="251"/>
      <c r="P264" s="251"/>
      <c r="Q264" s="251"/>
      <c r="R264" s="251"/>
      <c r="S264" s="251"/>
      <c r="T264" s="251"/>
      <c r="U264" s="252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3" t="s">
        <v>153</v>
      </c>
      <c r="AU264" s="253" t="s">
        <v>85</v>
      </c>
      <c r="AV264" s="14" t="s">
        <v>85</v>
      </c>
      <c r="AW264" s="14" t="s">
        <v>37</v>
      </c>
      <c r="AX264" s="14" t="s">
        <v>75</v>
      </c>
      <c r="AY264" s="253" t="s">
        <v>142</v>
      </c>
    </row>
    <row r="265" s="15" customFormat="1">
      <c r="A265" s="15"/>
      <c r="B265" s="254"/>
      <c r="C265" s="255"/>
      <c r="D265" s="234" t="s">
        <v>153</v>
      </c>
      <c r="E265" s="256" t="s">
        <v>19</v>
      </c>
      <c r="F265" s="257" t="s">
        <v>156</v>
      </c>
      <c r="G265" s="255"/>
      <c r="H265" s="258">
        <v>707.404</v>
      </c>
      <c r="I265" s="259"/>
      <c r="J265" s="255"/>
      <c r="K265" s="255"/>
      <c r="L265" s="260"/>
      <c r="M265" s="261"/>
      <c r="N265" s="262"/>
      <c r="O265" s="262"/>
      <c r="P265" s="262"/>
      <c r="Q265" s="262"/>
      <c r="R265" s="262"/>
      <c r="S265" s="262"/>
      <c r="T265" s="262"/>
      <c r="U265" s="263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T265" s="264" t="s">
        <v>153</v>
      </c>
      <c r="AU265" s="264" t="s">
        <v>85</v>
      </c>
      <c r="AV265" s="15" t="s">
        <v>149</v>
      </c>
      <c r="AW265" s="15" t="s">
        <v>37</v>
      </c>
      <c r="AX265" s="15" t="s">
        <v>83</v>
      </c>
      <c r="AY265" s="264" t="s">
        <v>142</v>
      </c>
    </row>
    <row r="266" s="2" customFormat="1" ht="16.5" customHeight="1">
      <c r="A266" s="41"/>
      <c r="B266" s="42"/>
      <c r="C266" s="214" t="s">
        <v>342</v>
      </c>
      <c r="D266" s="214" t="s">
        <v>144</v>
      </c>
      <c r="E266" s="215" t="s">
        <v>697</v>
      </c>
      <c r="F266" s="216" t="s">
        <v>698</v>
      </c>
      <c r="G266" s="217" t="s">
        <v>147</v>
      </c>
      <c r="H266" s="218">
        <v>259.29399999999998</v>
      </c>
      <c r="I266" s="219"/>
      <c r="J266" s="220">
        <f>ROUND(I266*H266,2)</f>
        <v>0</v>
      </c>
      <c r="K266" s="216" t="s">
        <v>562</v>
      </c>
      <c r="L266" s="47"/>
      <c r="M266" s="221" t="s">
        <v>19</v>
      </c>
      <c r="N266" s="222" t="s">
        <v>46</v>
      </c>
      <c r="O266" s="87"/>
      <c r="P266" s="223">
        <f>O266*H266</f>
        <v>0</v>
      </c>
      <c r="Q266" s="223">
        <v>0</v>
      </c>
      <c r="R266" s="223">
        <f>Q266*H266</f>
        <v>0</v>
      </c>
      <c r="S266" s="223">
        <v>1.0000000000000001E-05</v>
      </c>
      <c r="T266" s="223">
        <f>S266*H266</f>
        <v>0.0025929400000000002</v>
      </c>
      <c r="U266" s="224" t="s">
        <v>19</v>
      </c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R266" s="225" t="s">
        <v>149</v>
      </c>
      <c r="AT266" s="225" t="s">
        <v>144</v>
      </c>
      <c r="AU266" s="225" t="s">
        <v>85</v>
      </c>
      <c r="AY266" s="20" t="s">
        <v>142</v>
      </c>
      <c r="BE266" s="226">
        <f>IF(N266="základní",J266,0)</f>
        <v>0</v>
      </c>
      <c r="BF266" s="226">
        <f>IF(N266="snížená",J266,0)</f>
        <v>0</v>
      </c>
      <c r="BG266" s="226">
        <f>IF(N266="zákl. přenesená",J266,0)</f>
        <v>0</v>
      </c>
      <c r="BH266" s="226">
        <f>IF(N266="sníž. přenesená",J266,0)</f>
        <v>0</v>
      </c>
      <c r="BI266" s="226">
        <f>IF(N266="nulová",J266,0)</f>
        <v>0</v>
      </c>
      <c r="BJ266" s="20" t="s">
        <v>83</v>
      </c>
      <c r="BK266" s="226">
        <f>ROUND(I266*H266,2)</f>
        <v>0</v>
      </c>
      <c r="BL266" s="20" t="s">
        <v>149</v>
      </c>
      <c r="BM266" s="225" t="s">
        <v>699</v>
      </c>
    </row>
    <row r="267" s="2" customFormat="1">
      <c r="A267" s="41"/>
      <c r="B267" s="42"/>
      <c r="C267" s="43"/>
      <c r="D267" s="234" t="s">
        <v>687</v>
      </c>
      <c r="E267" s="43"/>
      <c r="F267" s="289" t="s">
        <v>700</v>
      </c>
      <c r="G267" s="43"/>
      <c r="H267" s="43"/>
      <c r="I267" s="229"/>
      <c r="J267" s="43"/>
      <c r="K267" s="43"/>
      <c r="L267" s="47"/>
      <c r="M267" s="230"/>
      <c r="N267" s="231"/>
      <c r="O267" s="87"/>
      <c r="P267" s="87"/>
      <c r="Q267" s="87"/>
      <c r="R267" s="87"/>
      <c r="S267" s="87"/>
      <c r="T267" s="87"/>
      <c r="U267" s="88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T267" s="20" t="s">
        <v>687</v>
      </c>
      <c r="AU267" s="20" t="s">
        <v>85</v>
      </c>
    </row>
    <row r="268" s="13" customFormat="1">
      <c r="A268" s="13"/>
      <c r="B268" s="232"/>
      <c r="C268" s="233"/>
      <c r="D268" s="234" t="s">
        <v>153</v>
      </c>
      <c r="E268" s="235" t="s">
        <v>19</v>
      </c>
      <c r="F268" s="236" t="s">
        <v>701</v>
      </c>
      <c r="G268" s="233"/>
      <c r="H268" s="235" t="s">
        <v>19</v>
      </c>
      <c r="I268" s="237"/>
      <c r="J268" s="233"/>
      <c r="K268" s="233"/>
      <c r="L268" s="238"/>
      <c r="M268" s="239"/>
      <c r="N268" s="240"/>
      <c r="O268" s="240"/>
      <c r="P268" s="240"/>
      <c r="Q268" s="240"/>
      <c r="R268" s="240"/>
      <c r="S268" s="240"/>
      <c r="T268" s="240"/>
      <c r="U268" s="241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2" t="s">
        <v>153</v>
      </c>
      <c r="AU268" s="242" t="s">
        <v>85</v>
      </c>
      <c r="AV268" s="13" t="s">
        <v>83</v>
      </c>
      <c r="AW268" s="13" t="s">
        <v>37</v>
      </c>
      <c r="AX268" s="13" t="s">
        <v>75</v>
      </c>
      <c r="AY268" s="242" t="s">
        <v>142</v>
      </c>
    </row>
    <row r="269" s="14" customFormat="1">
      <c r="A269" s="14"/>
      <c r="B269" s="243"/>
      <c r="C269" s="244"/>
      <c r="D269" s="234" t="s">
        <v>153</v>
      </c>
      <c r="E269" s="245" t="s">
        <v>19</v>
      </c>
      <c r="F269" s="246" t="s">
        <v>702</v>
      </c>
      <c r="G269" s="244"/>
      <c r="H269" s="247">
        <v>99.450000000000003</v>
      </c>
      <c r="I269" s="248"/>
      <c r="J269" s="244"/>
      <c r="K269" s="244"/>
      <c r="L269" s="249"/>
      <c r="M269" s="250"/>
      <c r="N269" s="251"/>
      <c r="O269" s="251"/>
      <c r="P269" s="251"/>
      <c r="Q269" s="251"/>
      <c r="R269" s="251"/>
      <c r="S269" s="251"/>
      <c r="T269" s="251"/>
      <c r="U269" s="252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3" t="s">
        <v>153</v>
      </c>
      <c r="AU269" s="253" t="s">
        <v>85</v>
      </c>
      <c r="AV269" s="14" t="s">
        <v>85</v>
      </c>
      <c r="AW269" s="14" t="s">
        <v>37</v>
      </c>
      <c r="AX269" s="14" t="s">
        <v>75</v>
      </c>
      <c r="AY269" s="253" t="s">
        <v>142</v>
      </c>
    </row>
    <row r="270" s="14" customFormat="1">
      <c r="A270" s="14"/>
      <c r="B270" s="243"/>
      <c r="C270" s="244"/>
      <c r="D270" s="234" t="s">
        <v>153</v>
      </c>
      <c r="E270" s="245" t="s">
        <v>19</v>
      </c>
      <c r="F270" s="246" t="s">
        <v>703</v>
      </c>
      <c r="G270" s="244"/>
      <c r="H270" s="247">
        <v>23.033999999999999</v>
      </c>
      <c r="I270" s="248"/>
      <c r="J270" s="244"/>
      <c r="K270" s="244"/>
      <c r="L270" s="249"/>
      <c r="M270" s="250"/>
      <c r="N270" s="251"/>
      <c r="O270" s="251"/>
      <c r="P270" s="251"/>
      <c r="Q270" s="251"/>
      <c r="R270" s="251"/>
      <c r="S270" s="251"/>
      <c r="T270" s="251"/>
      <c r="U270" s="252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3" t="s">
        <v>153</v>
      </c>
      <c r="AU270" s="253" t="s">
        <v>85</v>
      </c>
      <c r="AV270" s="14" t="s">
        <v>85</v>
      </c>
      <c r="AW270" s="14" t="s">
        <v>37</v>
      </c>
      <c r="AX270" s="14" t="s">
        <v>75</v>
      </c>
      <c r="AY270" s="253" t="s">
        <v>142</v>
      </c>
    </row>
    <row r="271" s="14" customFormat="1">
      <c r="A271" s="14"/>
      <c r="B271" s="243"/>
      <c r="C271" s="244"/>
      <c r="D271" s="234" t="s">
        <v>153</v>
      </c>
      <c r="E271" s="245" t="s">
        <v>19</v>
      </c>
      <c r="F271" s="246" t="s">
        <v>704</v>
      </c>
      <c r="G271" s="244"/>
      <c r="H271" s="247">
        <v>61.424999999999997</v>
      </c>
      <c r="I271" s="248"/>
      <c r="J271" s="244"/>
      <c r="K271" s="244"/>
      <c r="L271" s="249"/>
      <c r="M271" s="250"/>
      <c r="N271" s="251"/>
      <c r="O271" s="251"/>
      <c r="P271" s="251"/>
      <c r="Q271" s="251"/>
      <c r="R271" s="251"/>
      <c r="S271" s="251"/>
      <c r="T271" s="251"/>
      <c r="U271" s="252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53" t="s">
        <v>153</v>
      </c>
      <c r="AU271" s="253" t="s">
        <v>85</v>
      </c>
      <c r="AV271" s="14" t="s">
        <v>85</v>
      </c>
      <c r="AW271" s="14" t="s">
        <v>37</v>
      </c>
      <c r="AX271" s="14" t="s">
        <v>75</v>
      </c>
      <c r="AY271" s="253" t="s">
        <v>142</v>
      </c>
    </row>
    <row r="272" s="14" customFormat="1">
      <c r="A272" s="14"/>
      <c r="B272" s="243"/>
      <c r="C272" s="244"/>
      <c r="D272" s="234" t="s">
        <v>153</v>
      </c>
      <c r="E272" s="245" t="s">
        <v>19</v>
      </c>
      <c r="F272" s="246" t="s">
        <v>705</v>
      </c>
      <c r="G272" s="244"/>
      <c r="H272" s="247">
        <v>1.44</v>
      </c>
      <c r="I272" s="248"/>
      <c r="J272" s="244"/>
      <c r="K272" s="244"/>
      <c r="L272" s="249"/>
      <c r="M272" s="250"/>
      <c r="N272" s="251"/>
      <c r="O272" s="251"/>
      <c r="P272" s="251"/>
      <c r="Q272" s="251"/>
      <c r="R272" s="251"/>
      <c r="S272" s="251"/>
      <c r="T272" s="251"/>
      <c r="U272" s="252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3" t="s">
        <v>153</v>
      </c>
      <c r="AU272" s="253" t="s">
        <v>85</v>
      </c>
      <c r="AV272" s="14" t="s">
        <v>85</v>
      </c>
      <c r="AW272" s="14" t="s">
        <v>37</v>
      </c>
      <c r="AX272" s="14" t="s">
        <v>75</v>
      </c>
      <c r="AY272" s="253" t="s">
        <v>142</v>
      </c>
    </row>
    <row r="273" s="14" customFormat="1">
      <c r="A273" s="14"/>
      <c r="B273" s="243"/>
      <c r="C273" s="244"/>
      <c r="D273" s="234" t="s">
        <v>153</v>
      </c>
      <c r="E273" s="245" t="s">
        <v>19</v>
      </c>
      <c r="F273" s="246" t="s">
        <v>706</v>
      </c>
      <c r="G273" s="244"/>
      <c r="H273" s="247">
        <v>2.0880000000000001</v>
      </c>
      <c r="I273" s="248"/>
      <c r="J273" s="244"/>
      <c r="K273" s="244"/>
      <c r="L273" s="249"/>
      <c r="M273" s="250"/>
      <c r="N273" s="251"/>
      <c r="O273" s="251"/>
      <c r="P273" s="251"/>
      <c r="Q273" s="251"/>
      <c r="R273" s="251"/>
      <c r="S273" s="251"/>
      <c r="T273" s="251"/>
      <c r="U273" s="252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3" t="s">
        <v>153</v>
      </c>
      <c r="AU273" s="253" t="s">
        <v>85</v>
      </c>
      <c r="AV273" s="14" t="s">
        <v>85</v>
      </c>
      <c r="AW273" s="14" t="s">
        <v>37</v>
      </c>
      <c r="AX273" s="14" t="s">
        <v>75</v>
      </c>
      <c r="AY273" s="253" t="s">
        <v>142</v>
      </c>
    </row>
    <row r="274" s="14" customFormat="1">
      <c r="A274" s="14"/>
      <c r="B274" s="243"/>
      <c r="C274" s="244"/>
      <c r="D274" s="234" t="s">
        <v>153</v>
      </c>
      <c r="E274" s="245" t="s">
        <v>19</v>
      </c>
      <c r="F274" s="246" t="s">
        <v>707</v>
      </c>
      <c r="G274" s="244"/>
      <c r="H274" s="247">
        <v>2.7999999999999998</v>
      </c>
      <c r="I274" s="248"/>
      <c r="J274" s="244"/>
      <c r="K274" s="244"/>
      <c r="L274" s="249"/>
      <c r="M274" s="250"/>
      <c r="N274" s="251"/>
      <c r="O274" s="251"/>
      <c r="P274" s="251"/>
      <c r="Q274" s="251"/>
      <c r="R274" s="251"/>
      <c r="S274" s="251"/>
      <c r="T274" s="251"/>
      <c r="U274" s="252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3" t="s">
        <v>153</v>
      </c>
      <c r="AU274" s="253" t="s">
        <v>85</v>
      </c>
      <c r="AV274" s="14" t="s">
        <v>85</v>
      </c>
      <c r="AW274" s="14" t="s">
        <v>37</v>
      </c>
      <c r="AX274" s="14" t="s">
        <v>75</v>
      </c>
      <c r="AY274" s="253" t="s">
        <v>142</v>
      </c>
    </row>
    <row r="275" s="14" customFormat="1">
      <c r="A275" s="14"/>
      <c r="B275" s="243"/>
      <c r="C275" s="244"/>
      <c r="D275" s="234" t="s">
        <v>153</v>
      </c>
      <c r="E275" s="245" t="s">
        <v>19</v>
      </c>
      <c r="F275" s="246" t="s">
        <v>708</v>
      </c>
      <c r="G275" s="244"/>
      <c r="H275" s="247">
        <v>3.6899999999999999</v>
      </c>
      <c r="I275" s="248"/>
      <c r="J275" s="244"/>
      <c r="K275" s="244"/>
      <c r="L275" s="249"/>
      <c r="M275" s="250"/>
      <c r="N275" s="251"/>
      <c r="O275" s="251"/>
      <c r="P275" s="251"/>
      <c r="Q275" s="251"/>
      <c r="R275" s="251"/>
      <c r="S275" s="251"/>
      <c r="T275" s="251"/>
      <c r="U275" s="252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3" t="s">
        <v>153</v>
      </c>
      <c r="AU275" s="253" t="s">
        <v>85</v>
      </c>
      <c r="AV275" s="14" t="s">
        <v>85</v>
      </c>
      <c r="AW275" s="14" t="s">
        <v>37</v>
      </c>
      <c r="AX275" s="14" t="s">
        <v>75</v>
      </c>
      <c r="AY275" s="253" t="s">
        <v>142</v>
      </c>
    </row>
    <row r="276" s="14" customFormat="1">
      <c r="A276" s="14"/>
      <c r="B276" s="243"/>
      <c r="C276" s="244"/>
      <c r="D276" s="234" t="s">
        <v>153</v>
      </c>
      <c r="E276" s="245" t="s">
        <v>19</v>
      </c>
      <c r="F276" s="246" t="s">
        <v>709</v>
      </c>
      <c r="G276" s="244"/>
      <c r="H276" s="247">
        <v>2.032</v>
      </c>
      <c r="I276" s="248"/>
      <c r="J276" s="244"/>
      <c r="K276" s="244"/>
      <c r="L276" s="249"/>
      <c r="M276" s="250"/>
      <c r="N276" s="251"/>
      <c r="O276" s="251"/>
      <c r="P276" s="251"/>
      <c r="Q276" s="251"/>
      <c r="R276" s="251"/>
      <c r="S276" s="251"/>
      <c r="T276" s="251"/>
      <c r="U276" s="252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3" t="s">
        <v>153</v>
      </c>
      <c r="AU276" s="253" t="s">
        <v>85</v>
      </c>
      <c r="AV276" s="14" t="s">
        <v>85</v>
      </c>
      <c r="AW276" s="14" t="s">
        <v>37</v>
      </c>
      <c r="AX276" s="14" t="s">
        <v>75</v>
      </c>
      <c r="AY276" s="253" t="s">
        <v>142</v>
      </c>
    </row>
    <row r="277" s="14" customFormat="1">
      <c r="A277" s="14"/>
      <c r="B277" s="243"/>
      <c r="C277" s="244"/>
      <c r="D277" s="234" t="s">
        <v>153</v>
      </c>
      <c r="E277" s="245" t="s">
        <v>19</v>
      </c>
      <c r="F277" s="246" t="s">
        <v>710</v>
      </c>
      <c r="G277" s="244"/>
      <c r="H277" s="247">
        <v>18.959</v>
      </c>
      <c r="I277" s="248"/>
      <c r="J277" s="244"/>
      <c r="K277" s="244"/>
      <c r="L277" s="249"/>
      <c r="M277" s="250"/>
      <c r="N277" s="251"/>
      <c r="O277" s="251"/>
      <c r="P277" s="251"/>
      <c r="Q277" s="251"/>
      <c r="R277" s="251"/>
      <c r="S277" s="251"/>
      <c r="T277" s="251"/>
      <c r="U277" s="252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3" t="s">
        <v>153</v>
      </c>
      <c r="AU277" s="253" t="s">
        <v>85</v>
      </c>
      <c r="AV277" s="14" t="s">
        <v>85</v>
      </c>
      <c r="AW277" s="14" t="s">
        <v>37</v>
      </c>
      <c r="AX277" s="14" t="s">
        <v>75</v>
      </c>
      <c r="AY277" s="253" t="s">
        <v>142</v>
      </c>
    </row>
    <row r="278" s="14" customFormat="1">
      <c r="A278" s="14"/>
      <c r="B278" s="243"/>
      <c r="C278" s="244"/>
      <c r="D278" s="234" t="s">
        <v>153</v>
      </c>
      <c r="E278" s="245" t="s">
        <v>19</v>
      </c>
      <c r="F278" s="246" t="s">
        <v>711</v>
      </c>
      <c r="G278" s="244"/>
      <c r="H278" s="247">
        <v>6.3840000000000003</v>
      </c>
      <c r="I278" s="248"/>
      <c r="J278" s="244"/>
      <c r="K278" s="244"/>
      <c r="L278" s="249"/>
      <c r="M278" s="250"/>
      <c r="N278" s="251"/>
      <c r="O278" s="251"/>
      <c r="P278" s="251"/>
      <c r="Q278" s="251"/>
      <c r="R278" s="251"/>
      <c r="S278" s="251"/>
      <c r="T278" s="251"/>
      <c r="U278" s="252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3" t="s">
        <v>153</v>
      </c>
      <c r="AU278" s="253" t="s">
        <v>85</v>
      </c>
      <c r="AV278" s="14" t="s">
        <v>85</v>
      </c>
      <c r="AW278" s="14" t="s">
        <v>37</v>
      </c>
      <c r="AX278" s="14" t="s">
        <v>75</v>
      </c>
      <c r="AY278" s="253" t="s">
        <v>142</v>
      </c>
    </row>
    <row r="279" s="14" customFormat="1">
      <c r="A279" s="14"/>
      <c r="B279" s="243"/>
      <c r="C279" s="244"/>
      <c r="D279" s="234" t="s">
        <v>153</v>
      </c>
      <c r="E279" s="245" t="s">
        <v>19</v>
      </c>
      <c r="F279" s="246" t="s">
        <v>712</v>
      </c>
      <c r="G279" s="244"/>
      <c r="H279" s="247">
        <v>8.5999999999999996</v>
      </c>
      <c r="I279" s="248"/>
      <c r="J279" s="244"/>
      <c r="K279" s="244"/>
      <c r="L279" s="249"/>
      <c r="M279" s="250"/>
      <c r="N279" s="251"/>
      <c r="O279" s="251"/>
      <c r="P279" s="251"/>
      <c r="Q279" s="251"/>
      <c r="R279" s="251"/>
      <c r="S279" s="251"/>
      <c r="T279" s="251"/>
      <c r="U279" s="252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3" t="s">
        <v>153</v>
      </c>
      <c r="AU279" s="253" t="s">
        <v>85</v>
      </c>
      <c r="AV279" s="14" t="s">
        <v>85</v>
      </c>
      <c r="AW279" s="14" t="s">
        <v>37</v>
      </c>
      <c r="AX279" s="14" t="s">
        <v>75</v>
      </c>
      <c r="AY279" s="253" t="s">
        <v>142</v>
      </c>
    </row>
    <row r="280" s="14" customFormat="1">
      <c r="A280" s="14"/>
      <c r="B280" s="243"/>
      <c r="C280" s="244"/>
      <c r="D280" s="234" t="s">
        <v>153</v>
      </c>
      <c r="E280" s="245" t="s">
        <v>19</v>
      </c>
      <c r="F280" s="246" t="s">
        <v>713</v>
      </c>
      <c r="G280" s="244"/>
      <c r="H280" s="247">
        <v>8.6379999999999999</v>
      </c>
      <c r="I280" s="248"/>
      <c r="J280" s="244"/>
      <c r="K280" s="244"/>
      <c r="L280" s="249"/>
      <c r="M280" s="250"/>
      <c r="N280" s="251"/>
      <c r="O280" s="251"/>
      <c r="P280" s="251"/>
      <c r="Q280" s="251"/>
      <c r="R280" s="251"/>
      <c r="S280" s="251"/>
      <c r="T280" s="251"/>
      <c r="U280" s="252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3" t="s">
        <v>153</v>
      </c>
      <c r="AU280" s="253" t="s">
        <v>85</v>
      </c>
      <c r="AV280" s="14" t="s">
        <v>85</v>
      </c>
      <c r="AW280" s="14" t="s">
        <v>37</v>
      </c>
      <c r="AX280" s="14" t="s">
        <v>75</v>
      </c>
      <c r="AY280" s="253" t="s">
        <v>142</v>
      </c>
    </row>
    <row r="281" s="14" customFormat="1">
      <c r="A281" s="14"/>
      <c r="B281" s="243"/>
      <c r="C281" s="244"/>
      <c r="D281" s="234" t="s">
        <v>153</v>
      </c>
      <c r="E281" s="245" t="s">
        <v>19</v>
      </c>
      <c r="F281" s="246" t="s">
        <v>714</v>
      </c>
      <c r="G281" s="244"/>
      <c r="H281" s="247">
        <v>12.096</v>
      </c>
      <c r="I281" s="248"/>
      <c r="J281" s="244"/>
      <c r="K281" s="244"/>
      <c r="L281" s="249"/>
      <c r="M281" s="250"/>
      <c r="N281" s="251"/>
      <c r="O281" s="251"/>
      <c r="P281" s="251"/>
      <c r="Q281" s="251"/>
      <c r="R281" s="251"/>
      <c r="S281" s="251"/>
      <c r="T281" s="251"/>
      <c r="U281" s="252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3" t="s">
        <v>153</v>
      </c>
      <c r="AU281" s="253" t="s">
        <v>85</v>
      </c>
      <c r="AV281" s="14" t="s">
        <v>85</v>
      </c>
      <c r="AW281" s="14" t="s">
        <v>37</v>
      </c>
      <c r="AX281" s="14" t="s">
        <v>75</v>
      </c>
      <c r="AY281" s="253" t="s">
        <v>142</v>
      </c>
    </row>
    <row r="282" s="14" customFormat="1">
      <c r="A282" s="14"/>
      <c r="B282" s="243"/>
      <c r="C282" s="244"/>
      <c r="D282" s="234" t="s">
        <v>153</v>
      </c>
      <c r="E282" s="245" t="s">
        <v>19</v>
      </c>
      <c r="F282" s="246" t="s">
        <v>715</v>
      </c>
      <c r="G282" s="244"/>
      <c r="H282" s="247">
        <v>5.3559999999999999</v>
      </c>
      <c r="I282" s="248"/>
      <c r="J282" s="244"/>
      <c r="K282" s="244"/>
      <c r="L282" s="249"/>
      <c r="M282" s="250"/>
      <c r="N282" s="251"/>
      <c r="O282" s="251"/>
      <c r="P282" s="251"/>
      <c r="Q282" s="251"/>
      <c r="R282" s="251"/>
      <c r="S282" s="251"/>
      <c r="T282" s="251"/>
      <c r="U282" s="252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3" t="s">
        <v>153</v>
      </c>
      <c r="AU282" s="253" t="s">
        <v>85</v>
      </c>
      <c r="AV282" s="14" t="s">
        <v>85</v>
      </c>
      <c r="AW282" s="14" t="s">
        <v>37</v>
      </c>
      <c r="AX282" s="14" t="s">
        <v>75</v>
      </c>
      <c r="AY282" s="253" t="s">
        <v>142</v>
      </c>
    </row>
    <row r="283" s="14" customFormat="1">
      <c r="A283" s="14"/>
      <c r="B283" s="243"/>
      <c r="C283" s="244"/>
      <c r="D283" s="234" t="s">
        <v>153</v>
      </c>
      <c r="E283" s="245" t="s">
        <v>19</v>
      </c>
      <c r="F283" s="246" t="s">
        <v>716</v>
      </c>
      <c r="G283" s="244"/>
      <c r="H283" s="247">
        <v>3.302</v>
      </c>
      <c r="I283" s="248"/>
      <c r="J283" s="244"/>
      <c r="K283" s="244"/>
      <c r="L283" s="249"/>
      <c r="M283" s="250"/>
      <c r="N283" s="251"/>
      <c r="O283" s="251"/>
      <c r="P283" s="251"/>
      <c r="Q283" s="251"/>
      <c r="R283" s="251"/>
      <c r="S283" s="251"/>
      <c r="T283" s="251"/>
      <c r="U283" s="252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3" t="s">
        <v>153</v>
      </c>
      <c r="AU283" s="253" t="s">
        <v>85</v>
      </c>
      <c r="AV283" s="14" t="s">
        <v>85</v>
      </c>
      <c r="AW283" s="14" t="s">
        <v>37</v>
      </c>
      <c r="AX283" s="14" t="s">
        <v>75</v>
      </c>
      <c r="AY283" s="253" t="s">
        <v>142</v>
      </c>
    </row>
    <row r="284" s="15" customFormat="1">
      <c r="A284" s="15"/>
      <c r="B284" s="254"/>
      <c r="C284" s="255"/>
      <c r="D284" s="234" t="s">
        <v>153</v>
      </c>
      <c r="E284" s="256" t="s">
        <v>19</v>
      </c>
      <c r="F284" s="257" t="s">
        <v>156</v>
      </c>
      <c r="G284" s="255"/>
      <c r="H284" s="258">
        <v>259.29400000000004</v>
      </c>
      <c r="I284" s="259"/>
      <c r="J284" s="255"/>
      <c r="K284" s="255"/>
      <c r="L284" s="260"/>
      <c r="M284" s="261"/>
      <c r="N284" s="262"/>
      <c r="O284" s="262"/>
      <c r="P284" s="262"/>
      <c r="Q284" s="262"/>
      <c r="R284" s="262"/>
      <c r="S284" s="262"/>
      <c r="T284" s="262"/>
      <c r="U284" s="263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T284" s="264" t="s">
        <v>153</v>
      </c>
      <c r="AU284" s="264" t="s">
        <v>85</v>
      </c>
      <c r="AV284" s="15" t="s">
        <v>149</v>
      </c>
      <c r="AW284" s="15" t="s">
        <v>37</v>
      </c>
      <c r="AX284" s="15" t="s">
        <v>83</v>
      </c>
      <c r="AY284" s="264" t="s">
        <v>142</v>
      </c>
    </row>
    <row r="285" s="2" customFormat="1" ht="16.5" customHeight="1">
      <c r="A285" s="41"/>
      <c r="B285" s="42"/>
      <c r="C285" s="214" t="s">
        <v>347</v>
      </c>
      <c r="D285" s="214" t="s">
        <v>144</v>
      </c>
      <c r="E285" s="215" t="s">
        <v>717</v>
      </c>
      <c r="F285" s="216" t="s">
        <v>718</v>
      </c>
      <c r="G285" s="217" t="s">
        <v>147</v>
      </c>
      <c r="H285" s="218">
        <v>1439.953</v>
      </c>
      <c r="I285" s="219"/>
      <c r="J285" s="220">
        <f>ROUND(I285*H285,2)</f>
        <v>0</v>
      </c>
      <c r="K285" s="216" t="s">
        <v>148</v>
      </c>
      <c r="L285" s="47"/>
      <c r="M285" s="221" t="s">
        <v>19</v>
      </c>
      <c r="N285" s="222" t="s">
        <v>46</v>
      </c>
      <c r="O285" s="87"/>
      <c r="P285" s="223">
        <f>O285*H285</f>
        <v>0</v>
      </c>
      <c r="Q285" s="223">
        <v>0</v>
      </c>
      <c r="R285" s="223">
        <f>Q285*H285</f>
        <v>0</v>
      </c>
      <c r="S285" s="223">
        <v>0</v>
      </c>
      <c r="T285" s="223">
        <f>S285*H285</f>
        <v>0</v>
      </c>
      <c r="U285" s="224" t="s">
        <v>19</v>
      </c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R285" s="225" t="s">
        <v>149</v>
      </c>
      <c r="AT285" s="225" t="s">
        <v>144</v>
      </c>
      <c r="AU285" s="225" t="s">
        <v>85</v>
      </c>
      <c r="AY285" s="20" t="s">
        <v>142</v>
      </c>
      <c r="BE285" s="226">
        <f>IF(N285="základní",J285,0)</f>
        <v>0</v>
      </c>
      <c r="BF285" s="226">
        <f>IF(N285="snížená",J285,0)</f>
        <v>0</v>
      </c>
      <c r="BG285" s="226">
        <f>IF(N285="zákl. přenesená",J285,0)</f>
        <v>0</v>
      </c>
      <c r="BH285" s="226">
        <f>IF(N285="sníž. přenesená",J285,0)</f>
        <v>0</v>
      </c>
      <c r="BI285" s="226">
        <f>IF(N285="nulová",J285,0)</f>
        <v>0</v>
      </c>
      <c r="BJ285" s="20" t="s">
        <v>83</v>
      </c>
      <c r="BK285" s="226">
        <f>ROUND(I285*H285,2)</f>
        <v>0</v>
      </c>
      <c r="BL285" s="20" t="s">
        <v>149</v>
      </c>
      <c r="BM285" s="225" t="s">
        <v>719</v>
      </c>
    </row>
    <row r="286" s="2" customFormat="1">
      <c r="A286" s="41"/>
      <c r="B286" s="42"/>
      <c r="C286" s="43"/>
      <c r="D286" s="227" t="s">
        <v>151</v>
      </c>
      <c r="E286" s="43"/>
      <c r="F286" s="228" t="s">
        <v>720</v>
      </c>
      <c r="G286" s="43"/>
      <c r="H286" s="43"/>
      <c r="I286" s="229"/>
      <c r="J286" s="43"/>
      <c r="K286" s="43"/>
      <c r="L286" s="47"/>
      <c r="M286" s="230"/>
      <c r="N286" s="231"/>
      <c r="O286" s="87"/>
      <c r="P286" s="87"/>
      <c r="Q286" s="87"/>
      <c r="R286" s="87"/>
      <c r="S286" s="87"/>
      <c r="T286" s="87"/>
      <c r="U286" s="88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T286" s="20" t="s">
        <v>151</v>
      </c>
      <c r="AU286" s="20" t="s">
        <v>85</v>
      </c>
    </row>
    <row r="287" s="13" customFormat="1">
      <c r="A287" s="13"/>
      <c r="B287" s="232"/>
      <c r="C287" s="233"/>
      <c r="D287" s="234" t="s">
        <v>153</v>
      </c>
      <c r="E287" s="235" t="s">
        <v>19</v>
      </c>
      <c r="F287" s="236" t="s">
        <v>564</v>
      </c>
      <c r="G287" s="233"/>
      <c r="H287" s="235" t="s">
        <v>19</v>
      </c>
      <c r="I287" s="237"/>
      <c r="J287" s="233"/>
      <c r="K287" s="233"/>
      <c r="L287" s="238"/>
      <c r="M287" s="239"/>
      <c r="N287" s="240"/>
      <c r="O287" s="240"/>
      <c r="P287" s="240"/>
      <c r="Q287" s="240"/>
      <c r="R287" s="240"/>
      <c r="S287" s="240"/>
      <c r="T287" s="240"/>
      <c r="U287" s="241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2" t="s">
        <v>153</v>
      </c>
      <c r="AU287" s="242" t="s">
        <v>85</v>
      </c>
      <c r="AV287" s="13" t="s">
        <v>83</v>
      </c>
      <c r="AW287" s="13" t="s">
        <v>37</v>
      </c>
      <c r="AX287" s="13" t="s">
        <v>75</v>
      </c>
      <c r="AY287" s="242" t="s">
        <v>142</v>
      </c>
    </row>
    <row r="288" s="14" customFormat="1">
      <c r="A288" s="14"/>
      <c r="B288" s="243"/>
      <c r="C288" s="244"/>
      <c r="D288" s="234" t="s">
        <v>153</v>
      </c>
      <c r="E288" s="245" t="s">
        <v>19</v>
      </c>
      <c r="F288" s="246" t="s">
        <v>721</v>
      </c>
      <c r="G288" s="244"/>
      <c r="H288" s="247">
        <v>23.73</v>
      </c>
      <c r="I288" s="248"/>
      <c r="J288" s="244"/>
      <c r="K288" s="244"/>
      <c r="L288" s="249"/>
      <c r="M288" s="250"/>
      <c r="N288" s="251"/>
      <c r="O288" s="251"/>
      <c r="P288" s="251"/>
      <c r="Q288" s="251"/>
      <c r="R288" s="251"/>
      <c r="S288" s="251"/>
      <c r="T288" s="251"/>
      <c r="U288" s="252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3" t="s">
        <v>153</v>
      </c>
      <c r="AU288" s="253" t="s">
        <v>85</v>
      </c>
      <c r="AV288" s="14" t="s">
        <v>85</v>
      </c>
      <c r="AW288" s="14" t="s">
        <v>37</v>
      </c>
      <c r="AX288" s="14" t="s">
        <v>75</v>
      </c>
      <c r="AY288" s="253" t="s">
        <v>142</v>
      </c>
    </row>
    <row r="289" s="14" customFormat="1">
      <c r="A289" s="14"/>
      <c r="B289" s="243"/>
      <c r="C289" s="244"/>
      <c r="D289" s="234" t="s">
        <v>153</v>
      </c>
      <c r="E289" s="245" t="s">
        <v>19</v>
      </c>
      <c r="F289" s="246" t="s">
        <v>722</v>
      </c>
      <c r="G289" s="244"/>
      <c r="H289" s="247">
        <v>70.498000000000005</v>
      </c>
      <c r="I289" s="248"/>
      <c r="J289" s="244"/>
      <c r="K289" s="244"/>
      <c r="L289" s="249"/>
      <c r="M289" s="250"/>
      <c r="N289" s="251"/>
      <c r="O289" s="251"/>
      <c r="P289" s="251"/>
      <c r="Q289" s="251"/>
      <c r="R289" s="251"/>
      <c r="S289" s="251"/>
      <c r="T289" s="251"/>
      <c r="U289" s="252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3" t="s">
        <v>153</v>
      </c>
      <c r="AU289" s="253" t="s">
        <v>85</v>
      </c>
      <c r="AV289" s="14" t="s">
        <v>85</v>
      </c>
      <c r="AW289" s="14" t="s">
        <v>37</v>
      </c>
      <c r="AX289" s="14" t="s">
        <v>75</v>
      </c>
      <c r="AY289" s="253" t="s">
        <v>142</v>
      </c>
    </row>
    <row r="290" s="14" customFormat="1">
      <c r="A290" s="14"/>
      <c r="B290" s="243"/>
      <c r="C290" s="244"/>
      <c r="D290" s="234" t="s">
        <v>153</v>
      </c>
      <c r="E290" s="245" t="s">
        <v>19</v>
      </c>
      <c r="F290" s="246" t="s">
        <v>723</v>
      </c>
      <c r="G290" s="244"/>
      <c r="H290" s="247">
        <v>217.00399999999999</v>
      </c>
      <c r="I290" s="248"/>
      <c r="J290" s="244"/>
      <c r="K290" s="244"/>
      <c r="L290" s="249"/>
      <c r="M290" s="250"/>
      <c r="N290" s="251"/>
      <c r="O290" s="251"/>
      <c r="P290" s="251"/>
      <c r="Q290" s="251"/>
      <c r="R290" s="251"/>
      <c r="S290" s="251"/>
      <c r="T290" s="251"/>
      <c r="U290" s="252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53" t="s">
        <v>153</v>
      </c>
      <c r="AU290" s="253" t="s">
        <v>85</v>
      </c>
      <c r="AV290" s="14" t="s">
        <v>85</v>
      </c>
      <c r="AW290" s="14" t="s">
        <v>37</v>
      </c>
      <c r="AX290" s="14" t="s">
        <v>75</v>
      </c>
      <c r="AY290" s="253" t="s">
        <v>142</v>
      </c>
    </row>
    <row r="291" s="14" customFormat="1">
      <c r="A291" s="14"/>
      <c r="B291" s="243"/>
      <c r="C291" s="244"/>
      <c r="D291" s="234" t="s">
        <v>153</v>
      </c>
      <c r="E291" s="245" t="s">
        <v>19</v>
      </c>
      <c r="F291" s="246" t="s">
        <v>724</v>
      </c>
      <c r="G291" s="244"/>
      <c r="H291" s="247">
        <v>114.8</v>
      </c>
      <c r="I291" s="248"/>
      <c r="J291" s="244"/>
      <c r="K291" s="244"/>
      <c r="L291" s="249"/>
      <c r="M291" s="250"/>
      <c r="N291" s="251"/>
      <c r="O291" s="251"/>
      <c r="P291" s="251"/>
      <c r="Q291" s="251"/>
      <c r="R291" s="251"/>
      <c r="S291" s="251"/>
      <c r="T291" s="251"/>
      <c r="U291" s="252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3" t="s">
        <v>153</v>
      </c>
      <c r="AU291" s="253" t="s">
        <v>85</v>
      </c>
      <c r="AV291" s="14" t="s">
        <v>85</v>
      </c>
      <c r="AW291" s="14" t="s">
        <v>37</v>
      </c>
      <c r="AX291" s="14" t="s">
        <v>75</v>
      </c>
      <c r="AY291" s="253" t="s">
        <v>142</v>
      </c>
    </row>
    <row r="292" s="14" customFormat="1">
      <c r="A292" s="14"/>
      <c r="B292" s="243"/>
      <c r="C292" s="244"/>
      <c r="D292" s="234" t="s">
        <v>153</v>
      </c>
      <c r="E292" s="245" t="s">
        <v>19</v>
      </c>
      <c r="F292" s="246" t="s">
        <v>725</v>
      </c>
      <c r="G292" s="244"/>
      <c r="H292" s="247">
        <v>118.90000000000001</v>
      </c>
      <c r="I292" s="248"/>
      <c r="J292" s="244"/>
      <c r="K292" s="244"/>
      <c r="L292" s="249"/>
      <c r="M292" s="250"/>
      <c r="N292" s="251"/>
      <c r="O292" s="251"/>
      <c r="P292" s="251"/>
      <c r="Q292" s="251"/>
      <c r="R292" s="251"/>
      <c r="S292" s="251"/>
      <c r="T292" s="251"/>
      <c r="U292" s="252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3" t="s">
        <v>153</v>
      </c>
      <c r="AU292" s="253" t="s">
        <v>85</v>
      </c>
      <c r="AV292" s="14" t="s">
        <v>85</v>
      </c>
      <c r="AW292" s="14" t="s">
        <v>37</v>
      </c>
      <c r="AX292" s="14" t="s">
        <v>75</v>
      </c>
      <c r="AY292" s="253" t="s">
        <v>142</v>
      </c>
    </row>
    <row r="293" s="14" customFormat="1">
      <c r="A293" s="14"/>
      <c r="B293" s="243"/>
      <c r="C293" s="244"/>
      <c r="D293" s="234" t="s">
        <v>153</v>
      </c>
      <c r="E293" s="245" t="s">
        <v>19</v>
      </c>
      <c r="F293" s="246" t="s">
        <v>726</v>
      </c>
      <c r="G293" s="244"/>
      <c r="H293" s="247">
        <v>258.25799999999998</v>
      </c>
      <c r="I293" s="248"/>
      <c r="J293" s="244"/>
      <c r="K293" s="244"/>
      <c r="L293" s="249"/>
      <c r="M293" s="250"/>
      <c r="N293" s="251"/>
      <c r="O293" s="251"/>
      <c r="P293" s="251"/>
      <c r="Q293" s="251"/>
      <c r="R293" s="251"/>
      <c r="S293" s="251"/>
      <c r="T293" s="251"/>
      <c r="U293" s="252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3" t="s">
        <v>153</v>
      </c>
      <c r="AU293" s="253" t="s">
        <v>85</v>
      </c>
      <c r="AV293" s="14" t="s">
        <v>85</v>
      </c>
      <c r="AW293" s="14" t="s">
        <v>37</v>
      </c>
      <c r="AX293" s="14" t="s">
        <v>75</v>
      </c>
      <c r="AY293" s="253" t="s">
        <v>142</v>
      </c>
    </row>
    <row r="294" s="13" customFormat="1">
      <c r="A294" s="13"/>
      <c r="B294" s="232"/>
      <c r="C294" s="233"/>
      <c r="D294" s="234" t="s">
        <v>153</v>
      </c>
      <c r="E294" s="235" t="s">
        <v>19</v>
      </c>
      <c r="F294" s="236" t="s">
        <v>727</v>
      </c>
      <c r="G294" s="233"/>
      <c r="H294" s="235" t="s">
        <v>19</v>
      </c>
      <c r="I294" s="237"/>
      <c r="J294" s="233"/>
      <c r="K294" s="233"/>
      <c r="L294" s="238"/>
      <c r="M294" s="239"/>
      <c r="N294" s="240"/>
      <c r="O294" s="240"/>
      <c r="P294" s="240"/>
      <c r="Q294" s="240"/>
      <c r="R294" s="240"/>
      <c r="S294" s="240"/>
      <c r="T294" s="240"/>
      <c r="U294" s="241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2" t="s">
        <v>153</v>
      </c>
      <c r="AU294" s="242" t="s">
        <v>85</v>
      </c>
      <c r="AV294" s="13" t="s">
        <v>83</v>
      </c>
      <c r="AW294" s="13" t="s">
        <v>37</v>
      </c>
      <c r="AX294" s="13" t="s">
        <v>75</v>
      </c>
      <c r="AY294" s="242" t="s">
        <v>142</v>
      </c>
    </row>
    <row r="295" s="14" customFormat="1">
      <c r="A295" s="14"/>
      <c r="B295" s="243"/>
      <c r="C295" s="244"/>
      <c r="D295" s="234" t="s">
        <v>153</v>
      </c>
      <c r="E295" s="245" t="s">
        <v>19</v>
      </c>
      <c r="F295" s="246" t="s">
        <v>728</v>
      </c>
      <c r="G295" s="244"/>
      <c r="H295" s="247">
        <v>-82.728999999999999</v>
      </c>
      <c r="I295" s="248"/>
      <c r="J295" s="244"/>
      <c r="K295" s="244"/>
      <c r="L295" s="249"/>
      <c r="M295" s="250"/>
      <c r="N295" s="251"/>
      <c r="O295" s="251"/>
      <c r="P295" s="251"/>
      <c r="Q295" s="251"/>
      <c r="R295" s="251"/>
      <c r="S295" s="251"/>
      <c r="T295" s="251"/>
      <c r="U295" s="252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3" t="s">
        <v>153</v>
      </c>
      <c r="AU295" s="253" t="s">
        <v>85</v>
      </c>
      <c r="AV295" s="14" t="s">
        <v>85</v>
      </c>
      <c r="AW295" s="14" t="s">
        <v>37</v>
      </c>
      <c r="AX295" s="14" t="s">
        <v>75</v>
      </c>
      <c r="AY295" s="253" t="s">
        <v>142</v>
      </c>
    </row>
    <row r="296" s="16" customFormat="1">
      <c r="A296" s="16"/>
      <c r="B296" s="265"/>
      <c r="C296" s="266"/>
      <c r="D296" s="234" t="s">
        <v>153</v>
      </c>
      <c r="E296" s="267" t="s">
        <v>19</v>
      </c>
      <c r="F296" s="268" t="s">
        <v>232</v>
      </c>
      <c r="G296" s="266"/>
      <c r="H296" s="269">
        <v>720.46100000000001</v>
      </c>
      <c r="I296" s="270"/>
      <c r="J296" s="266"/>
      <c r="K296" s="266"/>
      <c r="L296" s="271"/>
      <c r="M296" s="272"/>
      <c r="N296" s="273"/>
      <c r="O296" s="273"/>
      <c r="P296" s="273"/>
      <c r="Q296" s="273"/>
      <c r="R296" s="273"/>
      <c r="S296" s="273"/>
      <c r="T296" s="273"/>
      <c r="U296" s="274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T296" s="275" t="s">
        <v>153</v>
      </c>
      <c r="AU296" s="275" t="s">
        <v>85</v>
      </c>
      <c r="AV296" s="16" t="s">
        <v>164</v>
      </c>
      <c r="AW296" s="16" t="s">
        <v>37</v>
      </c>
      <c r="AX296" s="16" t="s">
        <v>75</v>
      </c>
      <c r="AY296" s="275" t="s">
        <v>142</v>
      </c>
    </row>
    <row r="297" s="13" customFormat="1">
      <c r="A297" s="13"/>
      <c r="B297" s="232"/>
      <c r="C297" s="233"/>
      <c r="D297" s="234" t="s">
        <v>153</v>
      </c>
      <c r="E297" s="235" t="s">
        <v>19</v>
      </c>
      <c r="F297" s="236" t="s">
        <v>729</v>
      </c>
      <c r="G297" s="233"/>
      <c r="H297" s="235" t="s">
        <v>19</v>
      </c>
      <c r="I297" s="237"/>
      <c r="J297" s="233"/>
      <c r="K297" s="233"/>
      <c r="L297" s="238"/>
      <c r="M297" s="239"/>
      <c r="N297" s="240"/>
      <c r="O297" s="240"/>
      <c r="P297" s="240"/>
      <c r="Q297" s="240"/>
      <c r="R297" s="240"/>
      <c r="S297" s="240"/>
      <c r="T297" s="240"/>
      <c r="U297" s="241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2" t="s">
        <v>153</v>
      </c>
      <c r="AU297" s="242" t="s">
        <v>85</v>
      </c>
      <c r="AV297" s="13" t="s">
        <v>83</v>
      </c>
      <c r="AW297" s="13" t="s">
        <v>37</v>
      </c>
      <c r="AX297" s="13" t="s">
        <v>75</v>
      </c>
      <c r="AY297" s="242" t="s">
        <v>142</v>
      </c>
    </row>
    <row r="298" s="14" customFormat="1">
      <c r="A298" s="14"/>
      <c r="B298" s="243"/>
      <c r="C298" s="244"/>
      <c r="D298" s="234" t="s">
        <v>153</v>
      </c>
      <c r="E298" s="245" t="s">
        <v>19</v>
      </c>
      <c r="F298" s="246" t="s">
        <v>730</v>
      </c>
      <c r="G298" s="244"/>
      <c r="H298" s="247">
        <v>896</v>
      </c>
      <c r="I298" s="248"/>
      <c r="J298" s="244"/>
      <c r="K298" s="244"/>
      <c r="L298" s="249"/>
      <c r="M298" s="250"/>
      <c r="N298" s="251"/>
      <c r="O298" s="251"/>
      <c r="P298" s="251"/>
      <c r="Q298" s="251"/>
      <c r="R298" s="251"/>
      <c r="S298" s="251"/>
      <c r="T298" s="251"/>
      <c r="U298" s="252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53" t="s">
        <v>153</v>
      </c>
      <c r="AU298" s="253" t="s">
        <v>85</v>
      </c>
      <c r="AV298" s="14" t="s">
        <v>85</v>
      </c>
      <c r="AW298" s="14" t="s">
        <v>37</v>
      </c>
      <c r="AX298" s="14" t="s">
        <v>75</v>
      </c>
      <c r="AY298" s="253" t="s">
        <v>142</v>
      </c>
    </row>
    <row r="299" s="14" customFormat="1">
      <c r="A299" s="14"/>
      <c r="B299" s="243"/>
      <c r="C299" s="244"/>
      <c r="D299" s="234" t="s">
        <v>153</v>
      </c>
      <c r="E299" s="245" t="s">
        <v>19</v>
      </c>
      <c r="F299" s="246" t="s">
        <v>731</v>
      </c>
      <c r="G299" s="244"/>
      <c r="H299" s="247">
        <v>-176.50800000000001</v>
      </c>
      <c r="I299" s="248"/>
      <c r="J299" s="244"/>
      <c r="K299" s="244"/>
      <c r="L299" s="249"/>
      <c r="M299" s="250"/>
      <c r="N299" s="251"/>
      <c r="O299" s="251"/>
      <c r="P299" s="251"/>
      <c r="Q299" s="251"/>
      <c r="R299" s="251"/>
      <c r="S299" s="251"/>
      <c r="T299" s="251"/>
      <c r="U299" s="252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3" t="s">
        <v>153</v>
      </c>
      <c r="AU299" s="253" t="s">
        <v>85</v>
      </c>
      <c r="AV299" s="14" t="s">
        <v>85</v>
      </c>
      <c r="AW299" s="14" t="s">
        <v>37</v>
      </c>
      <c r="AX299" s="14" t="s">
        <v>75</v>
      </c>
      <c r="AY299" s="253" t="s">
        <v>142</v>
      </c>
    </row>
    <row r="300" s="16" customFormat="1">
      <c r="A300" s="16"/>
      <c r="B300" s="265"/>
      <c r="C300" s="266"/>
      <c r="D300" s="234" t="s">
        <v>153</v>
      </c>
      <c r="E300" s="267" t="s">
        <v>19</v>
      </c>
      <c r="F300" s="268" t="s">
        <v>232</v>
      </c>
      <c r="G300" s="266"/>
      <c r="H300" s="269">
        <v>719.49199999999996</v>
      </c>
      <c r="I300" s="270"/>
      <c r="J300" s="266"/>
      <c r="K300" s="266"/>
      <c r="L300" s="271"/>
      <c r="M300" s="272"/>
      <c r="N300" s="273"/>
      <c r="O300" s="273"/>
      <c r="P300" s="273"/>
      <c r="Q300" s="273"/>
      <c r="R300" s="273"/>
      <c r="S300" s="273"/>
      <c r="T300" s="273"/>
      <c r="U300" s="274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T300" s="275" t="s">
        <v>153</v>
      </c>
      <c r="AU300" s="275" t="s">
        <v>85</v>
      </c>
      <c r="AV300" s="16" t="s">
        <v>164</v>
      </c>
      <c r="AW300" s="16" t="s">
        <v>37</v>
      </c>
      <c r="AX300" s="16" t="s">
        <v>75</v>
      </c>
      <c r="AY300" s="275" t="s">
        <v>142</v>
      </c>
    </row>
    <row r="301" s="15" customFormat="1">
      <c r="A301" s="15"/>
      <c r="B301" s="254"/>
      <c r="C301" s="255"/>
      <c r="D301" s="234" t="s">
        <v>153</v>
      </c>
      <c r="E301" s="256" t="s">
        <v>19</v>
      </c>
      <c r="F301" s="257" t="s">
        <v>156</v>
      </c>
      <c r="G301" s="255"/>
      <c r="H301" s="258">
        <v>1439.953</v>
      </c>
      <c r="I301" s="259"/>
      <c r="J301" s="255"/>
      <c r="K301" s="255"/>
      <c r="L301" s="260"/>
      <c r="M301" s="261"/>
      <c r="N301" s="262"/>
      <c r="O301" s="262"/>
      <c r="P301" s="262"/>
      <c r="Q301" s="262"/>
      <c r="R301" s="262"/>
      <c r="S301" s="262"/>
      <c r="T301" s="262"/>
      <c r="U301" s="263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T301" s="264" t="s">
        <v>153</v>
      </c>
      <c r="AU301" s="264" t="s">
        <v>85</v>
      </c>
      <c r="AV301" s="15" t="s">
        <v>149</v>
      </c>
      <c r="AW301" s="15" t="s">
        <v>37</v>
      </c>
      <c r="AX301" s="15" t="s">
        <v>83</v>
      </c>
      <c r="AY301" s="264" t="s">
        <v>142</v>
      </c>
    </row>
    <row r="302" s="2" customFormat="1" ht="24.15" customHeight="1">
      <c r="A302" s="41"/>
      <c r="B302" s="42"/>
      <c r="C302" s="214" t="s">
        <v>356</v>
      </c>
      <c r="D302" s="214" t="s">
        <v>144</v>
      </c>
      <c r="E302" s="215" t="s">
        <v>732</v>
      </c>
      <c r="F302" s="216" t="s">
        <v>733</v>
      </c>
      <c r="G302" s="217" t="s">
        <v>159</v>
      </c>
      <c r="H302" s="218">
        <v>1.375</v>
      </c>
      <c r="I302" s="219"/>
      <c r="J302" s="220">
        <f>ROUND(I302*H302,2)</f>
        <v>0</v>
      </c>
      <c r="K302" s="216" t="s">
        <v>148</v>
      </c>
      <c r="L302" s="47"/>
      <c r="M302" s="221" t="s">
        <v>19</v>
      </c>
      <c r="N302" s="222" t="s">
        <v>46</v>
      </c>
      <c r="O302" s="87"/>
      <c r="P302" s="223">
        <f>O302*H302</f>
        <v>0</v>
      </c>
      <c r="Q302" s="223">
        <v>2.004</v>
      </c>
      <c r="R302" s="223">
        <f>Q302*H302</f>
        <v>2.7555000000000001</v>
      </c>
      <c r="S302" s="223">
        <v>0</v>
      </c>
      <c r="T302" s="223">
        <f>S302*H302</f>
        <v>0</v>
      </c>
      <c r="U302" s="224" t="s">
        <v>19</v>
      </c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R302" s="225" t="s">
        <v>149</v>
      </c>
      <c r="AT302" s="225" t="s">
        <v>144</v>
      </c>
      <c r="AU302" s="225" t="s">
        <v>85</v>
      </c>
      <c r="AY302" s="20" t="s">
        <v>142</v>
      </c>
      <c r="BE302" s="226">
        <f>IF(N302="základní",J302,0)</f>
        <v>0</v>
      </c>
      <c r="BF302" s="226">
        <f>IF(N302="snížená",J302,0)</f>
        <v>0</v>
      </c>
      <c r="BG302" s="226">
        <f>IF(N302="zákl. přenesená",J302,0)</f>
        <v>0</v>
      </c>
      <c r="BH302" s="226">
        <f>IF(N302="sníž. přenesená",J302,0)</f>
        <v>0</v>
      </c>
      <c r="BI302" s="226">
        <f>IF(N302="nulová",J302,0)</f>
        <v>0</v>
      </c>
      <c r="BJ302" s="20" t="s">
        <v>83</v>
      </c>
      <c r="BK302" s="226">
        <f>ROUND(I302*H302,2)</f>
        <v>0</v>
      </c>
      <c r="BL302" s="20" t="s">
        <v>149</v>
      </c>
      <c r="BM302" s="225" t="s">
        <v>734</v>
      </c>
    </row>
    <row r="303" s="2" customFormat="1">
      <c r="A303" s="41"/>
      <c r="B303" s="42"/>
      <c r="C303" s="43"/>
      <c r="D303" s="227" t="s">
        <v>151</v>
      </c>
      <c r="E303" s="43"/>
      <c r="F303" s="228" t="s">
        <v>735</v>
      </c>
      <c r="G303" s="43"/>
      <c r="H303" s="43"/>
      <c r="I303" s="229"/>
      <c r="J303" s="43"/>
      <c r="K303" s="43"/>
      <c r="L303" s="47"/>
      <c r="M303" s="230"/>
      <c r="N303" s="231"/>
      <c r="O303" s="87"/>
      <c r="P303" s="87"/>
      <c r="Q303" s="87"/>
      <c r="R303" s="87"/>
      <c r="S303" s="87"/>
      <c r="T303" s="87"/>
      <c r="U303" s="88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T303" s="20" t="s">
        <v>151</v>
      </c>
      <c r="AU303" s="20" t="s">
        <v>85</v>
      </c>
    </row>
    <row r="304" s="13" customFormat="1">
      <c r="A304" s="13"/>
      <c r="B304" s="232"/>
      <c r="C304" s="233"/>
      <c r="D304" s="234" t="s">
        <v>153</v>
      </c>
      <c r="E304" s="235" t="s">
        <v>19</v>
      </c>
      <c r="F304" s="236" t="s">
        <v>736</v>
      </c>
      <c r="G304" s="233"/>
      <c r="H304" s="235" t="s">
        <v>19</v>
      </c>
      <c r="I304" s="237"/>
      <c r="J304" s="233"/>
      <c r="K304" s="233"/>
      <c r="L304" s="238"/>
      <c r="M304" s="239"/>
      <c r="N304" s="240"/>
      <c r="O304" s="240"/>
      <c r="P304" s="240"/>
      <c r="Q304" s="240"/>
      <c r="R304" s="240"/>
      <c r="S304" s="240"/>
      <c r="T304" s="240"/>
      <c r="U304" s="241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2" t="s">
        <v>153</v>
      </c>
      <c r="AU304" s="242" t="s">
        <v>85</v>
      </c>
      <c r="AV304" s="13" t="s">
        <v>83</v>
      </c>
      <c r="AW304" s="13" t="s">
        <v>37</v>
      </c>
      <c r="AX304" s="13" t="s">
        <v>75</v>
      </c>
      <c r="AY304" s="242" t="s">
        <v>142</v>
      </c>
    </row>
    <row r="305" s="13" customFormat="1">
      <c r="A305" s="13"/>
      <c r="B305" s="232"/>
      <c r="C305" s="233"/>
      <c r="D305" s="234" t="s">
        <v>153</v>
      </c>
      <c r="E305" s="235" t="s">
        <v>19</v>
      </c>
      <c r="F305" s="236" t="s">
        <v>737</v>
      </c>
      <c r="G305" s="233"/>
      <c r="H305" s="235" t="s">
        <v>19</v>
      </c>
      <c r="I305" s="237"/>
      <c r="J305" s="233"/>
      <c r="K305" s="233"/>
      <c r="L305" s="238"/>
      <c r="M305" s="239"/>
      <c r="N305" s="240"/>
      <c r="O305" s="240"/>
      <c r="P305" s="240"/>
      <c r="Q305" s="240"/>
      <c r="R305" s="240"/>
      <c r="S305" s="240"/>
      <c r="T305" s="240"/>
      <c r="U305" s="241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2" t="s">
        <v>153</v>
      </c>
      <c r="AU305" s="242" t="s">
        <v>85</v>
      </c>
      <c r="AV305" s="13" t="s">
        <v>83</v>
      </c>
      <c r="AW305" s="13" t="s">
        <v>37</v>
      </c>
      <c r="AX305" s="13" t="s">
        <v>75</v>
      </c>
      <c r="AY305" s="242" t="s">
        <v>142</v>
      </c>
    </row>
    <row r="306" s="14" customFormat="1">
      <c r="A306" s="14"/>
      <c r="B306" s="243"/>
      <c r="C306" s="244"/>
      <c r="D306" s="234" t="s">
        <v>153</v>
      </c>
      <c r="E306" s="245" t="s">
        <v>19</v>
      </c>
      <c r="F306" s="246" t="s">
        <v>223</v>
      </c>
      <c r="G306" s="244"/>
      <c r="H306" s="247">
        <v>1.375</v>
      </c>
      <c r="I306" s="248"/>
      <c r="J306" s="244"/>
      <c r="K306" s="244"/>
      <c r="L306" s="249"/>
      <c r="M306" s="250"/>
      <c r="N306" s="251"/>
      <c r="O306" s="251"/>
      <c r="P306" s="251"/>
      <c r="Q306" s="251"/>
      <c r="R306" s="251"/>
      <c r="S306" s="251"/>
      <c r="T306" s="251"/>
      <c r="U306" s="252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3" t="s">
        <v>153</v>
      </c>
      <c r="AU306" s="253" t="s">
        <v>85</v>
      </c>
      <c r="AV306" s="14" t="s">
        <v>85</v>
      </c>
      <c r="AW306" s="14" t="s">
        <v>37</v>
      </c>
      <c r="AX306" s="14" t="s">
        <v>75</v>
      </c>
      <c r="AY306" s="253" t="s">
        <v>142</v>
      </c>
    </row>
    <row r="307" s="15" customFormat="1">
      <c r="A307" s="15"/>
      <c r="B307" s="254"/>
      <c r="C307" s="255"/>
      <c r="D307" s="234" t="s">
        <v>153</v>
      </c>
      <c r="E307" s="256" t="s">
        <v>19</v>
      </c>
      <c r="F307" s="257" t="s">
        <v>156</v>
      </c>
      <c r="G307" s="255"/>
      <c r="H307" s="258">
        <v>1.375</v>
      </c>
      <c r="I307" s="259"/>
      <c r="J307" s="255"/>
      <c r="K307" s="255"/>
      <c r="L307" s="260"/>
      <c r="M307" s="261"/>
      <c r="N307" s="262"/>
      <c r="O307" s="262"/>
      <c r="P307" s="262"/>
      <c r="Q307" s="262"/>
      <c r="R307" s="262"/>
      <c r="S307" s="262"/>
      <c r="T307" s="262"/>
      <c r="U307" s="263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T307" s="264" t="s">
        <v>153</v>
      </c>
      <c r="AU307" s="264" t="s">
        <v>85</v>
      </c>
      <c r="AV307" s="15" t="s">
        <v>149</v>
      </c>
      <c r="AW307" s="15" t="s">
        <v>37</v>
      </c>
      <c r="AX307" s="15" t="s">
        <v>83</v>
      </c>
      <c r="AY307" s="264" t="s">
        <v>142</v>
      </c>
    </row>
    <row r="308" s="2" customFormat="1" ht="24.15" customHeight="1">
      <c r="A308" s="41"/>
      <c r="B308" s="42"/>
      <c r="C308" s="214" t="s">
        <v>366</v>
      </c>
      <c r="D308" s="214" t="s">
        <v>144</v>
      </c>
      <c r="E308" s="215" t="s">
        <v>738</v>
      </c>
      <c r="F308" s="216" t="s">
        <v>739</v>
      </c>
      <c r="G308" s="217" t="s">
        <v>147</v>
      </c>
      <c r="H308" s="218">
        <v>27.5</v>
      </c>
      <c r="I308" s="219"/>
      <c r="J308" s="220">
        <f>ROUND(I308*H308,2)</f>
        <v>0</v>
      </c>
      <c r="K308" s="216" t="s">
        <v>148</v>
      </c>
      <c r="L308" s="47"/>
      <c r="M308" s="221" t="s">
        <v>19</v>
      </c>
      <c r="N308" s="222" t="s">
        <v>46</v>
      </c>
      <c r="O308" s="87"/>
      <c r="P308" s="223">
        <f>O308*H308</f>
        <v>0</v>
      </c>
      <c r="Q308" s="223">
        <v>0.16175999999999999</v>
      </c>
      <c r="R308" s="223">
        <f>Q308*H308</f>
        <v>4.4483999999999995</v>
      </c>
      <c r="S308" s="223">
        <v>0</v>
      </c>
      <c r="T308" s="223">
        <f>S308*H308</f>
        <v>0</v>
      </c>
      <c r="U308" s="224" t="s">
        <v>19</v>
      </c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225" t="s">
        <v>149</v>
      </c>
      <c r="AT308" s="225" t="s">
        <v>144</v>
      </c>
      <c r="AU308" s="225" t="s">
        <v>85</v>
      </c>
      <c r="AY308" s="20" t="s">
        <v>142</v>
      </c>
      <c r="BE308" s="226">
        <f>IF(N308="základní",J308,0)</f>
        <v>0</v>
      </c>
      <c r="BF308" s="226">
        <f>IF(N308="snížená",J308,0)</f>
        <v>0</v>
      </c>
      <c r="BG308" s="226">
        <f>IF(N308="zákl. přenesená",J308,0)</f>
        <v>0</v>
      </c>
      <c r="BH308" s="226">
        <f>IF(N308="sníž. přenesená",J308,0)</f>
        <v>0</v>
      </c>
      <c r="BI308" s="226">
        <f>IF(N308="nulová",J308,0)</f>
        <v>0</v>
      </c>
      <c r="BJ308" s="20" t="s">
        <v>83</v>
      </c>
      <c r="BK308" s="226">
        <f>ROUND(I308*H308,2)</f>
        <v>0</v>
      </c>
      <c r="BL308" s="20" t="s">
        <v>149</v>
      </c>
      <c r="BM308" s="225" t="s">
        <v>740</v>
      </c>
    </row>
    <row r="309" s="2" customFormat="1">
      <c r="A309" s="41"/>
      <c r="B309" s="42"/>
      <c r="C309" s="43"/>
      <c r="D309" s="227" t="s">
        <v>151</v>
      </c>
      <c r="E309" s="43"/>
      <c r="F309" s="228" t="s">
        <v>741</v>
      </c>
      <c r="G309" s="43"/>
      <c r="H309" s="43"/>
      <c r="I309" s="229"/>
      <c r="J309" s="43"/>
      <c r="K309" s="43"/>
      <c r="L309" s="47"/>
      <c r="M309" s="230"/>
      <c r="N309" s="231"/>
      <c r="O309" s="87"/>
      <c r="P309" s="87"/>
      <c r="Q309" s="87"/>
      <c r="R309" s="87"/>
      <c r="S309" s="87"/>
      <c r="T309" s="87"/>
      <c r="U309" s="88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T309" s="20" t="s">
        <v>151</v>
      </c>
      <c r="AU309" s="20" t="s">
        <v>85</v>
      </c>
    </row>
    <row r="310" s="13" customFormat="1">
      <c r="A310" s="13"/>
      <c r="B310" s="232"/>
      <c r="C310" s="233"/>
      <c r="D310" s="234" t="s">
        <v>153</v>
      </c>
      <c r="E310" s="235" t="s">
        <v>19</v>
      </c>
      <c r="F310" s="236" t="s">
        <v>736</v>
      </c>
      <c r="G310" s="233"/>
      <c r="H310" s="235" t="s">
        <v>19</v>
      </c>
      <c r="I310" s="237"/>
      <c r="J310" s="233"/>
      <c r="K310" s="233"/>
      <c r="L310" s="238"/>
      <c r="M310" s="239"/>
      <c r="N310" s="240"/>
      <c r="O310" s="240"/>
      <c r="P310" s="240"/>
      <c r="Q310" s="240"/>
      <c r="R310" s="240"/>
      <c r="S310" s="240"/>
      <c r="T310" s="240"/>
      <c r="U310" s="241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2" t="s">
        <v>153</v>
      </c>
      <c r="AU310" s="242" t="s">
        <v>85</v>
      </c>
      <c r="AV310" s="13" t="s">
        <v>83</v>
      </c>
      <c r="AW310" s="13" t="s">
        <v>37</v>
      </c>
      <c r="AX310" s="13" t="s">
        <v>75</v>
      </c>
      <c r="AY310" s="242" t="s">
        <v>142</v>
      </c>
    </row>
    <row r="311" s="13" customFormat="1">
      <c r="A311" s="13"/>
      <c r="B311" s="232"/>
      <c r="C311" s="233"/>
      <c r="D311" s="234" t="s">
        <v>153</v>
      </c>
      <c r="E311" s="235" t="s">
        <v>19</v>
      </c>
      <c r="F311" s="236" t="s">
        <v>737</v>
      </c>
      <c r="G311" s="233"/>
      <c r="H311" s="235" t="s">
        <v>19</v>
      </c>
      <c r="I311" s="237"/>
      <c r="J311" s="233"/>
      <c r="K311" s="233"/>
      <c r="L311" s="238"/>
      <c r="M311" s="239"/>
      <c r="N311" s="240"/>
      <c r="O311" s="240"/>
      <c r="P311" s="240"/>
      <c r="Q311" s="240"/>
      <c r="R311" s="240"/>
      <c r="S311" s="240"/>
      <c r="T311" s="240"/>
      <c r="U311" s="241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2" t="s">
        <v>153</v>
      </c>
      <c r="AU311" s="242" t="s">
        <v>85</v>
      </c>
      <c r="AV311" s="13" t="s">
        <v>83</v>
      </c>
      <c r="AW311" s="13" t="s">
        <v>37</v>
      </c>
      <c r="AX311" s="13" t="s">
        <v>75</v>
      </c>
      <c r="AY311" s="242" t="s">
        <v>142</v>
      </c>
    </row>
    <row r="312" s="14" customFormat="1">
      <c r="A312" s="14"/>
      <c r="B312" s="243"/>
      <c r="C312" s="244"/>
      <c r="D312" s="234" t="s">
        <v>153</v>
      </c>
      <c r="E312" s="245" t="s">
        <v>19</v>
      </c>
      <c r="F312" s="246" t="s">
        <v>218</v>
      </c>
      <c r="G312" s="244"/>
      <c r="H312" s="247">
        <v>27.5</v>
      </c>
      <c r="I312" s="248"/>
      <c r="J312" s="244"/>
      <c r="K312" s="244"/>
      <c r="L312" s="249"/>
      <c r="M312" s="250"/>
      <c r="N312" s="251"/>
      <c r="O312" s="251"/>
      <c r="P312" s="251"/>
      <c r="Q312" s="251"/>
      <c r="R312" s="251"/>
      <c r="S312" s="251"/>
      <c r="T312" s="251"/>
      <c r="U312" s="252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3" t="s">
        <v>153</v>
      </c>
      <c r="AU312" s="253" t="s">
        <v>85</v>
      </c>
      <c r="AV312" s="14" t="s">
        <v>85</v>
      </c>
      <c r="AW312" s="14" t="s">
        <v>37</v>
      </c>
      <c r="AX312" s="14" t="s">
        <v>75</v>
      </c>
      <c r="AY312" s="253" t="s">
        <v>142</v>
      </c>
    </row>
    <row r="313" s="15" customFormat="1">
      <c r="A313" s="15"/>
      <c r="B313" s="254"/>
      <c r="C313" s="255"/>
      <c r="D313" s="234" t="s">
        <v>153</v>
      </c>
      <c r="E313" s="256" t="s">
        <v>19</v>
      </c>
      <c r="F313" s="257" t="s">
        <v>156</v>
      </c>
      <c r="G313" s="255"/>
      <c r="H313" s="258">
        <v>27.5</v>
      </c>
      <c r="I313" s="259"/>
      <c r="J313" s="255"/>
      <c r="K313" s="255"/>
      <c r="L313" s="260"/>
      <c r="M313" s="261"/>
      <c r="N313" s="262"/>
      <c r="O313" s="262"/>
      <c r="P313" s="262"/>
      <c r="Q313" s="262"/>
      <c r="R313" s="262"/>
      <c r="S313" s="262"/>
      <c r="T313" s="262"/>
      <c r="U313" s="263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T313" s="264" t="s">
        <v>153</v>
      </c>
      <c r="AU313" s="264" t="s">
        <v>85</v>
      </c>
      <c r="AV313" s="15" t="s">
        <v>149</v>
      </c>
      <c r="AW313" s="15" t="s">
        <v>37</v>
      </c>
      <c r="AX313" s="15" t="s">
        <v>83</v>
      </c>
      <c r="AY313" s="264" t="s">
        <v>142</v>
      </c>
    </row>
    <row r="314" s="2" customFormat="1" ht="21.75" customHeight="1">
      <c r="A314" s="41"/>
      <c r="B314" s="42"/>
      <c r="C314" s="214" t="s">
        <v>374</v>
      </c>
      <c r="D314" s="214" t="s">
        <v>144</v>
      </c>
      <c r="E314" s="215" t="s">
        <v>742</v>
      </c>
      <c r="F314" s="216" t="s">
        <v>743</v>
      </c>
      <c r="G314" s="217" t="s">
        <v>147</v>
      </c>
      <c r="H314" s="218">
        <v>5.5</v>
      </c>
      <c r="I314" s="219"/>
      <c r="J314" s="220">
        <f>ROUND(I314*H314,2)</f>
        <v>0</v>
      </c>
      <c r="K314" s="216" t="s">
        <v>148</v>
      </c>
      <c r="L314" s="47"/>
      <c r="M314" s="221" t="s">
        <v>19</v>
      </c>
      <c r="N314" s="222" t="s">
        <v>46</v>
      </c>
      <c r="O314" s="87"/>
      <c r="P314" s="223">
        <f>O314*H314</f>
        <v>0</v>
      </c>
      <c r="Q314" s="223">
        <v>0.22136</v>
      </c>
      <c r="R314" s="223">
        <f>Q314*H314</f>
        <v>1.2174800000000001</v>
      </c>
      <c r="S314" s="223">
        <v>0</v>
      </c>
      <c r="T314" s="223">
        <f>S314*H314</f>
        <v>0</v>
      </c>
      <c r="U314" s="224" t="s">
        <v>19</v>
      </c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225" t="s">
        <v>149</v>
      </c>
      <c r="AT314" s="225" t="s">
        <v>144</v>
      </c>
      <c r="AU314" s="225" t="s">
        <v>85</v>
      </c>
      <c r="AY314" s="20" t="s">
        <v>142</v>
      </c>
      <c r="BE314" s="226">
        <f>IF(N314="základní",J314,0)</f>
        <v>0</v>
      </c>
      <c r="BF314" s="226">
        <f>IF(N314="snížená",J314,0)</f>
        <v>0</v>
      </c>
      <c r="BG314" s="226">
        <f>IF(N314="zákl. přenesená",J314,0)</f>
        <v>0</v>
      </c>
      <c r="BH314" s="226">
        <f>IF(N314="sníž. přenesená",J314,0)</f>
        <v>0</v>
      </c>
      <c r="BI314" s="226">
        <f>IF(N314="nulová",J314,0)</f>
        <v>0</v>
      </c>
      <c r="BJ314" s="20" t="s">
        <v>83</v>
      </c>
      <c r="BK314" s="226">
        <f>ROUND(I314*H314,2)</f>
        <v>0</v>
      </c>
      <c r="BL314" s="20" t="s">
        <v>149</v>
      </c>
      <c r="BM314" s="225" t="s">
        <v>744</v>
      </c>
    </row>
    <row r="315" s="2" customFormat="1">
      <c r="A315" s="41"/>
      <c r="B315" s="42"/>
      <c r="C315" s="43"/>
      <c r="D315" s="227" t="s">
        <v>151</v>
      </c>
      <c r="E315" s="43"/>
      <c r="F315" s="228" t="s">
        <v>745</v>
      </c>
      <c r="G315" s="43"/>
      <c r="H315" s="43"/>
      <c r="I315" s="229"/>
      <c r="J315" s="43"/>
      <c r="K315" s="43"/>
      <c r="L315" s="47"/>
      <c r="M315" s="230"/>
      <c r="N315" s="231"/>
      <c r="O315" s="87"/>
      <c r="P315" s="87"/>
      <c r="Q315" s="87"/>
      <c r="R315" s="87"/>
      <c r="S315" s="87"/>
      <c r="T315" s="87"/>
      <c r="U315" s="88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T315" s="20" t="s">
        <v>151</v>
      </c>
      <c r="AU315" s="20" t="s">
        <v>85</v>
      </c>
    </row>
    <row r="316" s="14" customFormat="1">
      <c r="A316" s="14"/>
      <c r="B316" s="243"/>
      <c r="C316" s="244"/>
      <c r="D316" s="234" t="s">
        <v>153</v>
      </c>
      <c r="E316" s="245" t="s">
        <v>19</v>
      </c>
      <c r="F316" s="246" t="s">
        <v>746</v>
      </c>
      <c r="G316" s="244"/>
      <c r="H316" s="247">
        <v>5.5</v>
      </c>
      <c r="I316" s="248"/>
      <c r="J316" s="244"/>
      <c r="K316" s="244"/>
      <c r="L316" s="249"/>
      <c r="M316" s="250"/>
      <c r="N316" s="251"/>
      <c r="O316" s="251"/>
      <c r="P316" s="251"/>
      <c r="Q316" s="251"/>
      <c r="R316" s="251"/>
      <c r="S316" s="251"/>
      <c r="T316" s="251"/>
      <c r="U316" s="252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3" t="s">
        <v>153</v>
      </c>
      <c r="AU316" s="253" t="s">
        <v>85</v>
      </c>
      <c r="AV316" s="14" t="s">
        <v>85</v>
      </c>
      <c r="AW316" s="14" t="s">
        <v>37</v>
      </c>
      <c r="AX316" s="14" t="s">
        <v>75</v>
      </c>
      <c r="AY316" s="253" t="s">
        <v>142</v>
      </c>
    </row>
    <row r="317" s="15" customFormat="1">
      <c r="A317" s="15"/>
      <c r="B317" s="254"/>
      <c r="C317" s="255"/>
      <c r="D317" s="234" t="s">
        <v>153</v>
      </c>
      <c r="E317" s="256" t="s">
        <v>19</v>
      </c>
      <c r="F317" s="257" t="s">
        <v>156</v>
      </c>
      <c r="G317" s="255"/>
      <c r="H317" s="258">
        <v>5.5</v>
      </c>
      <c r="I317" s="259"/>
      <c r="J317" s="255"/>
      <c r="K317" s="255"/>
      <c r="L317" s="260"/>
      <c r="M317" s="261"/>
      <c r="N317" s="262"/>
      <c r="O317" s="262"/>
      <c r="P317" s="262"/>
      <c r="Q317" s="262"/>
      <c r="R317" s="262"/>
      <c r="S317" s="262"/>
      <c r="T317" s="262"/>
      <c r="U317" s="263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T317" s="264" t="s">
        <v>153</v>
      </c>
      <c r="AU317" s="264" t="s">
        <v>85</v>
      </c>
      <c r="AV317" s="15" t="s">
        <v>149</v>
      </c>
      <c r="AW317" s="15" t="s">
        <v>37</v>
      </c>
      <c r="AX317" s="15" t="s">
        <v>83</v>
      </c>
      <c r="AY317" s="264" t="s">
        <v>142</v>
      </c>
    </row>
    <row r="318" s="2" customFormat="1" ht="24.15" customHeight="1">
      <c r="A318" s="41"/>
      <c r="B318" s="42"/>
      <c r="C318" s="214" t="s">
        <v>381</v>
      </c>
      <c r="D318" s="214" t="s">
        <v>144</v>
      </c>
      <c r="E318" s="215" t="s">
        <v>747</v>
      </c>
      <c r="F318" s="216" t="s">
        <v>748</v>
      </c>
      <c r="G318" s="217" t="s">
        <v>359</v>
      </c>
      <c r="H318" s="218">
        <v>11</v>
      </c>
      <c r="I318" s="219"/>
      <c r="J318" s="220">
        <f>ROUND(I318*H318,2)</f>
        <v>0</v>
      </c>
      <c r="K318" s="216" t="s">
        <v>148</v>
      </c>
      <c r="L318" s="47"/>
      <c r="M318" s="221" t="s">
        <v>19</v>
      </c>
      <c r="N318" s="222" t="s">
        <v>46</v>
      </c>
      <c r="O318" s="87"/>
      <c r="P318" s="223">
        <f>O318*H318</f>
        <v>0</v>
      </c>
      <c r="Q318" s="223">
        <v>0.12895000000000001</v>
      </c>
      <c r="R318" s="223">
        <f>Q318*H318</f>
        <v>1.41845</v>
      </c>
      <c r="S318" s="223">
        <v>0</v>
      </c>
      <c r="T318" s="223">
        <f>S318*H318</f>
        <v>0</v>
      </c>
      <c r="U318" s="224" t="s">
        <v>19</v>
      </c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R318" s="225" t="s">
        <v>149</v>
      </c>
      <c r="AT318" s="225" t="s">
        <v>144</v>
      </c>
      <c r="AU318" s="225" t="s">
        <v>85</v>
      </c>
      <c r="AY318" s="20" t="s">
        <v>142</v>
      </c>
      <c r="BE318" s="226">
        <f>IF(N318="základní",J318,0)</f>
        <v>0</v>
      </c>
      <c r="BF318" s="226">
        <f>IF(N318="snížená",J318,0)</f>
        <v>0</v>
      </c>
      <c r="BG318" s="226">
        <f>IF(N318="zákl. přenesená",J318,0)</f>
        <v>0</v>
      </c>
      <c r="BH318" s="226">
        <f>IF(N318="sníž. přenesená",J318,0)</f>
        <v>0</v>
      </c>
      <c r="BI318" s="226">
        <f>IF(N318="nulová",J318,0)</f>
        <v>0</v>
      </c>
      <c r="BJ318" s="20" t="s">
        <v>83</v>
      </c>
      <c r="BK318" s="226">
        <f>ROUND(I318*H318,2)</f>
        <v>0</v>
      </c>
      <c r="BL318" s="20" t="s">
        <v>149</v>
      </c>
      <c r="BM318" s="225" t="s">
        <v>749</v>
      </c>
    </row>
    <row r="319" s="2" customFormat="1">
      <c r="A319" s="41"/>
      <c r="B319" s="42"/>
      <c r="C319" s="43"/>
      <c r="D319" s="227" t="s">
        <v>151</v>
      </c>
      <c r="E319" s="43"/>
      <c r="F319" s="228" t="s">
        <v>750</v>
      </c>
      <c r="G319" s="43"/>
      <c r="H319" s="43"/>
      <c r="I319" s="229"/>
      <c r="J319" s="43"/>
      <c r="K319" s="43"/>
      <c r="L319" s="47"/>
      <c r="M319" s="230"/>
      <c r="N319" s="231"/>
      <c r="O319" s="87"/>
      <c r="P319" s="87"/>
      <c r="Q319" s="87"/>
      <c r="R319" s="87"/>
      <c r="S319" s="87"/>
      <c r="T319" s="87"/>
      <c r="U319" s="88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T319" s="20" t="s">
        <v>151</v>
      </c>
      <c r="AU319" s="20" t="s">
        <v>85</v>
      </c>
    </row>
    <row r="320" s="14" customFormat="1">
      <c r="A320" s="14"/>
      <c r="B320" s="243"/>
      <c r="C320" s="244"/>
      <c r="D320" s="234" t="s">
        <v>153</v>
      </c>
      <c r="E320" s="245" t="s">
        <v>19</v>
      </c>
      <c r="F320" s="246" t="s">
        <v>211</v>
      </c>
      <c r="G320" s="244"/>
      <c r="H320" s="247">
        <v>11</v>
      </c>
      <c r="I320" s="248"/>
      <c r="J320" s="244"/>
      <c r="K320" s="244"/>
      <c r="L320" s="249"/>
      <c r="M320" s="250"/>
      <c r="N320" s="251"/>
      <c r="O320" s="251"/>
      <c r="P320" s="251"/>
      <c r="Q320" s="251"/>
      <c r="R320" s="251"/>
      <c r="S320" s="251"/>
      <c r="T320" s="251"/>
      <c r="U320" s="252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3" t="s">
        <v>153</v>
      </c>
      <c r="AU320" s="253" t="s">
        <v>85</v>
      </c>
      <c r="AV320" s="14" t="s">
        <v>85</v>
      </c>
      <c r="AW320" s="14" t="s">
        <v>37</v>
      </c>
      <c r="AX320" s="14" t="s">
        <v>75</v>
      </c>
      <c r="AY320" s="253" t="s">
        <v>142</v>
      </c>
    </row>
    <row r="321" s="15" customFormat="1">
      <c r="A321" s="15"/>
      <c r="B321" s="254"/>
      <c r="C321" s="255"/>
      <c r="D321" s="234" t="s">
        <v>153</v>
      </c>
      <c r="E321" s="256" t="s">
        <v>19</v>
      </c>
      <c r="F321" s="257" t="s">
        <v>156</v>
      </c>
      <c r="G321" s="255"/>
      <c r="H321" s="258">
        <v>11</v>
      </c>
      <c r="I321" s="259"/>
      <c r="J321" s="255"/>
      <c r="K321" s="255"/>
      <c r="L321" s="260"/>
      <c r="M321" s="261"/>
      <c r="N321" s="262"/>
      <c r="O321" s="262"/>
      <c r="P321" s="262"/>
      <c r="Q321" s="262"/>
      <c r="R321" s="262"/>
      <c r="S321" s="262"/>
      <c r="T321" s="262"/>
      <c r="U321" s="263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T321" s="264" t="s">
        <v>153</v>
      </c>
      <c r="AU321" s="264" t="s">
        <v>85</v>
      </c>
      <c r="AV321" s="15" t="s">
        <v>149</v>
      </c>
      <c r="AW321" s="15" t="s">
        <v>37</v>
      </c>
      <c r="AX321" s="15" t="s">
        <v>83</v>
      </c>
      <c r="AY321" s="264" t="s">
        <v>142</v>
      </c>
    </row>
    <row r="322" s="2" customFormat="1" ht="16.5" customHeight="1">
      <c r="A322" s="41"/>
      <c r="B322" s="42"/>
      <c r="C322" s="214" t="s">
        <v>389</v>
      </c>
      <c r="D322" s="214" t="s">
        <v>144</v>
      </c>
      <c r="E322" s="215" t="s">
        <v>751</v>
      </c>
      <c r="F322" s="216" t="s">
        <v>752</v>
      </c>
      <c r="G322" s="217" t="s">
        <v>284</v>
      </c>
      <c r="H322" s="218">
        <v>1</v>
      </c>
      <c r="I322" s="219"/>
      <c r="J322" s="220">
        <f>ROUND(I322*H322,2)</f>
        <v>0</v>
      </c>
      <c r="K322" s="216" t="s">
        <v>148</v>
      </c>
      <c r="L322" s="47"/>
      <c r="M322" s="221" t="s">
        <v>19</v>
      </c>
      <c r="N322" s="222" t="s">
        <v>46</v>
      </c>
      <c r="O322" s="87"/>
      <c r="P322" s="223">
        <f>O322*H322</f>
        <v>0</v>
      </c>
      <c r="Q322" s="223">
        <v>0</v>
      </c>
      <c r="R322" s="223">
        <f>Q322*H322</f>
        <v>0</v>
      </c>
      <c r="S322" s="223">
        <v>0</v>
      </c>
      <c r="T322" s="223">
        <f>S322*H322</f>
        <v>0</v>
      </c>
      <c r="U322" s="224" t="s">
        <v>19</v>
      </c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R322" s="225" t="s">
        <v>149</v>
      </c>
      <c r="AT322" s="225" t="s">
        <v>144</v>
      </c>
      <c r="AU322" s="225" t="s">
        <v>85</v>
      </c>
      <c r="AY322" s="20" t="s">
        <v>142</v>
      </c>
      <c r="BE322" s="226">
        <f>IF(N322="základní",J322,0)</f>
        <v>0</v>
      </c>
      <c r="BF322" s="226">
        <f>IF(N322="snížená",J322,0)</f>
        <v>0</v>
      </c>
      <c r="BG322" s="226">
        <f>IF(N322="zákl. přenesená",J322,0)</f>
        <v>0</v>
      </c>
      <c r="BH322" s="226">
        <f>IF(N322="sníž. přenesená",J322,0)</f>
        <v>0</v>
      </c>
      <c r="BI322" s="226">
        <f>IF(N322="nulová",J322,0)</f>
        <v>0</v>
      </c>
      <c r="BJ322" s="20" t="s">
        <v>83</v>
      </c>
      <c r="BK322" s="226">
        <f>ROUND(I322*H322,2)</f>
        <v>0</v>
      </c>
      <c r="BL322" s="20" t="s">
        <v>149</v>
      </c>
      <c r="BM322" s="225" t="s">
        <v>753</v>
      </c>
    </row>
    <row r="323" s="2" customFormat="1">
      <c r="A323" s="41"/>
      <c r="B323" s="42"/>
      <c r="C323" s="43"/>
      <c r="D323" s="227" t="s">
        <v>151</v>
      </c>
      <c r="E323" s="43"/>
      <c r="F323" s="228" t="s">
        <v>754</v>
      </c>
      <c r="G323" s="43"/>
      <c r="H323" s="43"/>
      <c r="I323" s="229"/>
      <c r="J323" s="43"/>
      <c r="K323" s="43"/>
      <c r="L323" s="47"/>
      <c r="M323" s="230"/>
      <c r="N323" s="231"/>
      <c r="O323" s="87"/>
      <c r="P323" s="87"/>
      <c r="Q323" s="87"/>
      <c r="R323" s="87"/>
      <c r="S323" s="87"/>
      <c r="T323" s="87"/>
      <c r="U323" s="88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T323" s="20" t="s">
        <v>151</v>
      </c>
      <c r="AU323" s="20" t="s">
        <v>85</v>
      </c>
    </row>
    <row r="324" s="14" customFormat="1">
      <c r="A324" s="14"/>
      <c r="B324" s="243"/>
      <c r="C324" s="244"/>
      <c r="D324" s="234" t="s">
        <v>153</v>
      </c>
      <c r="E324" s="245" t="s">
        <v>19</v>
      </c>
      <c r="F324" s="246" t="s">
        <v>83</v>
      </c>
      <c r="G324" s="244"/>
      <c r="H324" s="247">
        <v>1</v>
      </c>
      <c r="I324" s="248"/>
      <c r="J324" s="244"/>
      <c r="K324" s="244"/>
      <c r="L324" s="249"/>
      <c r="M324" s="250"/>
      <c r="N324" s="251"/>
      <c r="O324" s="251"/>
      <c r="P324" s="251"/>
      <c r="Q324" s="251"/>
      <c r="R324" s="251"/>
      <c r="S324" s="251"/>
      <c r="T324" s="251"/>
      <c r="U324" s="252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3" t="s">
        <v>153</v>
      </c>
      <c r="AU324" s="253" t="s">
        <v>85</v>
      </c>
      <c r="AV324" s="14" t="s">
        <v>85</v>
      </c>
      <c r="AW324" s="14" t="s">
        <v>37</v>
      </c>
      <c r="AX324" s="14" t="s">
        <v>75</v>
      </c>
      <c r="AY324" s="253" t="s">
        <v>142</v>
      </c>
    </row>
    <row r="325" s="15" customFormat="1">
      <c r="A325" s="15"/>
      <c r="B325" s="254"/>
      <c r="C325" s="255"/>
      <c r="D325" s="234" t="s">
        <v>153</v>
      </c>
      <c r="E325" s="256" t="s">
        <v>19</v>
      </c>
      <c r="F325" s="257" t="s">
        <v>156</v>
      </c>
      <c r="G325" s="255"/>
      <c r="H325" s="258">
        <v>1</v>
      </c>
      <c r="I325" s="259"/>
      <c r="J325" s="255"/>
      <c r="K325" s="255"/>
      <c r="L325" s="260"/>
      <c r="M325" s="261"/>
      <c r="N325" s="262"/>
      <c r="O325" s="262"/>
      <c r="P325" s="262"/>
      <c r="Q325" s="262"/>
      <c r="R325" s="262"/>
      <c r="S325" s="262"/>
      <c r="T325" s="262"/>
      <c r="U325" s="263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T325" s="264" t="s">
        <v>153</v>
      </c>
      <c r="AU325" s="264" t="s">
        <v>85</v>
      </c>
      <c r="AV325" s="15" t="s">
        <v>149</v>
      </c>
      <c r="AW325" s="15" t="s">
        <v>37</v>
      </c>
      <c r="AX325" s="15" t="s">
        <v>83</v>
      </c>
      <c r="AY325" s="264" t="s">
        <v>142</v>
      </c>
    </row>
    <row r="326" s="2" customFormat="1" ht="16.5" customHeight="1">
      <c r="A326" s="41"/>
      <c r="B326" s="42"/>
      <c r="C326" s="279" t="s">
        <v>395</v>
      </c>
      <c r="D326" s="279" t="s">
        <v>517</v>
      </c>
      <c r="E326" s="280" t="s">
        <v>755</v>
      </c>
      <c r="F326" s="281" t="s">
        <v>756</v>
      </c>
      <c r="G326" s="282" t="s">
        <v>284</v>
      </c>
      <c r="H326" s="283">
        <v>1</v>
      </c>
      <c r="I326" s="284"/>
      <c r="J326" s="285">
        <f>ROUND(I326*H326,2)</f>
        <v>0</v>
      </c>
      <c r="K326" s="281" t="s">
        <v>148</v>
      </c>
      <c r="L326" s="286"/>
      <c r="M326" s="287" t="s">
        <v>19</v>
      </c>
      <c r="N326" s="288" t="s">
        <v>46</v>
      </c>
      <c r="O326" s="87"/>
      <c r="P326" s="223">
        <f>O326*H326</f>
        <v>0</v>
      </c>
      <c r="Q326" s="223">
        <v>0.00098999999999999999</v>
      </c>
      <c r="R326" s="223">
        <f>Q326*H326</f>
        <v>0.00098999999999999999</v>
      </c>
      <c r="S326" s="223">
        <v>0</v>
      </c>
      <c r="T326" s="223">
        <f>S326*H326</f>
        <v>0</v>
      </c>
      <c r="U326" s="224" t="s">
        <v>19</v>
      </c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R326" s="225" t="s">
        <v>195</v>
      </c>
      <c r="AT326" s="225" t="s">
        <v>517</v>
      </c>
      <c r="AU326" s="225" t="s">
        <v>85</v>
      </c>
      <c r="AY326" s="20" t="s">
        <v>142</v>
      </c>
      <c r="BE326" s="226">
        <f>IF(N326="základní",J326,0)</f>
        <v>0</v>
      </c>
      <c r="BF326" s="226">
        <f>IF(N326="snížená",J326,0)</f>
        <v>0</v>
      </c>
      <c r="BG326" s="226">
        <f>IF(N326="zákl. přenesená",J326,0)</f>
        <v>0</v>
      </c>
      <c r="BH326" s="226">
        <f>IF(N326="sníž. přenesená",J326,0)</f>
        <v>0</v>
      </c>
      <c r="BI326" s="226">
        <f>IF(N326="nulová",J326,0)</f>
        <v>0</v>
      </c>
      <c r="BJ326" s="20" t="s">
        <v>83</v>
      </c>
      <c r="BK326" s="226">
        <f>ROUND(I326*H326,2)</f>
        <v>0</v>
      </c>
      <c r="BL326" s="20" t="s">
        <v>149</v>
      </c>
      <c r="BM326" s="225" t="s">
        <v>757</v>
      </c>
    </row>
    <row r="327" s="12" customFormat="1" ht="22.8" customHeight="1">
      <c r="A327" s="12"/>
      <c r="B327" s="198"/>
      <c r="C327" s="199"/>
      <c r="D327" s="200" t="s">
        <v>74</v>
      </c>
      <c r="E327" s="212" t="s">
        <v>186</v>
      </c>
      <c r="F327" s="212" t="s">
        <v>187</v>
      </c>
      <c r="G327" s="199"/>
      <c r="H327" s="199"/>
      <c r="I327" s="202"/>
      <c r="J327" s="213">
        <f>BK327</f>
        <v>0</v>
      </c>
      <c r="K327" s="199"/>
      <c r="L327" s="204"/>
      <c r="M327" s="205"/>
      <c r="N327" s="206"/>
      <c r="O327" s="206"/>
      <c r="P327" s="207">
        <f>SUM(P328:P387)</f>
        <v>0</v>
      </c>
      <c r="Q327" s="206"/>
      <c r="R327" s="207">
        <f>SUM(R328:R387)</f>
        <v>1.6353988000000002</v>
      </c>
      <c r="S327" s="206"/>
      <c r="T327" s="207">
        <f>SUM(T328:T387)</f>
        <v>1.4918440000000002</v>
      </c>
      <c r="U327" s="208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R327" s="209" t="s">
        <v>83</v>
      </c>
      <c r="AT327" s="210" t="s">
        <v>74</v>
      </c>
      <c r="AU327" s="210" t="s">
        <v>83</v>
      </c>
      <c r="AY327" s="209" t="s">
        <v>142</v>
      </c>
      <c r="BK327" s="211">
        <f>SUM(BK328:BK387)</f>
        <v>0</v>
      </c>
    </row>
    <row r="328" s="2" customFormat="1" ht="24.15" customHeight="1">
      <c r="A328" s="41"/>
      <c r="B328" s="42"/>
      <c r="C328" s="214" t="s">
        <v>402</v>
      </c>
      <c r="D328" s="214" t="s">
        <v>144</v>
      </c>
      <c r="E328" s="215" t="s">
        <v>758</v>
      </c>
      <c r="F328" s="216" t="s">
        <v>759</v>
      </c>
      <c r="G328" s="217" t="s">
        <v>147</v>
      </c>
      <c r="H328" s="218">
        <v>1540</v>
      </c>
      <c r="I328" s="219"/>
      <c r="J328" s="220">
        <f>ROUND(I328*H328,2)</f>
        <v>0</v>
      </c>
      <c r="K328" s="216" t="s">
        <v>148</v>
      </c>
      <c r="L328" s="47"/>
      <c r="M328" s="221" t="s">
        <v>19</v>
      </c>
      <c r="N328" s="222" t="s">
        <v>46</v>
      </c>
      <c r="O328" s="87"/>
      <c r="P328" s="223">
        <f>O328*H328</f>
        <v>0</v>
      </c>
      <c r="Q328" s="223">
        <v>0</v>
      </c>
      <c r="R328" s="223">
        <f>Q328*H328</f>
        <v>0</v>
      </c>
      <c r="S328" s="223">
        <v>0</v>
      </c>
      <c r="T328" s="223">
        <f>S328*H328</f>
        <v>0</v>
      </c>
      <c r="U328" s="224" t="s">
        <v>19</v>
      </c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R328" s="225" t="s">
        <v>149</v>
      </c>
      <c r="AT328" s="225" t="s">
        <v>144</v>
      </c>
      <c r="AU328" s="225" t="s">
        <v>85</v>
      </c>
      <c r="AY328" s="20" t="s">
        <v>142</v>
      </c>
      <c r="BE328" s="226">
        <f>IF(N328="základní",J328,0)</f>
        <v>0</v>
      </c>
      <c r="BF328" s="226">
        <f>IF(N328="snížená",J328,0)</f>
        <v>0</v>
      </c>
      <c r="BG328" s="226">
        <f>IF(N328="zákl. přenesená",J328,0)</f>
        <v>0</v>
      </c>
      <c r="BH328" s="226">
        <f>IF(N328="sníž. přenesená",J328,0)</f>
        <v>0</v>
      </c>
      <c r="BI328" s="226">
        <f>IF(N328="nulová",J328,0)</f>
        <v>0</v>
      </c>
      <c r="BJ328" s="20" t="s">
        <v>83</v>
      </c>
      <c r="BK328" s="226">
        <f>ROUND(I328*H328,2)</f>
        <v>0</v>
      </c>
      <c r="BL328" s="20" t="s">
        <v>149</v>
      </c>
      <c r="BM328" s="225" t="s">
        <v>760</v>
      </c>
    </row>
    <row r="329" s="2" customFormat="1">
      <c r="A329" s="41"/>
      <c r="B329" s="42"/>
      <c r="C329" s="43"/>
      <c r="D329" s="227" t="s">
        <v>151</v>
      </c>
      <c r="E329" s="43"/>
      <c r="F329" s="228" t="s">
        <v>761</v>
      </c>
      <c r="G329" s="43"/>
      <c r="H329" s="43"/>
      <c r="I329" s="229"/>
      <c r="J329" s="43"/>
      <c r="K329" s="43"/>
      <c r="L329" s="47"/>
      <c r="M329" s="230"/>
      <c r="N329" s="231"/>
      <c r="O329" s="87"/>
      <c r="P329" s="87"/>
      <c r="Q329" s="87"/>
      <c r="R329" s="87"/>
      <c r="S329" s="87"/>
      <c r="T329" s="87"/>
      <c r="U329" s="88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T329" s="20" t="s">
        <v>151</v>
      </c>
      <c r="AU329" s="20" t="s">
        <v>85</v>
      </c>
    </row>
    <row r="330" s="14" customFormat="1">
      <c r="A330" s="14"/>
      <c r="B330" s="243"/>
      <c r="C330" s="244"/>
      <c r="D330" s="234" t="s">
        <v>153</v>
      </c>
      <c r="E330" s="245" t="s">
        <v>19</v>
      </c>
      <c r="F330" s="246" t="s">
        <v>762</v>
      </c>
      <c r="G330" s="244"/>
      <c r="H330" s="247">
        <v>1540</v>
      </c>
      <c r="I330" s="248"/>
      <c r="J330" s="244"/>
      <c r="K330" s="244"/>
      <c r="L330" s="249"/>
      <c r="M330" s="250"/>
      <c r="N330" s="251"/>
      <c r="O330" s="251"/>
      <c r="P330" s="251"/>
      <c r="Q330" s="251"/>
      <c r="R330" s="251"/>
      <c r="S330" s="251"/>
      <c r="T330" s="251"/>
      <c r="U330" s="252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53" t="s">
        <v>153</v>
      </c>
      <c r="AU330" s="253" t="s">
        <v>85</v>
      </c>
      <c r="AV330" s="14" t="s">
        <v>85</v>
      </c>
      <c r="AW330" s="14" t="s">
        <v>37</v>
      </c>
      <c r="AX330" s="14" t="s">
        <v>75</v>
      </c>
      <c r="AY330" s="253" t="s">
        <v>142</v>
      </c>
    </row>
    <row r="331" s="15" customFormat="1">
      <c r="A331" s="15"/>
      <c r="B331" s="254"/>
      <c r="C331" s="255"/>
      <c r="D331" s="234" t="s">
        <v>153</v>
      </c>
      <c r="E331" s="256" t="s">
        <v>19</v>
      </c>
      <c r="F331" s="257" t="s">
        <v>156</v>
      </c>
      <c r="G331" s="255"/>
      <c r="H331" s="258">
        <v>1540</v>
      </c>
      <c r="I331" s="259"/>
      <c r="J331" s="255"/>
      <c r="K331" s="255"/>
      <c r="L331" s="260"/>
      <c r="M331" s="261"/>
      <c r="N331" s="262"/>
      <c r="O331" s="262"/>
      <c r="P331" s="262"/>
      <c r="Q331" s="262"/>
      <c r="R331" s="262"/>
      <c r="S331" s="262"/>
      <c r="T331" s="262"/>
      <c r="U331" s="263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T331" s="264" t="s">
        <v>153</v>
      </c>
      <c r="AU331" s="264" t="s">
        <v>85</v>
      </c>
      <c r="AV331" s="15" t="s">
        <v>149</v>
      </c>
      <c r="AW331" s="15" t="s">
        <v>37</v>
      </c>
      <c r="AX331" s="15" t="s">
        <v>83</v>
      </c>
      <c r="AY331" s="264" t="s">
        <v>142</v>
      </c>
    </row>
    <row r="332" s="2" customFormat="1" ht="24.15" customHeight="1">
      <c r="A332" s="41"/>
      <c r="B332" s="42"/>
      <c r="C332" s="214" t="s">
        <v>413</v>
      </c>
      <c r="D332" s="214" t="s">
        <v>144</v>
      </c>
      <c r="E332" s="215" t="s">
        <v>763</v>
      </c>
      <c r="F332" s="216" t="s">
        <v>764</v>
      </c>
      <c r="G332" s="217" t="s">
        <v>147</v>
      </c>
      <c r="H332" s="218">
        <v>116100</v>
      </c>
      <c r="I332" s="219"/>
      <c r="J332" s="220">
        <f>ROUND(I332*H332,2)</f>
        <v>0</v>
      </c>
      <c r="K332" s="216" t="s">
        <v>148</v>
      </c>
      <c r="L332" s="47"/>
      <c r="M332" s="221" t="s">
        <v>19</v>
      </c>
      <c r="N332" s="222" t="s">
        <v>46</v>
      </c>
      <c r="O332" s="87"/>
      <c r="P332" s="223">
        <f>O332*H332</f>
        <v>0</v>
      </c>
      <c r="Q332" s="223">
        <v>0</v>
      </c>
      <c r="R332" s="223">
        <f>Q332*H332</f>
        <v>0</v>
      </c>
      <c r="S332" s="223">
        <v>0</v>
      </c>
      <c r="T332" s="223">
        <f>S332*H332</f>
        <v>0</v>
      </c>
      <c r="U332" s="224" t="s">
        <v>19</v>
      </c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R332" s="225" t="s">
        <v>149</v>
      </c>
      <c r="AT332" s="225" t="s">
        <v>144</v>
      </c>
      <c r="AU332" s="225" t="s">
        <v>85</v>
      </c>
      <c r="AY332" s="20" t="s">
        <v>142</v>
      </c>
      <c r="BE332" s="226">
        <f>IF(N332="základní",J332,0)</f>
        <v>0</v>
      </c>
      <c r="BF332" s="226">
        <f>IF(N332="snížená",J332,0)</f>
        <v>0</v>
      </c>
      <c r="BG332" s="226">
        <f>IF(N332="zákl. přenesená",J332,0)</f>
        <v>0</v>
      </c>
      <c r="BH332" s="226">
        <f>IF(N332="sníž. přenesená",J332,0)</f>
        <v>0</v>
      </c>
      <c r="BI332" s="226">
        <f>IF(N332="nulová",J332,0)</f>
        <v>0</v>
      </c>
      <c r="BJ332" s="20" t="s">
        <v>83</v>
      </c>
      <c r="BK332" s="226">
        <f>ROUND(I332*H332,2)</f>
        <v>0</v>
      </c>
      <c r="BL332" s="20" t="s">
        <v>149</v>
      </c>
      <c r="BM332" s="225" t="s">
        <v>765</v>
      </c>
    </row>
    <row r="333" s="2" customFormat="1">
      <c r="A333" s="41"/>
      <c r="B333" s="42"/>
      <c r="C333" s="43"/>
      <c r="D333" s="227" t="s">
        <v>151</v>
      </c>
      <c r="E333" s="43"/>
      <c r="F333" s="228" t="s">
        <v>766</v>
      </c>
      <c r="G333" s="43"/>
      <c r="H333" s="43"/>
      <c r="I333" s="229"/>
      <c r="J333" s="43"/>
      <c r="K333" s="43"/>
      <c r="L333" s="47"/>
      <c r="M333" s="230"/>
      <c r="N333" s="231"/>
      <c r="O333" s="87"/>
      <c r="P333" s="87"/>
      <c r="Q333" s="87"/>
      <c r="R333" s="87"/>
      <c r="S333" s="87"/>
      <c r="T333" s="87"/>
      <c r="U333" s="88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T333" s="20" t="s">
        <v>151</v>
      </c>
      <c r="AU333" s="20" t="s">
        <v>85</v>
      </c>
    </row>
    <row r="334" s="14" customFormat="1">
      <c r="A334" s="14"/>
      <c r="B334" s="243"/>
      <c r="C334" s="244"/>
      <c r="D334" s="234" t="s">
        <v>153</v>
      </c>
      <c r="E334" s="245" t="s">
        <v>19</v>
      </c>
      <c r="F334" s="246" t="s">
        <v>767</v>
      </c>
      <c r="G334" s="244"/>
      <c r="H334" s="247">
        <v>45000</v>
      </c>
      <c r="I334" s="248"/>
      <c r="J334" s="244"/>
      <c r="K334" s="244"/>
      <c r="L334" s="249"/>
      <c r="M334" s="250"/>
      <c r="N334" s="251"/>
      <c r="O334" s="251"/>
      <c r="P334" s="251"/>
      <c r="Q334" s="251"/>
      <c r="R334" s="251"/>
      <c r="S334" s="251"/>
      <c r="T334" s="251"/>
      <c r="U334" s="252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3" t="s">
        <v>153</v>
      </c>
      <c r="AU334" s="253" t="s">
        <v>85</v>
      </c>
      <c r="AV334" s="14" t="s">
        <v>85</v>
      </c>
      <c r="AW334" s="14" t="s">
        <v>37</v>
      </c>
      <c r="AX334" s="14" t="s">
        <v>75</v>
      </c>
      <c r="AY334" s="253" t="s">
        <v>142</v>
      </c>
    </row>
    <row r="335" s="14" customFormat="1">
      <c r="A335" s="14"/>
      <c r="B335" s="243"/>
      <c r="C335" s="244"/>
      <c r="D335" s="234" t="s">
        <v>153</v>
      </c>
      <c r="E335" s="245" t="s">
        <v>19</v>
      </c>
      <c r="F335" s="246" t="s">
        <v>768</v>
      </c>
      <c r="G335" s="244"/>
      <c r="H335" s="247">
        <v>71100</v>
      </c>
      <c r="I335" s="248"/>
      <c r="J335" s="244"/>
      <c r="K335" s="244"/>
      <c r="L335" s="249"/>
      <c r="M335" s="250"/>
      <c r="N335" s="251"/>
      <c r="O335" s="251"/>
      <c r="P335" s="251"/>
      <c r="Q335" s="251"/>
      <c r="R335" s="251"/>
      <c r="S335" s="251"/>
      <c r="T335" s="251"/>
      <c r="U335" s="252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3" t="s">
        <v>153</v>
      </c>
      <c r="AU335" s="253" t="s">
        <v>85</v>
      </c>
      <c r="AV335" s="14" t="s">
        <v>85</v>
      </c>
      <c r="AW335" s="14" t="s">
        <v>37</v>
      </c>
      <c r="AX335" s="14" t="s">
        <v>75</v>
      </c>
      <c r="AY335" s="253" t="s">
        <v>142</v>
      </c>
    </row>
    <row r="336" s="15" customFormat="1">
      <c r="A336" s="15"/>
      <c r="B336" s="254"/>
      <c r="C336" s="255"/>
      <c r="D336" s="234" t="s">
        <v>153</v>
      </c>
      <c r="E336" s="256" t="s">
        <v>19</v>
      </c>
      <c r="F336" s="257" t="s">
        <v>156</v>
      </c>
      <c r="G336" s="255"/>
      <c r="H336" s="258">
        <v>116100</v>
      </c>
      <c r="I336" s="259"/>
      <c r="J336" s="255"/>
      <c r="K336" s="255"/>
      <c r="L336" s="260"/>
      <c r="M336" s="261"/>
      <c r="N336" s="262"/>
      <c r="O336" s="262"/>
      <c r="P336" s="262"/>
      <c r="Q336" s="262"/>
      <c r="R336" s="262"/>
      <c r="S336" s="262"/>
      <c r="T336" s="262"/>
      <c r="U336" s="263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T336" s="264" t="s">
        <v>153</v>
      </c>
      <c r="AU336" s="264" t="s">
        <v>85</v>
      </c>
      <c r="AV336" s="15" t="s">
        <v>149</v>
      </c>
      <c r="AW336" s="15" t="s">
        <v>37</v>
      </c>
      <c r="AX336" s="15" t="s">
        <v>83</v>
      </c>
      <c r="AY336" s="264" t="s">
        <v>142</v>
      </c>
    </row>
    <row r="337" s="2" customFormat="1" ht="24.15" customHeight="1">
      <c r="A337" s="41"/>
      <c r="B337" s="42"/>
      <c r="C337" s="214" t="s">
        <v>419</v>
      </c>
      <c r="D337" s="214" t="s">
        <v>144</v>
      </c>
      <c r="E337" s="215" t="s">
        <v>769</v>
      </c>
      <c r="F337" s="216" t="s">
        <v>770</v>
      </c>
      <c r="G337" s="217" t="s">
        <v>147</v>
      </c>
      <c r="H337" s="218">
        <v>1540</v>
      </c>
      <c r="I337" s="219"/>
      <c r="J337" s="220">
        <f>ROUND(I337*H337,2)</f>
        <v>0</v>
      </c>
      <c r="K337" s="216" t="s">
        <v>148</v>
      </c>
      <c r="L337" s="47"/>
      <c r="M337" s="221" t="s">
        <v>19</v>
      </c>
      <c r="N337" s="222" t="s">
        <v>46</v>
      </c>
      <c r="O337" s="87"/>
      <c r="P337" s="223">
        <f>O337*H337</f>
        <v>0</v>
      </c>
      <c r="Q337" s="223">
        <v>0</v>
      </c>
      <c r="R337" s="223">
        <f>Q337*H337</f>
        <v>0</v>
      </c>
      <c r="S337" s="223">
        <v>0</v>
      </c>
      <c r="T337" s="223">
        <f>S337*H337</f>
        <v>0</v>
      </c>
      <c r="U337" s="224" t="s">
        <v>19</v>
      </c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225" t="s">
        <v>149</v>
      </c>
      <c r="AT337" s="225" t="s">
        <v>144</v>
      </c>
      <c r="AU337" s="225" t="s">
        <v>85</v>
      </c>
      <c r="AY337" s="20" t="s">
        <v>142</v>
      </c>
      <c r="BE337" s="226">
        <f>IF(N337="základní",J337,0)</f>
        <v>0</v>
      </c>
      <c r="BF337" s="226">
        <f>IF(N337="snížená",J337,0)</f>
        <v>0</v>
      </c>
      <c r="BG337" s="226">
        <f>IF(N337="zákl. přenesená",J337,0)</f>
        <v>0</v>
      </c>
      <c r="BH337" s="226">
        <f>IF(N337="sníž. přenesená",J337,0)</f>
        <v>0</v>
      </c>
      <c r="BI337" s="226">
        <f>IF(N337="nulová",J337,0)</f>
        <v>0</v>
      </c>
      <c r="BJ337" s="20" t="s">
        <v>83</v>
      </c>
      <c r="BK337" s="226">
        <f>ROUND(I337*H337,2)</f>
        <v>0</v>
      </c>
      <c r="BL337" s="20" t="s">
        <v>149</v>
      </c>
      <c r="BM337" s="225" t="s">
        <v>771</v>
      </c>
    </row>
    <row r="338" s="2" customFormat="1">
      <c r="A338" s="41"/>
      <c r="B338" s="42"/>
      <c r="C338" s="43"/>
      <c r="D338" s="227" t="s">
        <v>151</v>
      </c>
      <c r="E338" s="43"/>
      <c r="F338" s="228" t="s">
        <v>772</v>
      </c>
      <c r="G338" s="43"/>
      <c r="H338" s="43"/>
      <c r="I338" s="229"/>
      <c r="J338" s="43"/>
      <c r="K338" s="43"/>
      <c r="L338" s="47"/>
      <c r="M338" s="230"/>
      <c r="N338" s="231"/>
      <c r="O338" s="87"/>
      <c r="P338" s="87"/>
      <c r="Q338" s="87"/>
      <c r="R338" s="87"/>
      <c r="S338" s="87"/>
      <c r="T338" s="87"/>
      <c r="U338" s="88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T338" s="20" t="s">
        <v>151</v>
      </c>
      <c r="AU338" s="20" t="s">
        <v>85</v>
      </c>
    </row>
    <row r="339" s="14" customFormat="1">
      <c r="A339" s="14"/>
      <c r="B339" s="243"/>
      <c r="C339" s="244"/>
      <c r="D339" s="234" t="s">
        <v>153</v>
      </c>
      <c r="E339" s="245" t="s">
        <v>19</v>
      </c>
      <c r="F339" s="246" t="s">
        <v>762</v>
      </c>
      <c r="G339" s="244"/>
      <c r="H339" s="247">
        <v>1540</v>
      </c>
      <c r="I339" s="248"/>
      <c r="J339" s="244"/>
      <c r="K339" s="244"/>
      <c r="L339" s="249"/>
      <c r="M339" s="250"/>
      <c r="N339" s="251"/>
      <c r="O339" s="251"/>
      <c r="P339" s="251"/>
      <c r="Q339" s="251"/>
      <c r="R339" s="251"/>
      <c r="S339" s="251"/>
      <c r="T339" s="251"/>
      <c r="U339" s="252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3" t="s">
        <v>153</v>
      </c>
      <c r="AU339" s="253" t="s">
        <v>85</v>
      </c>
      <c r="AV339" s="14" t="s">
        <v>85</v>
      </c>
      <c r="AW339" s="14" t="s">
        <v>37</v>
      </c>
      <c r="AX339" s="14" t="s">
        <v>75</v>
      </c>
      <c r="AY339" s="253" t="s">
        <v>142</v>
      </c>
    </row>
    <row r="340" s="15" customFormat="1">
      <c r="A340" s="15"/>
      <c r="B340" s="254"/>
      <c r="C340" s="255"/>
      <c r="D340" s="234" t="s">
        <v>153</v>
      </c>
      <c r="E340" s="256" t="s">
        <v>19</v>
      </c>
      <c r="F340" s="257" t="s">
        <v>156</v>
      </c>
      <c r="G340" s="255"/>
      <c r="H340" s="258">
        <v>1540</v>
      </c>
      <c r="I340" s="259"/>
      <c r="J340" s="255"/>
      <c r="K340" s="255"/>
      <c r="L340" s="260"/>
      <c r="M340" s="261"/>
      <c r="N340" s="262"/>
      <c r="O340" s="262"/>
      <c r="P340" s="262"/>
      <c r="Q340" s="262"/>
      <c r="R340" s="262"/>
      <c r="S340" s="262"/>
      <c r="T340" s="262"/>
      <c r="U340" s="263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T340" s="264" t="s">
        <v>153</v>
      </c>
      <c r="AU340" s="264" t="s">
        <v>85</v>
      </c>
      <c r="AV340" s="15" t="s">
        <v>149</v>
      </c>
      <c r="AW340" s="15" t="s">
        <v>37</v>
      </c>
      <c r="AX340" s="15" t="s">
        <v>83</v>
      </c>
      <c r="AY340" s="264" t="s">
        <v>142</v>
      </c>
    </row>
    <row r="341" s="2" customFormat="1" ht="16.5" customHeight="1">
      <c r="A341" s="41"/>
      <c r="B341" s="42"/>
      <c r="C341" s="214" t="s">
        <v>425</v>
      </c>
      <c r="D341" s="214" t="s">
        <v>144</v>
      </c>
      <c r="E341" s="215" t="s">
        <v>773</v>
      </c>
      <c r="F341" s="216" t="s">
        <v>774</v>
      </c>
      <c r="G341" s="217" t="s">
        <v>147</v>
      </c>
      <c r="H341" s="218">
        <v>1540</v>
      </c>
      <c r="I341" s="219"/>
      <c r="J341" s="220">
        <f>ROUND(I341*H341,2)</f>
        <v>0</v>
      </c>
      <c r="K341" s="216" t="s">
        <v>148</v>
      </c>
      <c r="L341" s="47"/>
      <c r="M341" s="221" t="s">
        <v>19</v>
      </c>
      <c r="N341" s="222" t="s">
        <v>46</v>
      </c>
      <c r="O341" s="87"/>
      <c r="P341" s="223">
        <f>O341*H341</f>
        <v>0</v>
      </c>
      <c r="Q341" s="223">
        <v>0</v>
      </c>
      <c r="R341" s="223">
        <f>Q341*H341</f>
        <v>0</v>
      </c>
      <c r="S341" s="223">
        <v>0</v>
      </c>
      <c r="T341" s="223">
        <f>S341*H341</f>
        <v>0</v>
      </c>
      <c r="U341" s="224" t="s">
        <v>19</v>
      </c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R341" s="225" t="s">
        <v>149</v>
      </c>
      <c r="AT341" s="225" t="s">
        <v>144</v>
      </c>
      <c r="AU341" s="225" t="s">
        <v>85</v>
      </c>
      <c r="AY341" s="20" t="s">
        <v>142</v>
      </c>
      <c r="BE341" s="226">
        <f>IF(N341="základní",J341,0)</f>
        <v>0</v>
      </c>
      <c r="BF341" s="226">
        <f>IF(N341="snížená",J341,0)</f>
        <v>0</v>
      </c>
      <c r="BG341" s="226">
        <f>IF(N341="zákl. přenesená",J341,0)</f>
        <v>0</v>
      </c>
      <c r="BH341" s="226">
        <f>IF(N341="sníž. přenesená",J341,0)</f>
        <v>0</v>
      </c>
      <c r="BI341" s="226">
        <f>IF(N341="nulová",J341,0)</f>
        <v>0</v>
      </c>
      <c r="BJ341" s="20" t="s">
        <v>83</v>
      </c>
      <c r="BK341" s="226">
        <f>ROUND(I341*H341,2)</f>
        <v>0</v>
      </c>
      <c r="BL341" s="20" t="s">
        <v>149</v>
      </c>
      <c r="BM341" s="225" t="s">
        <v>775</v>
      </c>
    </row>
    <row r="342" s="2" customFormat="1">
      <c r="A342" s="41"/>
      <c r="B342" s="42"/>
      <c r="C342" s="43"/>
      <c r="D342" s="227" t="s">
        <v>151</v>
      </c>
      <c r="E342" s="43"/>
      <c r="F342" s="228" t="s">
        <v>776</v>
      </c>
      <c r="G342" s="43"/>
      <c r="H342" s="43"/>
      <c r="I342" s="229"/>
      <c r="J342" s="43"/>
      <c r="K342" s="43"/>
      <c r="L342" s="47"/>
      <c r="M342" s="230"/>
      <c r="N342" s="231"/>
      <c r="O342" s="87"/>
      <c r="P342" s="87"/>
      <c r="Q342" s="87"/>
      <c r="R342" s="87"/>
      <c r="S342" s="87"/>
      <c r="T342" s="87"/>
      <c r="U342" s="88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T342" s="20" t="s">
        <v>151</v>
      </c>
      <c r="AU342" s="20" t="s">
        <v>85</v>
      </c>
    </row>
    <row r="343" s="14" customFormat="1">
      <c r="A343" s="14"/>
      <c r="B343" s="243"/>
      <c r="C343" s="244"/>
      <c r="D343" s="234" t="s">
        <v>153</v>
      </c>
      <c r="E343" s="245" t="s">
        <v>19</v>
      </c>
      <c r="F343" s="246" t="s">
        <v>762</v>
      </c>
      <c r="G343" s="244"/>
      <c r="H343" s="247">
        <v>1540</v>
      </c>
      <c r="I343" s="248"/>
      <c r="J343" s="244"/>
      <c r="K343" s="244"/>
      <c r="L343" s="249"/>
      <c r="M343" s="250"/>
      <c r="N343" s="251"/>
      <c r="O343" s="251"/>
      <c r="P343" s="251"/>
      <c r="Q343" s="251"/>
      <c r="R343" s="251"/>
      <c r="S343" s="251"/>
      <c r="T343" s="251"/>
      <c r="U343" s="252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53" t="s">
        <v>153</v>
      </c>
      <c r="AU343" s="253" t="s">
        <v>85</v>
      </c>
      <c r="AV343" s="14" t="s">
        <v>85</v>
      </c>
      <c r="AW343" s="14" t="s">
        <v>37</v>
      </c>
      <c r="AX343" s="14" t="s">
        <v>75</v>
      </c>
      <c r="AY343" s="253" t="s">
        <v>142</v>
      </c>
    </row>
    <row r="344" s="15" customFormat="1">
      <c r="A344" s="15"/>
      <c r="B344" s="254"/>
      <c r="C344" s="255"/>
      <c r="D344" s="234" t="s">
        <v>153</v>
      </c>
      <c r="E344" s="256" t="s">
        <v>19</v>
      </c>
      <c r="F344" s="257" t="s">
        <v>156</v>
      </c>
      <c r="G344" s="255"/>
      <c r="H344" s="258">
        <v>1540</v>
      </c>
      <c r="I344" s="259"/>
      <c r="J344" s="255"/>
      <c r="K344" s="255"/>
      <c r="L344" s="260"/>
      <c r="M344" s="261"/>
      <c r="N344" s="262"/>
      <c r="O344" s="262"/>
      <c r="P344" s="262"/>
      <c r="Q344" s="262"/>
      <c r="R344" s="262"/>
      <c r="S344" s="262"/>
      <c r="T344" s="262"/>
      <c r="U344" s="263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T344" s="264" t="s">
        <v>153</v>
      </c>
      <c r="AU344" s="264" t="s">
        <v>85</v>
      </c>
      <c r="AV344" s="15" t="s">
        <v>149</v>
      </c>
      <c r="AW344" s="15" t="s">
        <v>37</v>
      </c>
      <c r="AX344" s="15" t="s">
        <v>83</v>
      </c>
      <c r="AY344" s="264" t="s">
        <v>142</v>
      </c>
    </row>
    <row r="345" s="2" customFormat="1" ht="24.15" customHeight="1">
      <c r="A345" s="41"/>
      <c r="B345" s="42"/>
      <c r="C345" s="214" t="s">
        <v>434</v>
      </c>
      <c r="D345" s="214" t="s">
        <v>144</v>
      </c>
      <c r="E345" s="215" t="s">
        <v>777</v>
      </c>
      <c r="F345" s="216" t="s">
        <v>778</v>
      </c>
      <c r="G345" s="217" t="s">
        <v>147</v>
      </c>
      <c r="H345" s="218">
        <v>116100</v>
      </c>
      <c r="I345" s="219"/>
      <c r="J345" s="220">
        <f>ROUND(I345*H345,2)</f>
        <v>0</v>
      </c>
      <c r="K345" s="216" t="s">
        <v>148</v>
      </c>
      <c r="L345" s="47"/>
      <c r="M345" s="221" t="s">
        <v>19</v>
      </c>
      <c r="N345" s="222" t="s">
        <v>46</v>
      </c>
      <c r="O345" s="87"/>
      <c r="P345" s="223">
        <f>O345*H345</f>
        <v>0</v>
      </c>
      <c r="Q345" s="223">
        <v>0</v>
      </c>
      <c r="R345" s="223">
        <f>Q345*H345</f>
        <v>0</v>
      </c>
      <c r="S345" s="223">
        <v>0</v>
      </c>
      <c r="T345" s="223">
        <f>S345*H345</f>
        <v>0</v>
      </c>
      <c r="U345" s="224" t="s">
        <v>19</v>
      </c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R345" s="225" t="s">
        <v>149</v>
      </c>
      <c r="AT345" s="225" t="s">
        <v>144</v>
      </c>
      <c r="AU345" s="225" t="s">
        <v>85</v>
      </c>
      <c r="AY345" s="20" t="s">
        <v>142</v>
      </c>
      <c r="BE345" s="226">
        <f>IF(N345="základní",J345,0)</f>
        <v>0</v>
      </c>
      <c r="BF345" s="226">
        <f>IF(N345="snížená",J345,0)</f>
        <v>0</v>
      </c>
      <c r="BG345" s="226">
        <f>IF(N345="zákl. přenesená",J345,0)</f>
        <v>0</v>
      </c>
      <c r="BH345" s="226">
        <f>IF(N345="sníž. přenesená",J345,0)</f>
        <v>0</v>
      </c>
      <c r="BI345" s="226">
        <f>IF(N345="nulová",J345,0)</f>
        <v>0</v>
      </c>
      <c r="BJ345" s="20" t="s">
        <v>83</v>
      </c>
      <c r="BK345" s="226">
        <f>ROUND(I345*H345,2)</f>
        <v>0</v>
      </c>
      <c r="BL345" s="20" t="s">
        <v>149</v>
      </c>
      <c r="BM345" s="225" t="s">
        <v>779</v>
      </c>
    </row>
    <row r="346" s="2" customFormat="1">
      <c r="A346" s="41"/>
      <c r="B346" s="42"/>
      <c r="C346" s="43"/>
      <c r="D346" s="227" t="s">
        <v>151</v>
      </c>
      <c r="E346" s="43"/>
      <c r="F346" s="228" t="s">
        <v>780</v>
      </c>
      <c r="G346" s="43"/>
      <c r="H346" s="43"/>
      <c r="I346" s="229"/>
      <c r="J346" s="43"/>
      <c r="K346" s="43"/>
      <c r="L346" s="47"/>
      <c r="M346" s="230"/>
      <c r="N346" s="231"/>
      <c r="O346" s="87"/>
      <c r="P346" s="87"/>
      <c r="Q346" s="87"/>
      <c r="R346" s="87"/>
      <c r="S346" s="87"/>
      <c r="T346" s="87"/>
      <c r="U346" s="88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T346" s="20" t="s">
        <v>151</v>
      </c>
      <c r="AU346" s="20" t="s">
        <v>85</v>
      </c>
    </row>
    <row r="347" s="14" customFormat="1">
      <c r="A347" s="14"/>
      <c r="B347" s="243"/>
      <c r="C347" s="244"/>
      <c r="D347" s="234" t="s">
        <v>153</v>
      </c>
      <c r="E347" s="245" t="s">
        <v>19</v>
      </c>
      <c r="F347" s="246" t="s">
        <v>767</v>
      </c>
      <c r="G347" s="244"/>
      <c r="H347" s="247">
        <v>45000</v>
      </c>
      <c r="I347" s="248"/>
      <c r="J347" s="244"/>
      <c r="K347" s="244"/>
      <c r="L347" s="249"/>
      <c r="M347" s="250"/>
      <c r="N347" s="251"/>
      <c r="O347" s="251"/>
      <c r="P347" s="251"/>
      <c r="Q347" s="251"/>
      <c r="R347" s="251"/>
      <c r="S347" s="251"/>
      <c r="T347" s="251"/>
      <c r="U347" s="252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53" t="s">
        <v>153</v>
      </c>
      <c r="AU347" s="253" t="s">
        <v>85</v>
      </c>
      <c r="AV347" s="14" t="s">
        <v>85</v>
      </c>
      <c r="AW347" s="14" t="s">
        <v>37</v>
      </c>
      <c r="AX347" s="14" t="s">
        <v>75</v>
      </c>
      <c r="AY347" s="253" t="s">
        <v>142</v>
      </c>
    </row>
    <row r="348" s="14" customFormat="1">
      <c r="A348" s="14"/>
      <c r="B348" s="243"/>
      <c r="C348" s="244"/>
      <c r="D348" s="234" t="s">
        <v>153</v>
      </c>
      <c r="E348" s="245" t="s">
        <v>19</v>
      </c>
      <c r="F348" s="246" t="s">
        <v>768</v>
      </c>
      <c r="G348" s="244"/>
      <c r="H348" s="247">
        <v>71100</v>
      </c>
      <c r="I348" s="248"/>
      <c r="J348" s="244"/>
      <c r="K348" s="244"/>
      <c r="L348" s="249"/>
      <c r="M348" s="250"/>
      <c r="N348" s="251"/>
      <c r="O348" s="251"/>
      <c r="P348" s="251"/>
      <c r="Q348" s="251"/>
      <c r="R348" s="251"/>
      <c r="S348" s="251"/>
      <c r="T348" s="251"/>
      <c r="U348" s="252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53" t="s">
        <v>153</v>
      </c>
      <c r="AU348" s="253" t="s">
        <v>85</v>
      </c>
      <c r="AV348" s="14" t="s">
        <v>85</v>
      </c>
      <c r="AW348" s="14" t="s">
        <v>37</v>
      </c>
      <c r="AX348" s="14" t="s">
        <v>75</v>
      </c>
      <c r="AY348" s="253" t="s">
        <v>142</v>
      </c>
    </row>
    <row r="349" s="15" customFormat="1">
      <c r="A349" s="15"/>
      <c r="B349" s="254"/>
      <c r="C349" s="255"/>
      <c r="D349" s="234" t="s">
        <v>153</v>
      </c>
      <c r="E349" s="256" t="s">
        <v>19</v>
      </c>
      <c r="F349" s="257" t="s">
        <v>156</v>
      </c>
      <c r="G349" s="255"/>
      <c r="H349" s="258">
        <v>116100</v>
      </c>
      <c r="I349" s="259"/>
      <c r="J349" s="255"/>
      <c r="K349" s="255"/>
      <c r="L349" s="260"/>
      <c r="M349" s="261"/>
      <c r="N349" s="262"/>
      <c r="O349" s="262"/>
      <c r="P349" s="262"/>
      <c r="Q349" s="262"/>
      <c r="R349" s="262"/>
      <c r="S349" s="262"/>
      <c r="T349" s="262"/>
      <c r="U349" s="263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T349" s="264" t="s">
        <v>153</v>
      </c>
      <c r="AU349" s="264" t="s">
        <v>85</v>
      </c>
      <c r="AV349" s="15" t="s">
        <v>149</v>
      </c>
      <c r="AW349" s="15" t="s">
        <v>37</v>
      </c>
      <c r="AX349" s="15" t="s">
        <v>83</v>
      </c>
      <c r="AY349" s="264" t="s">
        <v>142</v>
      </c>
    </row>
    <row r="350" s="2" customFormat="1" ht="16.5" customHeight="1">
      <c r="A350" s="41"/>
      <c r="B350" s="42"/>
      <c r="C350" s="214" t="s">
        <v>444</v>
      </c>
      <c r="D350" s="214" t="s">
        <v>144</v>
      </c>
      <c r="E350" s="215" t="s">
        <v>781</v>
      </c>
      <c r="F350" s="216" t="s">
        <v>782</v>
      </c>
      <c r="G350" s="217" t="s">
        <v>147</v>
      </c>
      <c r="H350" s="218">
        <v>1540</v>
      </c>
      <c r="I350" s="219"/>
      <c r="J350" s="220">
        <f>ROUND(I350*H350,2)</f>
        <v>0</v>
      </c>
      <c r="K350" s="216" t="s">
        <v>148</v>
      </c>
      <c r="L350" s="47"/>
      <c r="M350" s="221" t="s">
        <v>19</v>
      </c>
      <c r="N350" s="222" t="s">
        <v>46</v>
      </c>
      <c r="O350" s="87"/>
      <c r="P350" s="223">
        <f>O350*H350</f>
        <v>0</v>
      </c>
      <c r="Q350" s="223">
        <v>0</v>
      </c>
      <c r="R350" s="223">
        <f>Q350*H350</f>
        <v>0</v>
      </c>
      <c r="S350" s="223">
        <v>0</v>
      </c>
      <c r="T350" s="223">
        <f>S350*H350</f>
        <v>0</v>
      </c>
      <c r="U350" s="224" t="s">
        <v>19</v>
      </c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225" t="s">
        <v>149</v>
      </c>
      <c r="AT350" s="225" t="s">
        <v>144</v>
      </c>
      <c r="AU350" s="225" t="s">
        <v>85</v>
      </c>
      <c r="AY350" s="20" t="s">
        <v>142</v>
      </c>
      <c r="BE350" s="226">
        <f>IF(N350="základní",J350,0)</f>
        <v>0</v>
      </c>
      <c r="BF350" s="226">
        <f>IF(N350="snížená",J350,0)</f>
        <v>0</v>
      </c>
      <c r="BG350" s="226">
        <f>IF(N350="zákl. přenesená",J350,0)</f>
        <v>0</v>
      </c>
      <c r="BH350" s="226">
        <f>IF(N350="sníž. přenesená",J350,0)</f>
        <v>0</v>
      </c>
      <c r="BI350" s="226">
        <f>IF(N350="nulová",J350,0)</f>
        <v>0</v>
      </c>
      <c r="BJ350" s="20" t="s">
        <v>83</v>
      </c>
      <c r="BK350" s="226">
        <f>ROUND(I350*H350,2)</f>
        <v>0</v>
      </c>
      <c r="BL350" s="20" t="s">
        <v>149</v>
      </c>
      <c r="BM350" s="225" t="s">
        <v>783</v>
      </c>
    </row>
    <row r="351" s="2" customFormat="1">
      <c r="A351" s="41"/>
      <c r="B351" s="42"/>
      <c r="C351" s="43"/>
      <c r="D351" s="227" t="s">
        <v>151</v>
      </c>
      <c r="E351" s="43"/>
      <c r="F351" s="228" t="s">
        <v>784</v>
      </c>
      <c r="G351" s="43"/>
      <c r="H351" s="43"/>
      <c r="I351" s="229"/>
      <c r="J351" s="43"/>
      <c r="K351" s="43"/>
      <c r="L351" s="47"/>
      <c r="M351" s="230"/>
      <c r="N351" s="231"/>
      <c r="O351" s="87"/>
      <c r="P351" s="87"/>
      <c r="Q351" s="87"/>
      <c r="R351" s="87"/>
      <c r="S351" s="87"/>
      <c r="T351" s="87"/>
      <c r="U351" s="88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T351" s="20" t="s">
        <v>151</v>
      </c>
      <c r="AU351" s="20" t="s">
        <v>85</v>
      </c>
    </row>
    <row r="352" s="14" customFormat="1">
      <c r="A352" s="14"/>
      <c r="B352" s="243"/>
      <c r="C352" s="244"/>
      <c r="D352" s="234" t="s">
        <v>153</v>
      </c>
      <c r="E352" s="245" t="s">
        <v>19</v>
      </c>
      <c r="F352" s="246" t="s">
        <v>762</v>
      </c>
      <c r="G352" s="244"/>
      <c r="H352" s="247">
        <v>1540</v>
      </c>
      <c r="I352" s="248"/>
      <c r="J352" s="244"/>
      <c r="K352" s="244"/>
      <c r="L352" s="249"/>
      <c r="M352" s="250"/>
      <c r="N352" s="251"/>
      <c r="O352" s="251"/>
      <c r="P352" s="251"/>
      <c r="Q352" s="251"/>
      <c r="R352" s="251"/>
      <c r="S352" s="251"/>
      <c r="T352" s="251"/>
      <c r="U352" s="252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53" t="s">
        <v>153</v>
      </c>
      <c r="AU352" s="253" t="s">
        <v>85</v>
      </c>
      <c r="AV352" s="14" t="s">
        <v>85</v>
      </c>
      <c r="AW352" s="14" t="s">
        <v>37</v>
      </c>
      <c r="AX352" s="14" t="s">
        <v>75</v>
      </c>
      <c r="AY352" s="253" t="s">
        <v>142</v>
      </c>
    </row>
    <row r="353" s="15" customFormat="1">
      <c r="A353" s="15"/>
      <c r="B353" s="254"/>
      <c r="C353" s="255"/>
      <c r="D353" s="234" t="s">
        <v>153</v>
      </c>
      <c r="E353" s="256" t="s">
        <v>19</v>
      </c>
      <c r="F353" s="257" t="s">
        <v>156</v>
      </c>
      <c r="G353" s="255"/>
      <c r="H353" s="258">
        <v>1540</v>
      </c>
      <c r="I353" s="259"/>
      <c r="J353" s="255"/>
      <c r="K353" s="255"/>
      <c r="L353" s="260"/>
      <c r="M353" s="261"/>
      <c r="N353" s="262"/>
      <c r="O353" s="262"/>
      <c r="P353" s="262"/>
      <c r="Q353" s="262"/>
      <c r="R353" s="262"/>
      <c r="S353" s="262"/>
      <c r="T353" s="262"/>
      <c r="U353" s="263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T353" s="264" t="s">
        <v>153</v>
      </c>
      <c r="AU353" s="264" t="s">
        <v>85</v>
      </c>
      <c r="AV353" s="15" t="s">
        <v>149</v>
      </c>
      <c r="AW353" s="15" t="s">
        <v>37</v>
      </c>
      <c r="AX353" s="15" t="s">
        <v>83</v>
      </c>
      <c r="AY353" s="264" t="s">
        <v>142</v>
      </c>
    </row>
    <row r="354" s="2" customFormat="1" ht="16.5" customHeight="1">
      <c r="A354" s="41"/>
      <c r="B354" s="42"/>
      <c r="C354" s="214" t="s">
        <v>454</v>
      </c>
      <c r="D354" s="214" t="s">
        <v>144</v>
      </c>
      <c r="E354" s="215" t="s">
        <v>785</v>
      </c>
      <c r="F354" s="216" t="s">
        <v>786</v>
      </c>
      <c r="G354" s="217" t="s">
        <v>147</v>
      </c>
      <c r="H354" s="218">
        <v>62.700000000000003</v>
      </c>
      <c r="I354" s="219"/>
      <c r="J354" s="220">
        <f>ROUND(I354*H354,2)</f>
        <v>0</v>
      </c>
      <c r="K354" s="216" t="s">
        <v>148</v>
      </c>
      <c r="L354" s="47"/>
      <c r="M354" s="221" t="s">
        <v>19</v>
      </c>
      <c r="N354" s="222" t="s">
        <v>46</v>
      </c>
      <c r="O354" s="87"/>
      <c r="P354" s="223">
        <f>O354*H354</f>
        <v>0</v>
      </c>
      <c r="Q354" s="223">
        <v>0</v>
      </c>
      <c r="R354" s="223">
        <f>Q354*H354</f>
        <v>0</v>
      </c>
      <c r="S354" s="223">
        <v>0</v>
      </c>
      <c r="T354" s="223">
        <f>S354*H354</f>
        <v>0</v>
      </c>
      <c r="U354" s="224" t="s">
        <v>19</v>
      </c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R354" s="225" t="s">
        <v>149</v>
      </c>
      <c r="AT354" s="225" t="s">
        <v>144</v>
      </c>
      <c r="AU354" s="225" t="s">
        <v>85</v>
      </c>
      <c r="AY354" s="20" t="s">
        <v>142</v>
      </c>
      <c r="BE354" s="226">
        <f>IF(N354="základní",J354,0)</f>
        <v>0</v>
      </c>
      <c r="BF354" s="226">
        <f>IF(N354="snížená",J354,0)</f>
        <v>0</v>
      </c>
      <c r="BG354" s="226">
        <f>IF(N354="zákl. přenesená",J354,0)</f>
        <v>0</v>
      </c>
      <c r="BH354" s="226">
        <f>IF(N354="sníž. přenesená",J354,0)</f>
        <v>0</v>
      </c>
      <c r="BI354" s="226">
        <f>IF(N354="nulová",J354,0)</f>
        <v>0</v>
      </c>
      <c r="BJ354" s="20" t="s">
        <v>83</v>
      </c>
      <c r="BK354" s="226">
        <f>ROUND(I354*H354,2)</f>
        <v>0</v>
      </c>
      <c r="BL354" s="20" t="s">
        <v>149</v>
      </c>
      <c r="BM354" s="225" t="s">
        <v>787</v>
      </c>
    </row>
    <row r="355" s="2" customFormat="1">
      <c r="A355" s="41"/>
      <c r="B355" s="42"/>
      <c r="C355" s="43"/>
      <c r="D355" s="227" t="s">
        <v>151</v>
      </c>
      <c r="E355" s="43"/>
      <c r="F355" s="228" t="s">
        <v>788</v>
      </c>
      <c r="G355" s="43"/>
      <c r="H355" s="43"/>
      <c r="I355" s="229"/>
      <c r="J355" s="43"/>
      <c r="K355" s="43"/>
      <c r="L355" s="47"/>
      <c r="M355" s="230"/>
      <c r="N355" s="231"/>
      <c r="O355" s="87"/>
      <c r="P355" s="87"/>
      <c r="Q355" s="87"/>
      <c r="R355" s="87"/>
      <c r="S355" s="87"/>
      <c r="T355" s="87"/>
      <c r="U355" s="88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T355" s="20" t="s">
        <v>151</v>
      </c>
      <c r="AU355" s="20" t="s">
        <v>85</v>
      </c>
    </row>
    <row r="356" s="13" customFormat="1">
      <c r="A356" s="13"/>
      <c r="B356" s="232"/>
      <c r="C356" s="233"/>
      <c r="D356" s="234" t="s">
        <v>153</v>
      </c>
      <c r="E356" s="235" t="s">
        <v>19</v>
      </c>
      <c r="F356" s="236" t="s">
        <v>789</v>
      </c>
      <c r="G356" s="233"/>
      <c r="H356" s="235" t="s">
        <v>19</v>
      </c>
      <c r="I356" s="237"/>
      <c r="J356" s="233"/>
      <c r="K356" s="233"/>
      <c r="L356" s="238"/>
      <c r="M356" s="239"/>
      <c r="N356" s="240"/>
      <c r="O356" s="240"/>
      <c r="P356" s="240"/>
      <c r="Q356" s="240"/>
      <c r="R356" s="240"/>
      <c r="S356" s="240"/>
      <c r="T356" s="240"/>
      <c r="U356" s="241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2" t="s">
        <v>153</v>
      </c>
      <c r="AU356" s="242" t="s">
        <v>85</v>
      </c>
      <c r="AV356" s="13" t="s">
        <v>83</v>
      </c>
      <c r="AW356" s="13" t="s">
        <v>37</v>
      </c>
      <c r="AX356" s="13" t="s">
        <v>75</v>
      </c>
      <c r="AY356" s="242" t="s">
        <v>142</v>
      </c>
    </row>
    <row r="357" s="14" customFormat="1">
      <c r="A357" s="14"/>
      <c r="B357" s="243"/>
      <c r="C357" s="244"/>
      <c r="D357" s="234" t="s">
        <v>153</v>
      </c>
      <c r="E357" s="245" t="s">
        <v>19</v>
      </c>
      <c r="F357" s="246" t="s">
        <v>394</v>
      </c>
      <c r="G357" s="244"/>
      <c r="H357" s="247">
        <v>62.700000000000003</v>
      </c>
      <c r="I357" s="248"/>
      <c r="J357" s="244"/>
      <c r="K357" s="244"/>
      <c r="L357" s="249"/>
      <c r="M357" s="250"/>
      <c r="N357" s="251"/>
      <c r="O357" s="251"/>
      <c r="P357" s="251"/>
      <c r="Q357" s="251"/>
      <c r="R357" s="251"/>
      <c r="S357" s="251"/>
      <c r="T357" s="251"/>
      <c r="U357" s="252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53" t="s">
        <v>153</v>
      </c>
      <c r="AU357" s="253" t="s">
        <v>85</v>
      </c>
      <c r="AV357" s="14" t="s">
        <v>85</v>
      </c>
      <c r="AW357" s="14" t="s">
        <v>37</v>
      </c>
      <c r="AX357" s="14" t="s">
        <v>75</v>
      </c>
      <c r="AY357" s="253" t="s">
        <v>142</v>
      </c>
    </row>
    <row r="358" s="15" customFormat="1">
      <c r="A358" s="15"/>
      <c r="B358" s="254"/>
      <c r="C358" s="255"/>
      <c r="D358" s="234" t="s">
        <v>153</v>
      </c>
      <c r="E358" s="256" t="s">
        <v>19</v>
      </c>
      <c r="F358" s="257" t="s">
        <v>156</v>
      </c>
      <c r="G358" s="255"/>
      <c r="H358" s="258">
        <v>62.700000000000003</v>
      </c>
      <c r="I358" s="259"/>
      <c r="J358" s="255"/>
      <c r="K358" s="255"/>
      <c r="L358" s="260"/>
      <c r="M358" s="261"/>
      <c r="N358" s="262"/>
      <c r="O358" s="262"/>
      <c r="P358" s="262"/>
      <c r="Q358" s="262"/>
      <c r="R358" s="262"/>
      <c r="S358" s="262"/>
      <c r="T358" s="262"/>
      <c r="U358" s="263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T358" s="264" t="s">
        <v>153</v>
      </c>
      <c r="AU358" s="264" t="s">
        <v>85</v>
      </c>
      <c r="AV358" s="15" t="s">
        <v>149</v>
      </c>
      <c r="AW358" s="15" t="s">
        <v>37</v>
      </c>
      <c r="AX358" s="15" t="s">
        <v>83</v>
      </c>
      <c r="AY358" s="264" t="s">
        <v>142</v>
      </c>
    </row>
    <row r="359" s="2" customFormat="1" ht="16.5" customHeight="1">
      <c r="A359" s="41"/>
      <c r="B359" s="42"/>
      <c r="C359" s="214" t="s">
        <v>462</v>
      </c>
      <c r="D359" s="214" t="s">
        <v>144</v>
      </c>
      <c r="E359" s="215" t="s">
        <v>790</v>
      </c>
      <c r="F359" s="216" t="s">
        <v>791</v>
      </c>
      <c r="G359" s="217" t="s">
        <v>147</v>
      </c>
      <c r="H359" s="218">
        <v>62.700000000000003</v>
      </c>
      <c r="I359" s="219"/>
      <c r="J359" s="220">
        <f>ROUND(I359*H359,2)</f>
        <v>0</v>
      </c>
      <c r="K359" s="216" t="s">
        <v>148</v>
      </c>
      <c r="L359" s="47"/>
      <c r="M359" s="221" t="s">
        <v>19</v>
      </c>
      <c r="N359" s="222" t="s">
        <v>46</v>
      </c>
      <c r="O359" s="87"/>
      <c r="P359" s="223">
        <f>O359*H359</f>
        <v>0</v>
      </c>
      <c r="Q359" s="223">
        <v>0</v>
      </c>
      <c r="R359" s="223">
        <f>Q359*H359</f>
        <v>0</v>
      </c>
      <c r="S359" s="223">
        <v>0</v>
      </c>
      <c r="T359" s="223">
        <f>S359*H359</f>
        <v>0</v>
      </c>
      <c r="U359" s="224" t="s">
        <v>19</v>
      </c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R359" s="225" t="s">
        <v>149</v>
      </c>
      <c r="AT359" s="225" t="s">
        <v>144</v>
      </c>
      <c r="AU359" s="225" t="s">
        <v>85</v>
      </c>
      <c r="AY359" s="20" t="s">
        <v>142</v>
      </c>
      <c r="BE359" s="226">
        <f>IF(N359="základní",J359,0)</f>
        <v>0</v>
      </c>
      <c r="BF359" s="226">
        <f>IF(N359="snížená",J359,0)</f>
        <v>0</v>
      </c>
      <c r="BG359" s="226">
        <f>IF(N359="zákl. přenesená",J359,0)</f>
        <v>0</v>
      </c>
      <c r="BH359" s="226">
        <f>IF(N359="sníž. přenesená",J359,0)</f>
        <v>0</v>
      </c>
      <c r="BI359" s="226">
        <f>IF(N359="nulová",J359,0)</f>
        <v>0</v>
      </c>
      <c r="BJ359" s="20" t="s">
        <v>83</v>
      </c>
      <c r="BK359" s="226">
        <f>ROUND(I359*H359,2)</f>
        <v>0</v>
      </c>
      <c r="BL359" s="20" t="s">
        <v>149</v>
      </c>
      <c r="BM359" s="225" t="s">
        <v>792</v>
      </c>
    </row>
    <row r="360" s="2" customFormat="1">
      <c r="A360" s="41"/>
      <c r="B360" s="42"/>
      <c r="C360" s="43"/>
      <c r="D360" s="227" t="s">
        <v>151</v>
      </c>
      <c r="E360" s="43"/>
      <c r="F360" s="228" t="s">
        <v>793</v>
      </c>
      <c r="G360" s="43"/>
      <c r="H360" s="43"/>
      <c r="I360" s="229"/>
      <c r="J360" s="43"/>
      <c r="K360" s="43"/>
      <c r="L360" s="47"/>
      <c r="M360" s="230"/>
      <c r="N360" s="231"/>
      <c r="O360" s="87"/>
      <c r="P360" s="87"/>
      <c r="Q360" s="87"/>
      <c r="R360" s="87"/>
      <c r="S360" s="87"/>
      <c r="T360" s="87"/>
      <c r="U360" s="88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T360" s="20" t="s">
        <v>151</v>
      </c>
      <c r="AU360" s="20" t="s">
        <v>85</v>
      </c>
    </row>
    <row r="361" s="13" customFormat="1">
      <c r="A361" s="13"/>
      <c r="B361" s="232"/>
      <c r="C361" s="233"/>
      <c r="D361" s="234" t="s">
        <v>153</v>
      </c>
      <c r="E361" s="235" t="s">
        <v>19</v>
      </c>
      <c r="F361" s="236" t="s">
        <v>789</v>
      </c>
      <c r="G361" s="233"/>
      <c r="H361" s="235" t="s">
        <v>19</v>
      </c>
      <c r="I361" s="237"/>
      <c r="J361" s="233"/>
      <c r="K361" s="233"/>
      <c r="L361" s="238"/>
      <c r="M361" s="239"/>
      <c r="N361" s="240"/>
      <c r="O361" s="240"/>
      <c r="P361" s="240"/>
      <c r="Q361" s="240"/>
      <c r="R361" s="240"/>
      <c r="S361" s="240"/>
      <c r="T361" s="240"/>
      <c r="U361" s="241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2" t="s">
        <v>153</v>
      </c>
      <c r="AU361" s="242" t="s">
        <v>85</v>
      </c>
      <c r="AV361" s="13" t="s">
        <v>83</v>
      </c>
      <c r="AW361" s="13" t="s">
        <v>37</v>
      </c>
      <c r="AX361" s="13" t="s">
        <v>75</v>
      </c>
      <c r="AY361" s="242" t="s">
        <v>142</v>
      </c>
    </row>
    <row r="362" s="14" customFormat="1">
      <c r="A362" s="14"/>
      <c r="B362" s="243"/>
      <c r="C362" s="244"/>
      <c r="D362" s="234" t="s">
        <v>153</v>
      </c>
      <c r="E362" s="245" t="s">
        <v>19</v>
      </c>
      <c r="F362" s="246" t="s">
        <v>394</v>
      </c>
      <c r="G362" s="244"/>
      <c r="H362" s="247">
        <v>62.700000000000003</v>
      </c>
      <c r="I362" s="248"/>
      <c r="J362" s="244"/>
      <c r="K362" s="244"/>
      <c r="L362" s="249"/>
      <c r="M362" s="250"/>
      <c r="N362" s="251"/>
      <c r="O362" s="251"/>
      <c r="P362" s="251"/>
      <c r="Q362" s="251"/>
      <c r="R362" s="251"/>
      <c r="S362" s="251"/>
      <c r="T362" s="251"/>
      <c r="U362" s="252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53" t="s">
        <v>153</v>
      </c>
      <c r="AU362" s="253" t="s">
        <v>85</v>
      </c>
      <c r="AV362" s="14" t="s">
        <v>85</v>
      </c>
      <c r="AW362" s="14" t="s">
        <v>37</v>
      </c>
      <c r="AX362" s="14" t="s">
        <v>75</v>
      </c>
      <c r="AY362" s="253" t="s">
        <v>142</v>
      </c>
    </row>
    <row r="363" s="15" customFormat="1">
      <c r="A363" s="15"/>
      <c r="B363" s="254"/>
      <c r="C363" s="255"/>
      <c r="D363" s="234" t="s">
        <v>153</v>
      </c>
      <c r="E363" s="256" t="s">
        <v>19</v>
      </c>
      <c r="F363" s="257" t="s">
        <v>156</v>
      </c>
      <c r="G363" s="255"/>
      <c r="H363" s="258">
        <v>62.700000000000003</v>
      </c>
      <c r="I363" s="259"/>
      <c r="J363" s="255"/>
      <c r="K363" s="255"/>
      <c r="L363" s="260"/>
      <c r="M363" s="261"/>
      <c r="N363" s="262"/>
      <c r="O363" s="262"/>
      <c r="P363" s="262"/>
      <c r="Q363" s="262"/>
      <c r="R363" s="262"/>
      <c r="S363" s="262"/>
      <c r="T363" s="262"/>
      <c r="U363" s="263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T363" s="264" t="s">
        <v>153</v>
      </c>
      <c r="AU363" s="264" t="s">
        <v>85</v>
      </c>
      <c r="AV363" s="15" t="s">
        <v>149</v>
      </c>
      <c r="AW363" s="15" t="s">
        <v>37</v>
      </c>
      <c r="AX363" s="15" t="s">
        <v>83</v>
      </c>
      <c r="AY363" s="264" t="s">
        <v>142</v>
      </c>
    </row>
    <row r="364" s="2" customFormat="1" ht="16.5" customHeight="1">
      <c r="A364" s="41"/>
      <c r="B364" s="42"/>
      <c r="C364" s="214" t="s">
        <v>470</v>
      </c>
      <c r="D364" s="214" t="s">
        <v>144</v>
      </c>
      <c r="E364" s="215" t="s">
        <v>794</v>
      </c>
      <c r="F364" s="216" t="s">
        <v>795</v>
      </c>
      <c r="G364" s="217" t="s">
        <v>147</v>
      </c>
      <c r="H364" s="218">
        <v>140.74000000000001</v>
      </c>
      <c r="I364" s="219"/>
      <c r="J364" s="220">
        <f>ROUND(I364*H364,2)</f>
        <v>0</v>
      </c>
      <c r="K364" s="216" t="s">
        <v>148</v>
      </c>
      <c r="L364" s="47"/>
      <c r="M364" s="221" t="s">
        <v>19</v>
      </c>
      <c r="N364" s="222" t="s">
        <v>46</v>
      </c>
      <c r="O364" s="87"/>
      <c r="P364" s="223">
        <f>O364*H364</f>
        <v>0</v>
      </c>
      <c r="Q364" s="223">
        <v>0</v>
      </c>
      <c r="R364" s="223">
        <f>Q364*H364</f>
        <v>0</v>
      </c>
      <c r="S364" s="223">
        <v>0</v>
      </c>
      <c r="T364" s="223">
        <f>S364*H364</f>
        <v>0</v>
      </c>
      <c r="U364" s="224" t="s">
        <v>19</v>
      </c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R364" s="225" t="s">
        <v>149</v>
      </c>
      <c r="AT364" s="225" t="s">
        <v>144</v>
      </c>
      <c r="AU364" s="225" t="s">
        <v>85</v>
      </c>
      <c r="AY364" s="20" t="s">
        <v>142</v>
      </c>
      <c r="BE364" s="226">
        <f>IF(N364="základní",J364,0)</f>
        <v>0</v>
      </c>
      <c r="BF364" s="226">
        <f>IF(N364="snížená",J364,0)</f>
        <v>0</v>
      </c>
      <c r="BG364" s="226">
        <f>IF(N364="zákl. přenesená",J364,0)</f>
        <v>0</v>
      </c>
      <c r="BH364" s="226">
        <f>IF(N364="sníž. přenesená",J364,0)</f>
        <v>0</v>
      </c>
      <c r="BI364" s="226">
        <f>IF(N364="nulová",J364,0)</f>
        <v>0</v>
      </c>
      <c r="BJ364" s="20" t="s">
        <v>83</v>
      </c>
      <c r="BK364" s="226">
        <f>ROUND(I364*H364,2)</f>
        <v>0</v>
      </c>
      <c r="BL364" s="20" t="s">
        <v>149</v>
      </c>
      <c r="BM364" s="225" t="s">
        <v>796</v>
      </c>
    </row>
    <row r="365" s="2" customFormat="1">
      <c r="A365" s="41"/>
      <c r="B365" s="42"/>
      <c r="C365" s="43"/>
      <c r="D365" s="227" t="s">
        <v>151</v>
      </c>
      <c r="E365" s="43"/>
      <c r="F365" s="228" t="s">
        <v>797</v>
      </c>
      <c r="G365" s="43"/>
      <c r="H365" s="43"/>
      <c r="I365" s="229"/>
      <c r="J365" s="43"/>
      <c r="K365" s="43"/>
      <c r="L365" s="47"/>
      <c r="M365" s="230"/>
      <c r="N365" s="231"/>
      <c r="O365" s="87"/>
      <c r="P365" s="87"/>
      <c r="Q365" s="87"/>
      <c r="R365" s="87"/>
      <c r="S365" s="87"/>
      <c r="T365" s="87"/>
      <c r="U365" s="88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T365" s="20" t="s">
        <v>151</v>
      </c>
      <c r="AU365" s="20" t="s">
        <v>85</v>
      </c>
    </row>
    <row r="366" s="13" customFormat="1">
      <c r="A366" s="13"/>
      <c r="B366" s="232"/>
      <c r="C366" s="233"/>
      <c r="D366" s="234" t="s">
        <v>153</v>
      </c>
      <c r="E366" s="235" t="s">
        <v>19</v>
      </c>
      <c r="F366" s="236" t="s">
        <v>798</v>
      </c>
      <c r="G366" s="233"/>
      <c r="H366" s="235" t="s">
        <v>19</v>
      </c>
      <c r="I366" s="237"/>
      <c r="J366" s="233"/>
      <c r="K366" s="233"/>
      <c r="L366" s="238"/>
      <c r="M366" s="239"/>
      <c r="N366" s="240"/>
      <c r="O366" s="240"/>
      <c r="P366" s="240"/>
      <c r="Q366" s="240"/>
      <c r="R366" s="240"/>
      <c r="S366" s="240"/>
      <c r="T366" s="240"/>
      <c r="U366" s="241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2" t="s">
        <v>153</v>
      </c>
      <c r="AU366" s="242" t="s">
        <v>85</v>
      </c>
      <c r="AV366" s="13" t="s">
        <v>83</v>
      </c>
      <c r="AW366" s="13" t="s">
        <v>37</v>
      </c>
      <c r="AX366" s="13" t="s">
        <v>75</v>
      </c>
      <c r="AY366" s="242" t="s">
        <v>142</v>
      </c>
    </row>
    <row r="367" s="13" customFormat="1">
      <c r="A367" s="13"/>
      <c r="B367" s="232"/>
      <c r="C367" s="233"/>
      <c r="D367" s="234" t="s">
        <v>153</v>
      </c>
      <c r="E367" s="235" t="s">
        <v>19</v>
      </c>
      <c r="F367" s="236" t="s">
        <v>799</v>
      </c>
      <c r="G367" s="233"/>
      <c r="H367" s="235" t="s">
        <v>19</v>
      </c>
      <c r="I367" s="237"/>
      <c r="J367" s="233"/>
      <c r="K367" s="233"/>
      <c r="L367" s="238"/>
      <c r="M367" s="239"/>
      <c r="N367" s="240"/>
      <c r="O367" s="240"/>
      <c r="P367" s="240"/>
      <c r="Q367" s="240"/>
      <c r="R367" s="240"/>
      <c r="S367" s="240"/>
      <c r="T367" s="240"/>
      <c r="U367" s="241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2" t="s">
        <v>153</v>
      </c>
      <c r="AU367" s="242" t="s">
        <v>85</v>
      </c>
      <c r="AV367" s="13" t="s">
        <v>83</v>
      </c>
      <c r="AW367" s="13" t="s">
        <v>37</v>
      </c>
      <c r="AX367" s="13" t="s">
        <v>75</v>
      </c>
      <c r="AY367" s="242" t="s">
        <v>142</v>
      </c>
    </row>
    <row r="368" s="14" customFormat="1">
      <c r="A368" s="14"/>
      <c r="B368" s="243"/>
      <c r="C368" s="244"/>
      <c r="D368" s="234" t="s">
        <v>153</v>
      </c>
      <c r="E368" s="245" t="s">
        <v>19</v>
      </c>
      <c r="F368" s="246" t="s">
        <v>800</v>
      </c>
      <c r="G368" s="244"/>
      <c r="H368" s="247">
        <v>158.81999999999999</v>
      </c>
      <c r="I368" s="248"/>
      <c r="J368" s="244"/>
      <c r="K368" s="244"/>
      <c r="L368" s="249"/>
      <c r="M368" s="250"/>
      <c r="N368" s="251"/>
      <c r="O368" s="251"/>
      <c r="P368" s="251"/>
      <c r="Q368" s="251"/>
      <c r="R368" s="251"/>
      <c r="S368" s="251"/>
      <c r="T368" s="251"/>
      <c r="U368" s="252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53" t="s">
        <v>153</v>
      </c>
      <c r="AU368" s="253" t="s">
        <v>85</v>
      </c>
      <c r="AV368" s="14" t="s">
        <v>85</v>
      </c>
      <c r="AW368" s="14" t="s">
        <v>37</v>
      </c>
      <c r="AX368" s="14" t="s">
        <v>75</v>
      </c>
      <c r="AY368" s="253" t="s">
        <v>142</v>
      </c>
    </row>
    <row r="369" s="14" customFormat="1">
      <c r="A369" s="14"/>
      <c r="B369" s="243"/>
      <c r="C369" s="244"/>
      <c r="D369" s="234" t="s">
        <v>153</v>
      </c>
      <c r="E369" s="245" t="s">
        <v>19</v>
      </c>
      <c r="F369" s="246" t="s">
        <v>801</v>
      </c>
      <c r="G369" s="244"/>
      <c r="H369" s="247">
        <v>-5.3600000000000003</v>
      </c>
      <c r="I369" s="248"/>
      <c r="J369" s="244"/>
      <c r="K369" s="244"/>
      <c r="L369" s="249"/>
      <c r="M369" s="250"/>
      <c r="N369" s="251"/>
      <c r="O369" s="251"/>
      <c r="P369" s="251"/>
      <c r="Q369" s="251"/>
      <c r="R369" s="251"/>
      <c r="S369" s="251"/>
      <c r="T369" s="251"/>
      <c r="U369" s="252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53" t="s">
        <v>153</v>
      </c>
      <c r="AU369" s="253" t="s">
        <v>85</v>
      </c>
      <c r="AV369" s="14" t="s">
        <v>85</v>
      </c>
      <c r="AW369" s="14" t="s">
        <v>37</v>
      </c>
      <c r="AX369" s="14" t="s">
        <v>75</v>
      </c>
      <c r="AY369" s="253" t="s">
        <v>142</v>
      </c>
    </row>
    <row r="370" s="14" customFormat="1">
      <c r="A370" s="14"/>
      <c r="B370" s="243"/>
      <c r="C370" s="244"/>
      <c r="D370" s="234" t="s">
        <v>153</v>
      </c>
      <c r="E370" s="245" t="s">
        <v>19</v>
      </c>
      <c r="F370" s="246" t="s">
        <v>802</v>
      </c>
      <c r="G370" s="244"/>
      <c r="H370" s="247">
        <v>-12.720000000000001</v>
      </c>
      <c r="I370" s="248"/>
      <c r="J370" s="244"/>
      <c r="K370" s="244"/>
      <c r="L370" s="249"/>
      <c r="M370" s="250"/>
      <c r="N370" s="251"/>
      <c r="O370" s="251"/>
      <c r="P370" s="251"/>
      <c r="Q370" s="251"/>
      <c r="R370" s="251"/>
      <c r="S370" s="251"/>
      <c r="T370" s="251"/>
      <c r="U370" s="252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53" t="s">
        <v>153</v>
      </c>
      <c r="AU370" s="253" t="s">
        <v>85</v>
      </c>
      <c r="AV370" s="14" t="s">
        <v>85</v>
      </c>
      <c r="AW370" s="14" t="s">
        <v>37</v>
      </c>
      <c r="AX370" s="14" t="s">
        <v>75</v>
      </c>
      <c r="AY370" s="253" t="s">
        <v>142</v>
      </c>
    </row>
    <row r="371" s="15" customFormat="1">
      <c r="A371" s="15"/>
      <c r="B371" s="254"/>
      <c r="C371" s="255"/>
      <c r="D371" s="234" t="s">
        <v>153</v>
      </c>
      <c r="E371" s="256" t="s">
        <v>19</v>
      </c>
      <c r="F371" s="257" t="s">
        <v>156</v>
      </c>
      <c r="G371" s="255"/>
      <c r="H371" s="258">
        <v>140.74000000000001</v>
      </c>
      <c r="I371" s="259"/>
      <c r="J371" s="255"/>
      <c r="K371" s="255"/>
      <c r="L371" s="260"/>
      <c r="M371" s="261"/>
      <c r="N371" s="262"/>
      <c r="O371" s="262"/>
      <c r="P371" s="262"/>
      <c r="Q371" s="262"/>
      <c r="R371" s="262"/>
      <c r="S371" s="262"/>
      <c r="T371" s="262"/>
      <c r="U371" s="263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T371" s="264" t="s">
        <v>153</v>
      </c>
      <c r="AU371" s="264" t="s">
        <v>85</v>
      </c>
      <c r="AV371" s="15" t="s">
        <v>149</v>
      </c>
      <c r="AW371" s="15" t="s">
        <v>37</v>
      </c>
      <c r="AX371" s="15" t="s">
        <v>83</v>
      </c>
      <c r="AY371" s="264" t="s">
        <v>142</v>
      </c>
    </row>
    <row r="372" s="2" customFormat="1" ht="24.15" customHeight="1">
      <c r="A372" s="41"/>
      <c r="B372" s="42"/>
      <c r="C372" s="214" t="s">
        <v>478</v>
      </c>
      <c r="D372" s="214" t="s">
        <v>144</v>
      </c>
      <c r="E372" s="215" t="s">
        <v>803</v>
      </c>
      <c r="F372" s="216" t="s">
        <v>804</v>
      </c>
      <c r="G372" s="217" t="s">
        <v>147</v>
      </c>
      <c r="H372" s="218">
        <v>140.74000000000001</v>
      </c>
      <c r="I372" s="219"/>
      <c r="J372" s="220">
        <f>ROUND(I372*H372,2)</f>
        <v>0</v>
      </c>
      <c r="K372" s="216" t="s">
        <v>148</v>
      </c>
      <c r="L372" s="47"/>
      <c r="M372" s="221" t="s">
        <v>19</v>
      </c>
      <c r="N372" s="222" t="s">
        <v>46</v>
      </c>
      <c r="O372" s="87"/>
      <c r="P372" s="223">
        <f>O372*H372</f>
        <v>0</v>
      </c>
      <c r="Q372" s="223">
        <v>0</v>
      </c>
      <c r="R372" s="223">
        <f>Q372*H372</f>
        <v>0</v>
      </c>
      <c r="S372" s="223">
        <v>0.0106</v>
      </c>
      <c r="T372" s="223">
        <f>S372*H372</f>
        <v>1.4918440000000002</v>
      </c>
      <c r="U372" s="224" t="s">
        <v>19</v>
      </c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R372" s="225" t="s">
        <v>149</v>
      </c>
      <c r="AT372" s="225" t="s">
        <v>144</v>
      </c>
      <c r="AU372" s="225" t="s">
        <v>85</v>
      </c>
      <c r="AY372" s="20" t="s">
        <v>142</v>
      </c>
      <c r="BE372" s="226">
        <f>IF(N372="základní",J372,0)</f>
        <v>0</v>
      </c>
      <c r="BF372" s="226">
        <f>IF(N372="snížená",J372,0)</f>
        <v>0</v>
      </c>
      <c r="BG372" s="226">
        <f>IF(N372="zákl. přenesená",J372,0)</f>
        <v>0</v>
      </c>
      <c r="BH372" s="226">
        <f>IF(N372="sníž. přenesená",J372,0)</f>
        <v>0</v>
      </c>
      <c r="BI372" s="226">
        <f>IF(N372="nulová",J372,0)</f>
        <v>0</v>
      </c>
      <c r="BJ372" s="20" t="s">
        <v>83</v>
      </c>
      <c r="BK372" s="226">
        <f>ROUND(I372*H372,2)</f>
        <v>0</v>
      </c>
      <c r="BL372" s="20" t="s">
        <v>149</v>
      </c>
      <c r="BM372" s="225" t="s">
        <v>805</v>
      </c>
    </row>
    <row r="373" s="2" customFormat="1">
      <c r="A373" s="41"/>
      <c r="B373" s="42"/>
      <c r="C373" s="43"/>
      <c r="D373" s="227" t="s">
        <v>151</v>
      </c>
      <c r="E373" s="43"/>
      <c r="F373" s="228" t="s">
        <v>806</v>
      </c>
      <c r="G373" s="43"/>
      <c r="H373" s="43"/>
      <c r="I373" s="229"/>
      <c r="J373" s="43"/>
      <c r="K373" s="43"/>
      <c r="L373" s="47"/>
      <c r="M373" s="230"/>
      <c r="N373" s="231"/>
      <c r="O373" s="87"/>
      <c r="P373" s="87"/>
      <c r="Q373" s="87"/>
      <c r="R373" s="87"/>
      <c r="S373" s="87"/>
      <c r="T373" s="87"/>
      <c r="U373" s="88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T373" s="20" t="s">
        <v>151</v>
      </c>
      <c r="AU373" s="20" t="s">
        <v>85</v>
      </c>
    </row>
    <row r="374" s="13" customFormat="1">
      <c r="A374" s="13"/>
      <c r="B374" s="232"/>
      <c r="C374" s="233"/>
      <c r="D374" s="234" t="s">
        <v>153</v>
      </c>
      <c r="E374" s="235" t="s">
        <v>19</v>
      </c>
      <c r="F374" s="236" t="s">
        <v>798</v>
      </c>
      <c r="G374" s="233"/>
      <c r="H374" s="235" t="s">
        <v>19</v>
      </c>
      <c r="I374" s="237"/>
      <c r="J374" s="233"/>
      <c r="K374" s="233"/>
      <c r="L374" s="238"/>
      <c r="M374" s="239"/>
      <c r="N374" s="240"/>
      <c r="O374" s="240"/>
      <c r="P374" s="240"/>
      <c r="Q374" s="240"/>
      <c r="R374" s="240"/>
      <c r="S374" s="240"/>
      <c r="T374" s="240"/>
      <c r="U374" s="241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2" t="s">
        <v>153</v>
      </c>
      <c r="AU374" s="242" t="s">
        <v>85</v>
      </c>
      <c r="AV374" s="13" t="s">
        <v>83</v>
      </c>
      <c r="AW374" s="13" t="s">
        <v>37</v>
      </c>
      <c r="AX374" s="13" t="s">
        <v>75</v>
      </c>
      <c r="AY374" s="242" t="s">
        <v>142</v>
      </c>
    </row>
    <row r="375" s="13" customFormat="1">
      <c r="A375" s="13"/>
      <c r="B375" s="232"/>
      <c r="C375" s="233"/>
      <c r="D375" s="234" t="s">
        <v>153</v>
      </c>
      <c r="E375" s="235" t="s">
        <v>19</v>
      </c>
      <c r="F375" s="236" t="s">
        <v>799</v>
      </c>
      <c r="G375" s="233"/>
      <c r="H375" s="235" t="s">
        <v>19</v>
      </c>
      <c r="I375" s="237"/>
      <c r="J375" s="233"/>
      <c r="K375" s="233"/>
      <c r="L375" s="238"/>
      <c r="M375" s="239"/>
      <c r="N375" s="240"/>
      <c r="O375" s="240"/>
      <c r="P375" s="240"/>
      <c r="Q375" s="240"/>
      <c r="R375" s="240"/>
      <c r="S375" s="240"/>
      <c r="T375" s="240"/>
      <c r="U375" s="241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2" t="s">
        <v>153</v>
      </c>
      <c r="AU375" s="242" t="s">
        <v>85</v>
      </c>
      <c r="AV375" s="13" t="s">
        <v>83</v>
      </c>
      <c r="AW375" s="13" t="s">
        <v>37</v>
      </c>
      <c r="AX375" s="13" t="s">
        <v>75</v>
      </c>
      <c r="AY375" s="242" t="s">
        <v>142</v>
      </c>
    </row>
    <row r="376" s="14" customFormat="1">
      <c r="A376" s="14"/>
      <c r="B376" s="243"/>
      <c r="C376" s="244"/>
      <c r="D376" s="234" t="s">
        <v>153</v>
      </c>
      <c r="E376" s="245" t="s">
        <v>19</v>
      </c>
      <c r="F376" s="246" t="s">
        <v>800</v>
      </c>
      <c r="G376" s="244"/>
      <c r="H376" s="247">
        <v>158.81999999999999</v>
      </c>
      <c r="I376" s="248"/>
      <c r="J376" s="244"/>
      <c r="K376" s="244"/>
      <c r="L376" s="249"/>
      <c r="M376" s="250"/>
      <c r="N376" s="251"/>
      <c r="O376" s="251"/>
      <c r="P376" s="251"/>
      <c r="Q376" s="251"/>
      <c r="R376" s="251"/>
      <c r="S376" s="251"/>
      <c r="T376" s="251"/>
      <c r="U376" s="252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3" t="s">
        <v>153</v>
      </c>
      <c r="AU376" s="253" t="s">
        <v>85</v>
      </c>
      <c r="AV376" s="14" t="s">
        <v>85</v>
      </c>
      <c r="AW376" s="14" t="s">
        <v>37</v>
      </c>
      <c r="AX376" s="14" t="s">
        <v>75</v>
      </c>
      <c r="AY376" s="253" t="s">
        <v>142</v>
      </c>
    </row>
    <row r="377" s="14" customFormat="1">
      <c r="A377" s="14"/>
      <c r="B377" s="243"/>
      <c r="C377" s="244"/>
      <c r="D377" s="234" t="s">
        <v>153</v>
      </c>
      <c r="E377" s="245" t="s">
        <v>19</v>
      </c>
      <c r="F377" s="246" t="s">
        <v>801</v>
      </c>
      <c r="G377" s="244"/>
      <c r="H377" s="247">
        <v>-5.3600000000000003</v>
      </c>
      <c r="I377" s="248"/>
      <c r="J377" s="244"/>
      <c r="K377" s="244"/>
      <c r="L377" s="249"/>
      <c r="M377" s="250"/>
      <c r="N377" s="251"/>
      <c r="O377" s="251"/>
      <c r="P377" s="251"/>
      <c r="Q377" s="251"/>
      <c r="R377" s="251"/>
      <c r="S377" s="251"/>
      <c r="T377" s="251"/>
      <c r="U377" s="252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53" t="s">
        <v>153</v>
      </c>
      <c r="AU377" s="253" t="s">
        <v>85</v>
      </c>
      <c r="AV377" s="14" t="s">
        <v>85</v>
      </c>
      <c r="AW377" s="14" t="s">
        <v>37</v>
      </c>
      <c r="AX377" s="14" t="s">
        <v>75</v>
      </c>
      <c r="AY377" s="253" t="s">
        <v>142</v>
      </c>
    </row>
    <row r="378" s="14" customFormat="1">
      <c r="A378" s="14"/>
      <c r="B378" s="243"/>
      <c r="C378" s="244"/>
      <c r="D378" s="234" t="s">
        <v>153</v>
      </c>
      <c r="E378" s="245" t="s">
        <v>19</v>
      </c>
      <c r="F378" s="246" t="s">
        <v>802</v>
      </c>
      <c r="G378" s="244"/>
      <c r="H378" s="247">
        <v>-12.720000000000001</v>
      </c>
      <c r="I378" s="248"/>
      <c r="J378" s="244"/>
      <c r="K378" s="244"/>
      <c r="L378" s="249"/>
      <c r="M378" s="250"/>
      <c r="N378" s="251"/>
      <c r="O378" s="251"/>
      <c r="P378" s="251"/>
      <c r="Q378" s="251"/>
      <c r="R378" s="251"/>
      <c r="S378" s="251"/>
      <c r="T378" s="251"/>
      <c r="U378" s="252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53" t="s">
        <v>153</v>
      </c>
      <c r="AU378" s="253" t="s">
        <v>85</v>
      </c>
      <c r="AV378" s="14" t="s">
        <v>85</v>
      </c>
      <c r="AW378" s="14" t="s">
        <v>37</v>
      </c>
      <c r="AX378" s="14" t="s">
        <v>75</v>
      </c>
      <c r="AY378" s="253" t="s">
        <v>142</v>
      </c>
    </row>
    <row r="379" s="15" customFormat="1">
      <c r="A379" s="15"/>
      <c r="B379" s="254"/>
      <c r="C379" s="255"/>
      <c r="D379" s="234" t="s">
        <v>153</v>
      </c>
      <c r="E379" s="256" t="s">
        <v>19</v>
      </c>
      <c r="F379" s="257" t="s">
        <v>156</v>
      </c>
      <c r="G379" s="255"/>
      <c r="H379" s="258">
        <v>140.74000000000001</v>
      </c>
      <c r="I379" s="259"/>
      <c r="J379" s="255"/>
      <c r="K379" s="255"/>
      <c r="L379" s="260"/>
      <c r="M379" s="261"/>
      <c r="N379" s="262"/>
      <c r="O379" s="262"/>
      <c r="P379" s="262"/>
      <c r="Q379" s="262"/>
      <c r="R379" s="262"/>
      <c r="S379" s="262"/>
      <c r="T379" s="262"/>
      <c r="U379" s="263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T379" s="264" t="s">
        <v>153</v>
      </c>
      <c r="AU379" s="264" t="s">
        <v>85</v>
      </c>
      <c r="AV379" s="15" t="s">
        <v>149</v>
      </c>
      <c r="AW379" s="15" t="s">
        <v>37</v>
      </c>
      <c r="AX379" s="15" t="s">
        <v>83</v>
      </c>
      <c r="AY379" s="264" t="s">
        <v>142</v>
      </c>
    </row>
    <row r="380" s="2" customFormat="1" ht="21.75" customHeight="1">
      <c r="A380" s="41"/>
      <c r="B380" s="42"/>
      <c r="C380" s="214" t="s">
        <v>485</v>
      </c>
      <c r="D380" s="214" t="s">
        <v>144</v>
      </c>
      <c r="E380" s="215" t="s">
        <v>807</v>
      </c>
      <c r="F380" s="216" t="s">
        <v>808</v>
      </c>
      <c r="G380" s="217" t="s">
        <v>147</v>
      </c>
      <c r="H380" s="218">
        <v>140.74000000000001</v>
      </c>
      <c r="I380" s="219"/>
      <c r="J380" s="220">
        <f>ROUND(I380*H380,2)</f>
        <v>0</v>
      </c>
      <c r="K380" s="216" t="s">
        <v>148</v>
      </c>
      <c r="L380" s="47"/>
      <c r="M380" s="221" t="s">
        <v>19</v>
      </c>
      <c r="N380" s="222" t="s">
        <v>46</v>
      </c>
      <c r="O380" s="87"/>
      <c r="P380" s="223">
        <f>O380*H380</f>
        <v>0</v>
      </c>
      <c r="Q380" s="223">
        <v>0.01162</v>
      </c>
      <c r="R380" s="223">
        <f>Q380*H380</f>
        <v>1.6353988000000002</v>
      </c>
      <c r="S380" s="223">
        <v>0</v>
      </c>
      <c r="T380" s="223">
        <f>S380*H380</f>
        <v>0</v>
      </c>
      <c r="U380" s="224" t="s">
        <v>19</v>
      </c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R380" s="225" t="s">
        <v>149</v>
      </c>
      <c r="AT380" s="225" t="s">
        <v>144</v>
      </c>
      <c r="AU380" s="225" t="s">
        <v>85</v>
      </c>
      <c r="AY380" s="20" t="s">
        <v>142</v>
      </c>
      <c r="BE380" s="226">
        <f>IF(N380="základní",J380,0)</f>
        <v>0</v>
      </c>
      <c r="BF380" s="226">
        <f>IF(N380="snížená",J380,0)</f>
        <v>0</v>
      </c>
      <c r="BG380" s="226">
        <f>IF(N380="zákl. přenesená",J380,0)</f>
        <v>0</v>
      </c>
      <c r="BH380" s="226">
        <f>IF(N380="sníž. přenesená",J380,0)</f>
        <v>0</v>
      </c>
      <c r="BI380" s="226">
        <f>IF(N380="nulová",J380,0)</f>
        <v>0</v>
      </c>
      <c r="BJ380" s="20" t="s">
        <v>83</v>
      </c>
      <c r="BK380" s="226">
        <f>ROUND(I380*H380,2)</f>
        <v>0</v>
      </c>
      <c r="BL380" s="20" t="s">
        <v>149</v>
      </c>
      <c r="BM380" s="225" t="s">
        <v>809</v>
      </c>
    </row>
    <row r="381" s="2" customFormat="1">
      <c r="A381" s="41"/>
      <c r="B381" s="42"/>
      <c r="C381" s="43"/>
      <c r="D381" s="227" t="s">
        <v>151</v>
      </c>
      <c r="E381" s="43"/>
      <c r="F381" s="228" t="s">
        <v>810</v>
      </c>
      <c r="G381" s="43"/>
      <c r="H381" s="43"/>
      <c r="I381" s="229"/>
      <c r="J381" s="43"/>
      <c r="K381" s="43"/>
      <c r="L381" s="47"/>
      <c r="M381" s="230"/>
      <c r="N381" s="231"/>
      <c r="O381" s="87"/>
      <c r="P381" s="87"/>
      <c r="Q381" s="87"/>
      <c r="R381" s="87"/>
      <c r="S381" s="87"/>
      <c r="T381" s="87"/>
      <c r="U381" s="88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T381" s="20" t="s">
        <v>151</v>
      </c>
      <c r="AU381" s="20" t="s">
        <v>85</v>
      </c>
    </row>
    <row r="382" s="13" customFormat="1">
      <c r="A382" s="13"/>
      <c r="B382" s="232"/>
      <c r="C382" s="233"/>
      <c r="D382" s="234" t="s">
        <v>153</v>
      </c>
      <c r="E382" s="235" t="s">
        <v>19</v>
      </c>
      <c r="F382" s="236" t="s">
        <v>798</v>
      </c>
      <c r="G382" s="233"/>
      <c r="H382" s="235" t="s">
        <v>19</v>
      </c>
      <c r="I382" s="237"/>
      <c r="J382" s="233"/>
      <c r="K382" s="233"/>
      <c r="L382" s="238"/>
      <c r="M382" s="239"/>
      <c r="N382" s="240"/>
      <c r="O382" s="240"/>
      <c r="P382" s="240"/>
      <c r="Q382" s="240"/>
      <c r="R382" s="240"/>
      <c r="S382" s="240"/>
      <c r="T382" s="240"/>
      <c r="U382" s="241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2" t="s">
        <v>153</v>
      </c>
      <c r="AU382" s="242" t="s">
        <v>85</v>
      </c>
      <c r="AV382" s="13" t="s">
        <v>83</v>
      </c>
      <c r="AW382" s="13" t="s">
        <v>37</v>
      </c>
      <c r="AX382" s="13" t="s">
        <v>75</v>
      </c>
      <c r="AY382" s="242" t="s">
        <v>142</v>
      </c>
    </row>
    <row r="383" s="13" customFormat="1">
      <c r="A383" s="13"/>
      <c r="B383" s="232"/>
      <c r="C383" s="233"/>
      <c r="D383" s="234" t="s">
        <v>153</v>
      </c>
      <c r="E383" s="235" t="s">
        <v>19</v>
      </c>
      <c r="F383" s="236" t="s">
        <v>799</v>
      </c>
      <c r="G383" s="233"/>
      <c r="H383" s="235" t="s">
        <v>19</v>
      </c>
      <c r="I383" s="237"/>
      <c r="J383" s="233"/>
      <c r="K383" s="233"/>
      <c r="L383" s="238"/>
      <c r="M383" s="239"/>
      <c r="N383" s="240"/>
      <c r="O383" s="240"/>
      <c r="P383" s="240"/>
      <c r="Q383" s="240"/>
      <c r="R383" s="240"/>
      <c r="S383" s="240"/>
      <c r="T383" s="240"/>
      <c r="U383" s="241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42" t="s">
        <v>153</v>
      </c>
      <c r="AU383" s="242" t="s">
        <v>85</v>
      </c>
      <c r="AV383" s="13" t="s">
        <v>83</v>
      </c>
      <c r="AW383" s="13" t="s">
        <v>37</v>
      </c>
      <c r="AX383" s="13" t="s">
        <v>75</v>
      </c>
      <c r="AY383" s="242" t="s">
        <v>142</v>
      </c>
    </row>
    <row r="384" s="14" customFormat="1">
      <c r="A384" s="14"/>
      <c r="B384" s="243"/>
      <c r="C384" s="244"/>
      <c r="D384" s="234" t="s">
        <v>153</v>
      </c>
      <c r="E384" s="245" t="s">
        <v>19</v>
      </c>
      <c r="F384" s="246" t="s">
        <v>800</v>
      </c>
      <c r="G384" s="244"/>
      <c r="H384" s="247">
        <v>158.81999999999999</v>
      </c>
      <c r="I384" s="248"/>
      <c r="J384" s="244"/>
      <c r="K384" s="244"/>
      <c r="L384" s="249"/>
      <c r="M384" s="250"/>
      <c r="N384" s="251"/>
      <c r="O384" s="251"/>
      <c r="P384" s="251"/>
      <c r="Q384" s="251"/>
      <c r="R384" s="251"/>
      <c r="S384" s="251"/>
      <c r="T384" s="251"/>
      <c r="U384" s="252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53" t="s">
        <v>153</v>
      </c>
      <c r="AU384" s="253" t="s">
        <v>85</v>
      </c>
      <c r="AV384" s="14" t="s">
        <v>85</v>
      </c>
      <c r="AW384" s="14" t="s">
        <v>37</v>
      </c>
      <c r="AX384" s="14" t="s">
        <v>75</v>
      </c>
      <c r="AY384" s="253" t="s">
        <v>142</v>
      </c>
    </row>
    <row r="385" s="14" customFormat="1">
      <c r="A385" s="14"/>
      <c r="B385" s="243"/>
      <c r="C385" s="244"/>
      <c r="D385" s="234" t="s">
        <v>153</v>
      </c>
      <c r="E385" s="245" t="s">
        <v>19</v>
      </c>
      <c r="F385" s="246" t="s">
        <v>801</v>
      </c>
      <c r="G385" s="244"/>
      <c r="H385" s="247">
        <v>-5.3600000000000003</v>
      </c>
      <c r="I385" s="248"/>
      <c r="J385" s="244"/>
      <c r="K385" s="244"/>
      <c r="L385" s="249"/>
      <c r="M385" s="250"/>
      <c r="N385" s="251"/>
      <c r="O385" s="251"/>
      <c r="P385" s="251"/>
      <c r="Q385" s="251"/>
      <c r="R385" s="251"/>
      <c r="S385" s="251"/>
      <c r="T385" s="251"/>
      <c r="U385" s="252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53" t="s">
        <v>153</v>
      </c>
      <c r="AU385" s="253" t="s">
        <v>85</v>
      </c>
      <c r="AV385" s="14" t="s">
        <v>85</v>
      </c>
      <c r="AW385" s="14" t="s">
        <v>37</v>
      </c>
      <c r="AX385" s="14" t="s">
        <v>75</v>
      </c>
      <c r="AY385" s="253" t="s">
        <v>142</v>
      </c>
    </row>
    <row r="386" s="14" customFormat="1">
      <c r="A386" s="14"/>
      <c r="B386" s="243"/>
      <c r="C386" s="244"/>
      <c r="D386" s="234" t="s">
        <v>153</v>
      </c>
      <c r="E386" s="245" t="s">
        <v>19</v>
      </c>
      <c r="F386" s="246" t="s">
        <v>802</v>
      </c>
      <c r="G386" s="244"/>
      <c r="H386" s="247">
        <v>-12.720000000000001</v>
      </c>
      <c r="I386" s="248"/>
      <c r="J386" s="244"/>
      <c r="K386" s="244"/>
      <c r="L386" s="249"/>
      <c r="M386" s="250"/>
      <c r="N386" s="251"/>
      <c r="O386" s="251"/>
      <c r="P386" s="251"/>
      <c r="Q386" s="251"/>
      <c r="R386" s="251"/>
      <c r="S386" s="251"/>
      <c r="T386" s="251"/>
      <c r="U386" s="252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53" t="s">
        <v>153</v>
      </c>
      <c r="AU386" s="253" t="s">
        <v>85</v>
      </c>
      <c r="AV386" s="14" t="s">
        <v>85</v>
      </c>
      <c r="AW386" s="14" t="s">
        <v>37</v>
      </c>
      <c r="AX386" s="14" t="s">
        <v>75</v>
      </c>
      <c r="AY386" s="253" t="s">
        <v>142</v>
      </c>
    </row>
    <row r="387" s="15" customFormat="1">
      <c r="A387" s="15"/>
      <c r="B387" s="254"/>
      <c r="C387" s="255"/>
      <c r="D387" s="234" t="s">
        <v>153</v>
      </c>
      <c r="E387" s="256" t="s">
        <v>19</v>
      </c>
      <c r="F387" s="257" t="s">
        <v>156</v>
      </c>
      <c r="G387" s="255"/>
      <c r="H387" s="258">
        <v>140.74000000000001</v>
      </c>
      <c r="I387" s="259"/>
      <c r="J387" s="255"/>
      <c r="K387" s="255"/>
      <c r="L387" s="260"/>
      <c r="M387" s="261"/>
      <c r="N387" s="262"/>
      <c r="O387" s="262"/>
      <c r="P387" s="262"/>
      <c r="Q387" s="262"/>
      <c r="R387" s="262"/>
      <c r="S387" s="262"/>
      <c r="T387" s="262"/>
      <c r="U387" s="263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T387" s="264" t="s">
        <v>153</v>
      </c>
      <c r="AU387" s="264" t="s">
        <v>85</v>
      </c>
      <c r="AV387" s="15" t="s">
        <v>149</v>
      </c>
      <c r="AW387" s="15" t="s">
        <v>37</v>
      </c>
      <c r="AX387" s="15" t="s">
        <v>83</v>
      </c>
      <c r="AY387" s="264" t="s">
        <v>142</v>
      </c>
    </row>
    <row r="388" s="12" customFormat="1" ht="22.8" customHeight="1">
      <c r="A388" s="12"/>
      <c r="B388" s="198"/>
      <c r="C388" s="199"/>
      <c r="D388" s="200" t="s">
        <v>74</v>
      </c>
      <c r="E388" s="212" t="s">
        <v>811</v>
      </c>
      <c r="F388" s="212" t="s">
        <v>812</v>
      </c>
      <c r="G388" s="199"/>
      <c r="H388" s="199"/>
      <c r="I388" s="202"/>
      <c r="J388" s="213">
        <f>BK388</f>
        <v>0</v>
      </c>
      <c r="K388" s="199"/>
      <c r="L388" s="204"/>
      <c r="M388" s="205"/>
      <c r="N388" s="206"/>
      <c r="O388" s="206"/>
      <c r="P388" s="207">
        <f>SUM(P389:P390)</f>
        <v>0</v>
      </c>
      <c r="Q388" s="206"/>
      <c r="R388" s="207">
        <f>SUM(R389:R390)</f>
        <v>0</v>
      </c>
      <c r="S388" s="206"/>
      <c r="T388" s="207">
        <f>SUM(T389:T390)</f>
        <v>0</v>
      </c>
      <c r="U388" s="208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R388" s="209" t="s">
        <v>83</v>
      </c>
      <c r="AT388" s="210" t="s">
        <v>74</v>
      </c>
      <c r="AU388" s="210" t="s">
        <v>83</v>
      </c>
      <c r="AY388" s="209" t="s">
        <v>142</v>
      </c>
      <c r="BK388" s="211">
        <f>SUM(BK389:BK390)</f>
        <v>0</v>
      </c>
    </row>
    <row r="389" s="2" customFormat="1" ht="37.8" customHeight="1">
      <c r="A389" s="41"/>
      <c r="B389" s="42"/>
      <c r="C389" s="214" t="s">
        <v>491</v>
      </c>
      <c r="D389" s="214" t="s">
        <v>144</v>
      </c>
      <c r="E389" s="215" t="s">
        <v>813</v>
      </c>
      <c r="F389" s="216" t="s">
        <v>814</v>
      </c>
      <c r="G389" s="217" t="s">
        <v>177</v>
      </c>
      <c r="H389" s="218">
        <v>66.469999999999999</v>
      </c>
      <c r="I389" s="219"/>
      <c r="J389" s="220">
        <f>ROUND(I389*H389,2)</f>
        <v>0</v>
      </c>
      <c r="K389" s="216" t="s">
        <v>148</v>
      </c>
      <c r="L389" s="47"/>
      <c r="M389" s="221" t="s">
        <v>19</v>
      </c>
      <c r="N389" s="222" t="s">
        <v>46</v>
      </c>
      <c r="O389" s="87"/>
      <c r="P389" s="223">
        <f>O389*H389</f>
        <v>0</v>
      </c>
      <c r="Q389" s="223">
        <v>0</v>
      </c>
      <c r="R389" s="223">
        <f>Q389*H389</f>
        <v>0</v>
      </c>
      <c r="S389" s="223">
        <v>0</v>
      </c>
      <c r="T389" s="223">
        <f>S389*H389</f>
        <v>0</v>
      </c>
      <c r="U389" s="224" t="s">
        <v>19</v>
      </c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R389" s="225" t="s">
        <v>149</v>
      </c>
      <c r="AT389" s="225" t="s">
        <v>144</v>
      </c>
      <c r="AU389" s="225" t="s">
        <v>85</v>
      </c>
      <c r="AY389" s="20" t="s">
        <v>142</v>
      </c>
      <c r="BE389" s="226">
        <f>IF(N389="základní",J389,0)</f>
        <v>0</v>
      </c>
      <c r="BF389" s="226">
        <f>IF(N389="snížená",J389,0)</f>
        <v>0</v>
      </c>
      <c r="BG389" s="226">
        <f>IF(N389="zákl. přenesená",J389,0)</f>
        <v>0</v>
      </c>
      <c r="BH389" s="226">
        <f>IF(N389="sníž. přenesená",J389,0)</f>
        <v>0</v>
      </c>
      <c r="BI389" s="226">
        <f>IF(N389="nulová",J389,0)</f>
        <v>0</v>
      </c>
      <c r="BJ389" s="20" t="s">
        <v>83</v>
      </c>
      <c r="BK389" s="226">
        <f>ROUND(I389*H389,2)</f>
        <v>0</v>
      </c>
      <c r="BL389" s="20" t="s">
        <v>149</v>
      </c>
      <c r="BM389" s="225" t="s">
        <v>815</v>
      </c>
    </row>
    <row r="390" s="2" customFormat="1">
      <c r="A390" s="41"/>
      <c r="B390" s="42"/>
      <c r="C390" s="43"/>
      <c r="D390" s="227" t="s">
        <v>151</v>
      </c>
      <c r="E390" s="43"/>
      <c r="F390" s="228" t="s">
        <v>816</v>
      </c>
      <c r="G390" s="43"/>
      <c r="H390" s="43"/>
      <c r="I390" s="229"/>
      <c r="J390" s="43"/>
      <c r="K390" s="43"/>
      <c r="L390" s="47"/>
      <c r="M390" s="230"/>
      <c r="N390" s="231"/>
      <c r="O390" s="87"/>
      <c r="P390" s="87"/>
      <c r="Q390" s="87"/>
      <c r="R390" s="87"/>
      <c r="S390" s="87"/>
      <c r="T390" s="87"/>
      <c r="U390" s="88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T390" s="20" t="s">
        <v>151</v>
      </c>
      <c r="AU390" s="20" t="s">
        <v>85</v>
      </c>
    </row>
    <row r="391" s="12" customFormat="1" ht="25.92" customHeight="1">
      <c r="A391" s="12"/>
      <c r="B391" s="198"/>
      <c r="C391" s="199"/>
      <c r="D391" s="200" t="s">
        <v>74</v>
      </c>
      <c r="E391" s="201" t="s">
        <v>352</v>
      </c>
      <c r="F391" s="201" t="s">
        <v>353</v>
      </c>
      <c r="G391" s="199"/>
      <c r="H391" s="199"/>
      <c r="I391" s="202"/>
      <c r="J391" s="203">
        <f>BK391</f>
        <v>0</v>
      </c>
      <c r="K391" s="199"/>
      <c r="L391" s="204"/>
      <c r="M391" s="205"/>
      <c r="N391" s="206"/>
      <c r="O391" s="206"/>
      <c r="P391" s="207">
        <f>P392+P416+P433+P467+P477+P492+P512+P612+P614+P710+P737+P746+P771</f>
        <v>0</v>
      </c>
      <c r="Q391" s="206"/>
      <c r="R391" s="207">
        <f>R392+R416+R433+R467+R477+R492+R512+R612+R614+R710+R737+R746+R771</f>
        <v>49.554390479999995</v>
      </c>
      <c r="S391" s="206"/>
      <c r="T391" s="207">
        <f>T392+T416+T433+T467+T477+T492+T512+T612+T614+T710+T737+T746+T771</f>
        <v>0</v>
      </c>
      <c r="U391" s="208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R391" s="209" t="s">
        <v>85</v>
      </c>
      <c r="AT391" s="210" t="s">
        <v>74</v>
      </c>
      <c r="AU391" s="210" t="s">
        <v>75</v>
      </c>
      <c r="AY391" s="209" t="s">
        <v>142</v>
      </c>
      <c r="BK391" s="211">
        <f>BK392+BK416+BK433+BK467+BK477+BK492+BK512+BK612+BK614+BK710+BK737+BK746+BK771</f>
        <v>0</v>
      </c>
    </row>
    <row r="392" s="12" customFormat="1" ht="22.8" customHeight="1">
      <c r="A392" s="12"/>
      <c r="B392" s="198"/>
      <c r="C392" s="199"/>
      <c r="D392" s="200" t="s">
        <v>74</v>
      </c>
      <c r="E392" s="212" t="s">
        <v>817</v>
      </c>
      <c r="F392" s="212" t="s">
        <v>818</v>
      </c>
      <c r="G392" s="199"/>
      <c r="H392" s="199"/>
      <c r="I392" s="202"/>
      <c r="J392" s="213">
        <f>BK392</f>
        <v>0</v>
      </c>
      <c r="K392" s="199"/>
      <c r="L392" s="204"/>
      <c r="M392" s="205"/>
      <c r="N392" s="206"/>
      <c r="O392" s="206"/>
      <c r="P392" s="207">
        <f>SUM(P393:P415)</f>
        <v>0</v>
      </c>
      <c r="Q392" s="206"/>
      <c r="R392" s="207">
        <f>SUM(R393:R415)</f>
        <v>0.44892890000000002</v>
      </c>
      <c r="S392" s="206"/>
      <c r="T392" s="207">
        <f>SUM(T393:T415)</f>
        <v>0</v>
      </c>
      <c r="U392" s="208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R392" s="209" t="s">
        <v>85</v>
      </c>
      <c r="AT392" s="210" t="s">
        <v>74</v>
      </c>
      <c r="AU392" s="210" t="s">
        <v>83</v>
      </c>
      <c r="AY392" s="209" t="s">
        <v>142</v>
      </c>
      <c r="BK392" s="211">
        <f>SUM(BK393:BK415)</f>
        <v>0</v>
      </c>
    </row>
    <row r="393" s="2" customFormat="1" ht="24.15" customHeight="1">
      <c r="A393" s="41"/>
      <c r="B393" s="42"/>
      <c r="C393" s="214" t="s">
        <v>819</v>
      </c>
      <c r="D393" s="214" t="s">
        <v>144</v>
      </c>
      <c r="E393" s="215" t="s">
        <v>820</v>
      </c>
      <c r="F393" s="216" t="s">
        <v>821</v>
      </c>
      <c r="G393" s="217" t="s">
        <v>147</v>
      </c>
      <c r="H393" s="218">
        <v>62.700000000000003</v>
      </c>
      <c r="I393" s="219"/>
      <c r="J393" s="220">
        <f>ROUND(I393*H393,2)</f>
        <v>0</v>
      </c>
      <c r="K393" s="216" t="s">
        <v>148</v>
      </c>
      <c r="L393" s="47"/>
      <c r="M393" s="221" t="s">
        <v>19</v>
      </c>
      <c r="N393" s="222" t="s">
        <v>46</v>
      </c>
      <c r="O393" s="87"/>
      <c r="P393" s="223">
        <f>O393*H393</f>
        <v>0</v>
      </c>
      <c r="Q393" s="223">
        <v>0</v>
      </c>
      <c r="R393" s="223">
        <f>Q393*H393</f>
        <v>0</v>
      </c>
      <c r="S393" s="223">
        <v>0</v>
      </c>
      <c r="T393" s="223">
        <f>S393*H393</f>
        <v>0</v>
      </c>
      <c r="U393" s="224" t="s">
        <v>19</v>
      </c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R393" s="225" t="s">
        <v>269</v>
      </c>
      <c r="AT393" s="225" t="s">
        <v>144</v>
      </c>
      <c r="AU393" s="225" t="s">
        <v>85</v>
      </c>
      <c r="AY393" s="20" t="s">
        <v>142</v>
      </c>
      <c r="BE393" s="226">
        <f>IF(N393="základní",J393,0)</f>
        <v>0</v>
      </c>
      <c r="BF393" s="226">
        <f>IF(N393="snížená",J393,0)</f>
        <v>0</v>
      </c>
      <c r="BG393" s="226">
        <f>IF(N393="zákl. přenesená",J393,0)</f>
        <v>0</v>
      </c>
      <c r="BH393" s="226">
        <f>IF(N393="sníž. přenesená",J393,0)</f>
        <v>0</v>
      </c>
      <c r="BI393" s="226">
        <f>IF(N393="nulová",J393,0)</f>
        <v>0</v>
      </c>
      <c r="BJ393" s="20" t="s">
        <v>83</v>
      </c>
      <c r="BK393" s="226">
        <f>ROUND(I393*H393,2)</f>
        <v>0</v>
      </c>
      <c r="BL393" s="20" t="s">
        <v>269</v>
      </c>
      <c r="BM393" s="225" t="s">
        <v>822</v>
      </c>
    </row>
    <row r="394" s="2" customFormat="1">
      <c r="A394" s="41"/>
      <c r="B394" s="42"/>
      <c r="C394" s="43"/>
      <c r="D394" s="227" t="s">
        <v>151</v>
      </c>
      <c r="E394" s="43"/>
      <c r="F394" s="228" t="s">
        <v>823</v>
      </c>
      <c r="G394" s="43"/>
      <c r="H394" s="43"/>
      <c r="I394" s="229"/>
      <c r="J394" s="43"/>
      <c r="K394" s="43"/>
      <c r="L394" s="47"/>
      <c r="M394" s="230"/>
      <c r="N394" s="231"/>
      <c r="O394" s="87"/>
      <c r="P394" s="87"/>
      <c r="Q394" s="87"/>
      <c r="R394" s="87"/>
      <c r="S394" s="87"/>
      <c r="T394" s="87"/>
      <c r="U394" s="88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T394" s="20" t="s">
        <v>151</v>
      </c>
      <c r="AU394" s="20" t="s">
        <v>85</v>
      </c>
    </row>
    <row r="395" s="13" customFormat="1">
      <c r="A395" s="13"/>
      <c r="B395" s="232"/>
      <c r="C395" s="233"/>
      <c r="D395" s="234" t="s">
        <v>153</v>
      </c>
      <c r="E395" s="235" t="s">
        <v>19</v>
      </c>
      <c r="F395" s="236" t="s">
        <v>789</v>
      </c>
      <c r="G395" s="233"/>
      <c r="H395" s="235" t="s">
        <v>19</v>
      </c>
      <c r="I395" s="237"/>
      <c r="J395" s="233"/>
      <c r="K395" s="233"/>
      <c r="L395" s="238"/>
      <c r="M395" s="239"/>
      <c r="N395" s="240"/>
      <c r="O395" s="240"/>
      <c r="P395" s="240"/>
      <c r="Q395" s="240"/>
      <c r="R395" s="240"/>
      <c r="S395" s="240"/>
      <c r="T395" s="240"/>
      <c r="U395" s="241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42" t="s">
        <v>153</v>
      </c>
      <c r="AU395" s="242" t="s">
        <v>85</v>
      </c>
      <c r="AV395" s="13" t="s">
        <v>83</v>
      </c>
      <c r="AW395" s="13" t="s">
        <v>37</v>
      </c>
      <c r="AX395" s="13" t="s">
        <v>75</v>
      </c>
      <c r="AY395" s="242" t="s">
        <v>142</v>
      </c>
    </row>
    <row r="396" s="14" customFormat="1">
      <c r="A396" s="14"/>
      <c r="B396" s="243"/>
      <c r="C396" s="244"/>
      <c r="D396" s="234" t="s">
        <v>153</v>
      </c>
      <c r="E396" s="245" t="s">
        <v>19</v>
      </c>
      <c r="F396" s="246" t="s">
        <v>394</v>
      </c>
      <c r="G396" s="244"/>
      <c r="H396" s="247">
        <v>62.700000000000003</v>
      </c>
      <c r="I396" s="248"/>
      <c r="J396" s="244"/>
      <c r="K396" s="244"/>
      <c r="L396" s="249"/>
      <c r="M396" s="250"/>
      <c r="N396" s="251"/>
      <c r="O396" s="251"/>
      <c r="P396" s="251"/>
      <c r="Q396" s="251"/>
      <c r="R396" s="251"/>
      <c r="S396" s="251"/>
      <c r="T396" s="251"/>
      <c r="U396" s="252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53" t="s">
        <v>153</v>
      </c>
      <c r="AU396" s="253" t="s">
        <v>85</v>
      </c>
      <c r="AV396" s="14" t="s">
        <v>85</v>
      </c>
      <c r="AW396" s="14" t="s">
        <v>37</v>
      </c>
      <c r="AX396" s="14" t="s">
        <v>75</v>
      </c>
      <c r="AY396" s="253" t="s">
        <v>142</v>
      </c>
    </row>
    <row r="397" s="15" customFormat="1">
      <c r="A397" s="15"/>
      <c r="B397" s="254"/>
      <c r="C397" s="255"/>
      <c r="D397" s="234" t="s">
        <v>153</v>
      </c>
      <c r="E397" s="256" t="s">
        <v>19</v>
      </c>
      <c r="F397" s="257" t="s">
        <v>156</v>
      </c>
      <c r="G397" s="255"/>
      <c r="H397" s="258">
        <v>62.700000000000003</v>
      </c>
      <c r="I397" s="259"/>
      <c r="J397" s="255"/>
      <c r="K397" s="255"/>
      <c r="L397" s="260"/>
      <c r="M397" s="261"/>
      <c r="N397" s="262"/>
      <c r="O397" s="262"/>
      <c r="P397" s="262"/>
      <c r="Q397" s="262"/>
      <c r="R397" s="262"/>
      <c r="S397" s="262"/>
      <c r="T397" s="262"/>
      <c r="U397" s="263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T397" s="264" t="s">
        <v>153</v>
      </c>
      <c r="AU397" s="264" t="s">
        <v>85</v>
      </c>
      <c r="AV397" s="15" t="s">
        <v>149</v>
      </c>
      <c r="AW397" s="15" t="s">
        <v>37</v>
      </c>
      <c r="AX397" s="15" t="s">
        <v>83</v>
      </c>
      <c r="AY397" s="264" t="s">
        <v>142</v>
      </c>
    </row>
    <row r="398" s="2" customFormat="1" ht="16.5" customHeight="1">
      <c r="A398" s="41"/>
      <c r="B398" s="42"/>
      <c r="C398" s="279" t="s">
        <v>824</v>
      </c>
      <c r="D398" s="279" t="s">
        <v>517</v>
      </c>
      <c r="E398" s="280" t="s">
        <v>825</v>
      </c>
      <c r="F398" s="281" t="s">
        <v>826</v>
      </c>
      <c r="G398" s="282" t="s">
        <v>177</v>
      </c>
      <c r="H398" s="283">
        <v>0.019</v>
      </c>
      <c r="I398" s="284"/>
      <c r="J398" s="285">
        <f>ROUND(I398*H398,2)</f>
        <v>0</v>
      </c>
      <c r="K398" s="281" t="s">
        <v>148</v>
      </c>
      <c r="L398" s="286"/>
      <c r="M398" s="287" t="s">
        <v>19</v>
      </c>
      <c r="N398" s="288" t="s">
        <v>46</v>
      </c>
      <c r="O398" s="87"/>
      <c r="P398" s="223">
        <f>O398*H398</f>
        <v>0</v>
      </c>
      <c r="Q398" s="223">
        <v>1</v>
      </c>
      <c r="R398" s="223">
        <f>Q398*H398</f>
        <v>0.019</v>
      </c>
      <c r="S398" s="223">
        <v>0</v>
      </c>
      <c r="T398" s="223">
        <f>S398*H398</f>
        <v>0</v>
      </c>
      <c r="U398" s="224" t="s">
        <v>19</v>
      </c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R398" s="225" t="s">
        <v>366</v>
      </c>
      <c r="AT398" s="225" t="s">
        <v>517</v>
      </c>
      <c r="AU398" s="225" t="s">
        <v>85</v>
      </c>
      <c r="AY398" s="20" t="s">
        <v>142</v>
      </c>
      <c r="BE398" s="226">
        <f>IF(N398="základní",J398,0)</f>
        <v>0</v>
      </c>
      <c r="BF398" s="226">
        <f>IF(N398="snížená",J398,0)</f>
        <v>0</v>
      </c>
      <c r="BG398" s="226">
        <f>IF(N398="zákl. přenesená",J398,0)</f>
        <v>0</v>
      </c>
      <c r="BH398" s="226">
        <f>IF(N398="sníž. přenesená",J398,0)</f>
        <v>0</v>
      </c>
      <c r="BI398" s="226">
        <f>IF(N398="nulová",J398,0)</f>
        <v>0</v>
      </c>
      <c r="BJ398" s="20" t="s">
        <v>83</v>
      </c>
      <c r="BK398" s="226">
        <f>ROUND(I398*H398,2)</f>
        <v>0</v>
      </c>
      <c r="BL398" s="20" t="s">
        <v>269</v>
      </c>
      <c r="BM398" s="225" t="s">
        <v>827</v>
      </c>
    </row>
    <row r="399" s="14" customFormat="1">
      <c r="A399" s="14"/>
      <c r="B399" s="243"/>
      <c r="C399" s="244"/>
      <c r="D399" s="234" t="s">
        <v>153</v>
      </c>
      <c r="E399" s="244"/>
      <c r="F399" s="246" t="s">
        <v>828</v>
      </c>
      <c r="G399" s="244"/>
      <c r="H399" s="247">
        <v>0.019</v>
      </c>
      <c r="I399" s="248"/>
      <c r="J399" s="244"/>
      <c r="K399" s="244"/>
      <c r="L399" s="249"/>
      <c r="M399" s="250"/>
      <c r="N399" s="251"/>
      <c r="O399" s="251"/>
      <c r="P399" s="251"/>
      <c r="Q399" s="251"/>
      <c r="R399" s="251"/>
      <c r="S399" s="251"/>
      <c r="T399" s="251"/>
      <c r="U399" s="252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53" t="s">
        <v>153</v>
      </c>
      <c r="AU399" s="253" t="s">
        <v>85</v>
      </c>
      <c r="AV399" s="14" t="s">
        <v>85</v>
      </c>
      <c r="AW399" s="14" t="s">
        <v>4</v>
      </c>
      <c r="AX399" s="14" t="s">
        <v>83</v>
      </c>
      <c r="AY399" s="253" t="s">
        <v>142</v>
      </c>
    </row>
    <row r="400" s="2" customFormat="1" ht="16.5" customHeight="1">
      <c r="A400" s="41"/>
      <c r="B400" s="42"/>
      <c r="C400" s="214" t="s">
        <v>829</v>
      </c>
      <c r="D400" s="214" t="s">
        <v>144</v>
      </c>
      <c r="E400" s="215" t="s">
        <v>830</v>
      </c>
      <c r="F400" s="216" t="s">
        <v>831</v>
      </c>
      <c r="G400" s="217" t="s">
        <v>147</v>
      </c>
      <c r="H400" s="218">
        <v>62.700000000000003</v>
      </c>
      <c r="I400" s="219"/>
      <c r="J400" s="220">
        <f>ROUND(I400*H400,2)</f>
        <v>0</v>
      </c>
      <c r="K400" s="216" t="s">
        <v>148</v>
      </c>
      <c r="L400" s="47"/>
      <c r="M400" s="221" t="s">
        <v>19</v>
      </c>
      <c r="N400" s="222" t="s">
        <v>46</v>
      </c>
      <c r="O400" s="87"/>
      <c r="P400" s="223">
        <f>O400*H400</f>
        <v>0</v>
      </c>
      <c r="Q400" s="223">
        <v>0.00040000000000000002</v>
      </c>
      <c r="R400" s="223">
        <f>Q400*H400</f>
        <v>0.025080000000000002</v>
      </c>
      <c r="S400" s="223">
        <v>0</v>
      </c>
      <c r="T400" s="223">
        <f>S400*H400</f>
        <v>0</v>
      </c>
      <c r="U400" s="224" t="s">
        <v>19</v>
      </c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R400" s="225" t="s">
        <v>269</v>
      </c>
      <c r="AT400" s="225" t="s">
        <v>144</v>
      </c>
      <c r="AU400" s="225" t="s">
        <v>85</v>
      </c>
      <c r="AY400" s="20" t="s">
        <v>142</v>
      </c>
      <c r="BE400" s="226">
        <f>IF(N400="základní",J400,0)</f>
        <v>0</v>
      </c>
      <c r="BF400" s="226">
        <f>IF(N400="snížená",J400,0)</f>
        <v>0</v>
      </c>
      <c r="BG400" s="226">
        <f>IF(N400="zákl. přenesená",J400,0)</f>
        <v>0</v>
      </c>
      <c r="BH400" s="226">
        <f>IF(N400="sníž. přenesená",J400,0)</f>
        <v>0</v>
      </c>
      <c r="BI400" s="226">
        <f>IF(N400="nulová",J400,0)</f>
        <v>0</v>
      </c>
      <c r="BJ400" s="20" t="s">
        <v>83</v>
      </c>
      <c r="BK400" s="226">
        <f>ROUND(I400*H400,2)</f>
        <v>0</v>
      </c>
      <c r="BL400" s="20" t="s">
        <v>269</v>
      </c>
      <c r="BM400" s="225" t="s">
        <v>832</v>
      </c>
    </row>
    <row r="401" s="2" customFormat="1">
      <c r="A401" s="41"/>
      <c r="B401" s="42"/>
      <c r="C401" s="43"/>
      <c r="D401" s="227" t="s">
        <v>151</v>
      </c>
      <c r="E401" s="43"/>
      <c r="F401" s="228" t="s">
        <v>833</v>
      </c>
      <c r="G401" s="43"/>
      <c r="H401" s="43"/>
      <c r="I401" s="229"/>
      <c r="J401" s="43"/>
      <c r="K401" s="43"/>
      <c r="L401" s="47"/>
      <c r="M401" s="230"/>
      <c r="N401" s="231"/>
      <c r="O401" s="87"/>
      <c r="P401" s="87"/>
      <c r="Q401" s="87"/>
      <c r="R401" s="87"/>
      <c r="S401" s="87"/>
      <c r="T401" s="87"/>
      <c r="U401" s="88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T401" s="20" t="s">
        <v>151</v>
      </c>
      <c r="AU401" s="20" t="s">
        <v>85</v>
      </c>
    </row>
    <row r="402" s="13" customFormat="1">
      <c r="A402" s="13"/>
      <c r="B402" s="232"/>
      <c r="C402" s="233"/>
      <c r="D402" s="234" t="s">
        <v>153</v>
      </c>
      <c r="E402" s="235" t="s">
        <v>19</v>
      </c>
      <c r="F402" s="236" t="s">
        <v>789</v>
      </c>
      <c r="G402" s="233"/>
      <c r="H402" s="235" t="s">
        <v>19</v>
      </c>
      <c r="I402" s="237"/>
      <c r="J402" s="233"/>
      <c r="K402" s="233"/>
      <c r="L402" s="238"/>
      <c r="M402" s="239"/>
      <c r="N402" s="240"/>
      <c r="O402" s="240"/>
      <c r="P402" s="240"/>
      <c r="Q402" s="240"/>
      <c r="R402" s="240"/>
      <c r="S402" s="240"/>
      <c r="T402" s="240"/>
      <c r="U402" s="241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42" t="s">
        <v>153</v>
      </c>
      <c r="AU402" s="242" t="s">
        <v>85</v>
      </c>
      <c r="AV402" s="13" t="s">
        <v>83</v>
      </c>
      <c r="AW402" s="13" t="s">
        <v>37</v>
      </c>
      <c r="AX402" s="13" t="s">
        <v>75</v>
      </c>
      <c r="AY402" s="242" t="s">
        <v>142</v>
      </c>
    </row>
    <row r="403" s="14" customFormat="1">
      <c r="A403" s="14"/>
      <c r="B403" s="243"/>
      <c r="C403" s="244"/>
      <c r="D403" s="234" t="s">
        <v>153</v>
      </c>
      <c r="E403" s="245" t="s">
        <v>19</v>
      </c>
      <c r="F403" s="246" t="s">
        <v>394</v>
      </c>
      <c r="G403" s="244"/>
      <c r="H403" s="247">
        <v>62.700000000000003</v>
      </c>
      <c r="I403" s="248"/>
      <c r="J403" s="244"/>
      <c r="K403" s="244"/>
      <c r="L403" s="249"/>
      <c r="M403" s="250"/>
      <c r="N403" s="251"/>
      <c r="O403" s="251"/>
      <c r="P403" s="251"/>
      <c r="Q403" s="251"/>
      <c r="R403" s="251"/>
      <c r="S403" s="251"/>
      <c r="T403" s="251"/>
      <c r="U403" s="252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53" t="s">
        <v>153</v>
      </c>
      <c r="AU403" s="253" t="s">
        <v>85</v>
      </c>
      <c r="AV403" s="14" t="s">
        <v>85</v>
      </c>
      <c r="AW403" s="14" t="s">
        <v>37</v>
      </c>
      <c r="AX403" s="14" t="s">
        <v>75</v>
      </c>
      <c r="AY403" s="253" t="s">
        <v>142</v>
      </c>
    </row>
    <row r="404" s="15" customFormat="1">
      <c r="A404" s="15"/>
      <c r="B404" s="254"/>
      <c r="C404" s="255"/>
      <c r="D404" s="234" t="s">
        <v>153</v>
      </c>
      <c r="E404" s="256" t="s">
        <v>19</v>
      </c>
      <c r="F404" s="257" t="s">
        <v>156</v>
      </c>
      <c r="G404" s="255"/>
      <c r="H404" s="258">
        <v>62.700000000000003</v>
      </c>
      <c r="I404" s="259"/>
      <c r="J404" s="255"/>
      <c r="K404" s="255"/>
      <c r="L404" s="260"/>
      <c r="M404" s="261"/>
      <c r="N404" s="262"/>
      <c r="O404" s="262"/>
      <c r="P404" s="262"/>
      <c r="Q404" s="262"/>
      <c r="R404" s="262"/>
      <c r="S404" s="262"/>
      <c r="T404" s="262"/>
      <c r="U404" s="263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T404" s="264" t="s">
        <v>153</v>
      </c>
      <c r="AU404" s="264" t="s">
        <v>85</v>
      </c>
      <c r="AV404" s="15" t="s">
        <v>149</v>
      </c>
      <c r="AW404" s="15" t="s">
        <v>37</v>
      </c>
      <c r="AX404" s="15" t="s">
        <v>83</v>
      </c>
      <c r="AY404" s="264" t="s">
        <v>142</v>
      </c>
    </row>
    <row r="405" s="2" customFormat="1" ht="24.15" customHeight="1">
      <c r="A405" s="41"/>
      <c r="B405" s="42"/>
      <c r="C405" s="279" t="s">
        <v>834</v>
      </c>
      <c r="D405" s="279" t="s">
        <v>517</v>
      </c>
      <c r="E405" s="280" t="s">
        <v>835</v>
      </c>
      <c r="F405" s="281" t="s">
        <v>836</v>
      </c>
      <c r="G405" s="282" t="s">
        <v>147</v>
      </c>
      <c r="H405" s="283">
        <v>73.076999999999998</v>
      </c>
      <c r="I405" s="284"/>
      <c r="J405" s="285">
        <f>ROUND(I405*H405,2)</f>
        <v>0</v>
      </c>
      <c r="K405" s="281" t="s">
        <v>148</v>
      </c>
      <c r="L405" s="286"/>
      <c r="M405" s="287" t="s">
        <v>19</v>
      </c>
      <c r="N405" s="288" t="s">
        <v>46</v>
      </c>
      <c r="O405" s="87"/>
      <c r="P405" s="223">
        <f>O405*H405</f>
        <v>0</v>
      </c>
      <c r="Q405" s="223">
        <v>0.0047000000000000002</v>
      </c>
      <c r="R405" s="223">
        <f>Q405*H405</f>
        <v>0.34346189999999999</v>
      </c>
      <c r="S405" s="223">
        <v>0</v>
      </c>
      <c r="T405" s="223">
        <f>S405*H405</f>
        <v>0</v>
      </c>
      <c r="U405" s="224" t="s">
        <v>19</v>
      </c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R405" s="225" t="s">
        <v>366</v>
      </c>
      <c r="AT405" s="225" t="s">
        <v>517</v>
      </c>
      <c r="AU405" s="225" t="s">
        <v>85</v>
      </c>
      <c r="AY405" s="20" t="s">
        <v>142</v>
      </c>
      <c r="BE405" s="226">
        <f>IF(N405="základní",J405,0)</f>
        <v>0</v>
      </c>
      <c r="BF405" s="226">
        <f>IF(N405="snížená",J405,0)</f>
        <v>0</v>
      </c>
      <c r="BG405" s="226">
        <f>IF(N405="zákl. přenesená",J405,0)</f>
        <v>0</v>
      </c>
      <c r="BH405" s="226">
        <f>IF(N405="sníž. přenesená",J405,0)</f>
        <v>0</v>
      </c>
      <c r="BI405" s="226">
        <f>IF(N405="nulová",J405,0)</f>
        <v>0</v>
      </c>
      <c r="BJ405" s="20" t="s">
        <v>83</v>
      </c>
      <c r="BK405" s="226">
        <f>ROUND(I405*H405,2)</f>
        <v>0</v>
      </c>
      <c r="BL405" s="20" t="s">
        <v>269</v>
      </c>
      <c r="BM405" s="225" t="s">
        <v>837</v>
      </c>
    </row>
    <row r="406" s="14" customFormat="1">
      <c r="A406" s="14"/>
      <c r="B406" s="243"/>
      <c r="C406" s="244"/>
      <c r="D406" s="234" t="s">
        <v>153</v>
      </c>
      <c r="E406" s="244"/>
      <c r="F406" s="246" t="s">
        <v>838</v>
      </c>
      <c r="G406" s="244"/>
      <c r="H406" s="247">
        <v>73.076999999999998</v>
      </c>
      <c r="I406" s="248"/>
      <c r="J406" s="244"/>
      <c r="K406" s="244"/>
      <c r="L406" s="249"/>
      <c r="M406" s="250"/>
      <c r="N406" s="251"/>
      <c r="O406" s="251"/>
      <c r="P406" s="251"/>
      <c r="Q406" s="251"/>
      <c r="R406" s="251"/>
      <c r="S406" s="251"/>
      <c r="T406" s="251"/>
      <c r="U406" s="252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53" t="s">
        <v>153</v>
      </c>
      <c r="AU406" s="253" t="s">
        <v>85</v>
      </c>
      <c r="AV406" s="14" t="s">
        <v>85</v>
      </c>
      <c r="AW406" s="14" t="s">
        <v>4</v>
      </c>
      <c r="AX406" s="14" t="s">
        <v>83</v>
      </c>
      <c r="AY406" s="253" t="s">
        <v>142</v>
      </c>
    </row>
    <row r="407" s="2" customFormat="1" ht="16.5" customHeight="1">
      <c r="A407" s="41"/>
      <c r="B407" s="42"/>
      <c r="C407" s="214" t="s">
        <v>839</v>
      </c>
      <c r="D407" s="214" t="s">
        <v>144</v>
      </c>
      <c r="E407" s="215" t="s">
        <v>840</v>
      </c>
      <c r="F407" s="216" t="s">
        <v>841</v>
      </c>
      <c r="G407" s="217" t="s">
        <v>147</v>
      </c>
      <c r="H407" s="218">
        <v>10</v>
      </c>
      <c r="I407" s="219"/>
      <c r="J407" s="220">
        <f>ROUND(I407*H407,2)</f>
        <v>0</v>
      </c>
      <c r="K407" s="216" t="s">
        <v>148</v>
      </c>
      <c r="L407" s="47"/>
      <c r="M407" s="221" t="s">
        <v>19</v>
      </c>
      <c r="N407" s="222" t="s">
        <v>46</v>
      </c>
      <c r="O407" s="87"/>
      <c r="P407" s="223">
        <f>O407*H407</f>
        <v>0</v>
      </c>
      <c r="Q407" s="223">
        <v>0.00040000000000000002</v>
      </c>
      <c r="R407" s="223">
        <f>Q407*H407</f>
        <v>0.0040000000000000001</v>
      </c>
      <c r="S407" s="223">
        <v>0</v>
      </c>
      <c r="T407" s="223">
        <f>S407*H407</f>
        <v>0</v>
      </c>
      <c r="U407" s="224" t="s">
        <v>19</v>
      </c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R407" s="225" t="s">
        <v>269</v>
      </c>
      <c r="AT407" s="225" t="s">
        <v>144</v>
      </c>
      <c r="AU407" s="225" t="s">
        <v>85</v>
      </c>
      <c r="AY407" s="20" t="s">
        <v>142</v>
      </c>
      <c r="BE407" s="226">
        <f>IF(N407="základní",J407,0)</f>
        <v>0</v>
      </c>
      <c r="BF407" s="226">
        <f>IF(N407="snížená",J407,0)</f>
        <v>0</v>
      </c>
      <c r="BG407" s="226">
        <f>IF(N407="zákl. přenesená",J407,0)</f>
        <v>0</v>
      </c>
      <c r="BH407" s="226">
        <f>IF(N407="sníž. přenesená",J407,0)</f>
        <v>0</v>
      </c>
      <c r="BI407" s="226">
        <f>IF(N407="nulová",J407,0)</f>
        <v>0</v>
      </c>
      <c r="BJ407" s="20" t="s">
        <v>83</v>
      </c>
      <c r="BK407" s="226">
        <f>ROUND(I407*H407,2)</f>
        <v>0</v>
      </c>
      <c r="BL407" s="20" t="s">
        <v>269</v>
      </c>
      <c r="BM407" s="225" t="s">
        <v>842</v>
      </c>
    </row>
    <row r="408" s="2" customFormat="1">
      <c r="A408" s="41"/>
      <c r="B408" s="42"/>
      <c r="C408" s="43"/>
      <c r="D408" s="227" t="s">
        <v>151</v>
      </c>
      <c r="E408" s="43"/>
      <c r="F408" s="228" t="s">
        <v>843</v>
      </c>
      <c r="G408" s="43"/>
      <c r="H408" s="43"/>
      <c r="I408" s="229"/>
      <c r="J408" s="43"/>
      <c r="K408" s="43"/>
      <c r="L408" s="47"/>
      <c r="M408" s="230"/>
      <c r="N408" s="231"/>
      <c r="O408" s="87"/>
      <c r="P408" s="87"/>
      <c r="Q408" s="87"/>
      <c r="R408" s="87"/>
      <c r="S408" s="87"/>
      <c r="T408" s="87"/>
      <c r="U408" s="88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T408" s="20" t="s">
        <v>151</v>
      </c>
      <c r="AU408" s="20" t="s">
        <v>85</v>
      </c>
    </row>
    <row r="409" s="13" customFormat="1">
      <c r="A409" s="13"/>
      <c r="B409" s="232"/>
      <c r="C409" s="233"/>
      <c r="D409" s="234" t="s">
        <v>153</v>
      </c>
      <c r="E409" s="235" t="s">
        <v>19</v>
      </c>
      <c r="F409" s="236" t="s">
        <v>789</v>
      </c>
      <c r="G409" s="233"/>
      <c r="H409" s="235" t="s">
        <v>19</v>
      </c>
      <c r="I409" s="237"/>
      <c r="J409" s="233"/>
      <c r="K409" s="233"/>
      <c r="L409" s="238"/>
      <c r="M409" s="239"/>
      <c r="N409" s="240"/>
      <c r="O409" s="240"/>
      <c r="P409" s="240"/>
      <c r="Q409" s="240"/>
      <c r="R409" s="240"/>
      <c r="S409" s="240"/>
      <c r="T409" s="240"/>
      <c r="U409" s="241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2" t="s">
        <v>153</v>
      </c>
      <c r="AU409" s="242" t="s">
        <v>85</v>
      </c>
      <c r="AV409" s="13" t="s">
        <v>83</v>
      </c>
      <c r="AW409" s="13" t="s">
        <v>37</v>
      </c>
      <c r="AX409" s="13" t="s">
        <v>75</v>
      </c>
      <c r="AY409" s="242" t="s">
        <v>142</v>
      </c>
    </row>
    <row r="410" s="14" customFormat="1">
      <c r="A410" s="14"/>
      <c r="B410" s="243"/>
      <c r="C410" s="244"/>
      <c r="D410" s="234" t="s">
        <v>153</v>
      </c>
      <c r="E410" s="245" t="s">
        <v>19</v>
      </c>
      <c r="F410" s="246" t="s">
        <v>844</v>
      </c>
      <c r="G410" s="244"/>
      <c r="H410" s="247">
        <v>10</v>
      </c>
      <c r="I410" s="248"/>
      <c r="J410" s="244"/>
      <c r="K410" s="244"/>
      <c r="L410" s="249"/>
      <c r="M410" s="250"/>
      <c r="N410" s="251"/>
      <c r="O410" s="251"/>
      <c r="P410" s="251"/>
      <c r="Q410" s="251"/>
      <c r="R410" s="251"/>
      <c r="S410" s="251"/>
      <c r="T410" s="251"/>
      <c r="U410" s="252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53" t="s">
        <v>153</v>
      </c>
      <c r="AU410" s="253" t="s">
        <v>85</v>
      </c>
      <c r="AV410" s="14" t="s">
        <v>85</v>
      </c>
      <c r="AW410" s="14" t="s">
        <v>37</v>
      </c>
      <c r="AX410" s="14" t="s">
        <v>75</v>
      </c>
      <c r="AY410" s="253" t="s">
        <v>142</v>
      </c>
    </row>
    <row r="411" s="15" customFormat="1">
      <c r="A411" s="15"/>
      <c r="B411" s="254"/>
      <c r="C411" s="255"/>
      <c r="D411" s="234" t="s">
        <v>153</v>
      </c>
      <c r="E411" s="256" t="s">
        <v>19</v>
      </c>
      <c r="F411" s="257" t="s">
        <v>156</v>
      </c>
      <c r="G411" s="255"/>
      <c r="H411" s="258">
        <v>10</v>
      </c>
      <c r="I411" s="259"/>
      <c r="J411" s="255"/>
      <c r="K411" s="255"/>
      <c r="L411" s="260"/>
      <c r="M411" s="261"/>
      <c r="N411" s="262"/>
      <c r="O411" s="262"/>
      <c r="P411" s="262"/>
      <c r="Q411" s="262"/>
      <c r="R411" s="262"/>
      <c r="S411" s="262"/>
      <c r="T411" s="262"/>
      <c r="U411" s="263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T411" s="264" t="s">
        <v>153</v>
      </c>
      <c r="AU411" s="264" t="s">
        <v>85</v>
      </c>
      <c r="AV411" s="15" t="s">
        <v>149</v>
      </c>
      <c r="AW411" s="15" t="s">
        <v>37</v>
      </c>
      <c r="AX411" s="15" t="s">
        <v>83</v>
      </c>
      <c r="AY411" s="264" t="s">
        <v>142</v>
      </c>
    </row>
    <row r="412" s="2" customFormat="1" ht="24.15" customHeight="1">
      <c r="A412" s="41"/>
      <c r="B412" s="42"/>
      <c r="C412" s="279" t="s">
        <v>845</v>
      </c>
      <c r="D412" s="279" t="s">
        <v>517</v>
      </c>
      <c r="E412" s="280" t="s">
        <v>835</v>
      </c>
      <c r="F412" s="281" t="s">
        <v>836</v>
      </c>
      <c r="G412" s="282" t="s">
        <v>147</v>
      </c>
      <c r="H412" s="283">
        <v>12.210000000000001</v>
      </c>
      <c r="I412" s="284"/>
      <c r="J412" s="285">
        <f>ROUND(I412*H412,2)</f>
        <v>0</v>
      </c>
      <c r="K412" s="281" t="s">
        <v>148</v>
      </c>
      <c r="L412" s="286"/>
      <c r="M412" s="287" t="s">
        <v>19</v>
      </c>
      <c r="N412" s="288" t="s">
        <v>46</v>
      </c>
      <c r="O412" s="87"/>
      <c r="P412" s="223">
        <f>O412*H412</f>
        <v>0</v>
      </c>
      <c r="Q412" s="223">
        <v>0.0047000000000000002</v>
      </c>
      <c r="R412" s="223">
        <f>Q412*H412</f>
        <v>0.057387000000000007</v>
      </c>
      <c r="S412" s="223">
        <v>0</v>
      </c>
      <c r="T412" s="223">
        <f>S412*H412</f>
        <v>0</v>
      </c>
      <c r="U412" s="224" t="s">
        <v>19</v>
      </c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R412" s="225" t="s">
        <v>366</v>
      </c>
      <c r="AT412" s="225" t="s">
        <v>517</v>
      </c>
      <c r="AU412" s="225" t="s">
        <v>85</v>
      </c>
      <c r="AY412" s="20" t="s">
        <v>142</v>
      </c>
      <c r="BE412" s="226">
        <f>IF(N412="základní",J412,0)</f>
        <v>0</v>
      </c>
      <c r="BF412" s="226">
        <f>IF(N412="snížená",J412,0)</f>
        <v>0</v>
      </c>
      <c r="BG412" s="226">
        <f>IF(N412="zákl. přenesená",J412,0)</f>
        <v>0</v>
      </c>
      <c r="BH412" s="226">
        <f>IF(N412="sníž. přenesená",J412,0)</f>
        <v>0</v>
      </c>
      <c r="BI412" s="226">
        <f>IF(N412="nulová",J412,0)</f>
        <v>0</v>
      </c>
      <c r="BJ412" s="20" t="s">
        <v>83</v>
      </c>
      <c r="BK412" s="226">
        <f>ROUND(I412*H412,2)</f>
        <v>0</v>
      </c>
      <c r="BL412" s="20" t="s">
        <v>269</v>
      </c>
      <c r="BM412" s="225" t="s">
        <v>846</v>
      </c>
    </row>
    <row r="413" s="14" customFormat="1">
      <c r="A413" s="14"/>
      <c r="B413" s="243"/>
      <c r="C413" s="244"/>
      <c r="D413" s="234" t="s">
        <v>153</v>
      </c>
      <c r="E413" s="244"/>
      <c r="F413" s="246" t="s">
        <v>847</v>
      </c>
      <c r="G413" s="244"/>
      <c r="H413" s="247">
        <v>12.210000000000001</v>
      </c>
      <c r="I413" s="248"/>
      <c r="J413" s="244"/>
      <c r="K413" s="244"/>
      <c r="L413" s="249"/>
      <c r="M413" s="250"/>
      <c r="N413" s="251"/>
      <c r="O413" s="251"/>
      <c r="P413" s="251"/>
      <c r="Q413" s="251"/>
      <c r="R413" s="251"/>
      <c r="S413" s="251"/>
      <c r="T413" s="251"/>
      <c r="U413" s="252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53" t="s">
        <v>153</v>
      </c>
      <c r="AU413" s="253" t="s">
        <v>85</v>
      </c>
      <c r="AV413" s="14" t="s">
        <v>85</v>
      </c>
      <c r="AW413" s="14" t="s">
        <v>4</v>
      </c>
      <c r="AX413" s="14" t="s">
        <v>83</v>
      </c>
      <c r="AY413" s="253" t="s">
        <v>142</v>
      </c>
    </row>
    <row r="414" s="2" customFormat="1" ht="33" customHeight="1">
      <c r="A414" s="41"/>
      <c r="B414" s="42"/>
      <c r="C414" s="214" t="s">
        <v>848</v>
      </c>
      <c r="D414" s="214" t="s">
        <v>144</v>
      </c>
      <c r="E414" s="215" t="s">
        <v>849</v>
      </c>
      <c r="F414" s="216" t="s">
        <v>850</v>
      </c>
      <c r="G414" s="217" t="s">
        <v>177</v>
      </c>
      <c r="H414" s="218">
        <v>0.44900000000000001</v>
      </c>
      <c r="I414" s="219"/>
      <c r="J414" s="220">
        <f>ROUND(I414*H414,2)</f>
        <v>0</v>
      </c>
      <c r="K414" s="216" t="s">
        <v>148</v>
      </c>
      <c r="L414" s="47"/>
      <c r="M414" s="221" t="s">
        <v>19</v>
      </c>
      <c r="N414" s="222" t="s">
        <v>46</v>
      </c>
      <c r="O414" s="87"/>
      <c r="P414" s="223">
        <f>O414*H414</f>
        <v>0</v>
      </c>
      <c r="Q414" s="223">
        <v>0</v>
      </c>
      <c r="R414" s="223">
        <f>Q414*H414</f>
        <v>0</v>
      </c>
      <c r="S414" s="223">
        <v>0</v>
      </c>
      <c r="T414" s="223">
        <f>S414*H414</f>
        <v>0</v>
      </c>
      <c r="U414" s="224" t="s">
        <v>19</v>
      </c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R414" s="225" t="s">
        <v>269</v>
      </c>
      <c r="AT414" s="225" t="s">
        <v>144</v>
      </c>
      <c r="AU414" s="225" t="s">
        <v>85</v>
      </c>
      <c r="AY414" s="20" t="s">
        <v>142</v>
      </c>
      <c r="BE414" s="226">
        <f>IF(N414="základní",J414,0)</f>
        <v>0</v>
      </c>
      <c r="BF414" s="226">
        <f>IF(N414="snížená",J414,0)</f>
        <v>0</v>
      </c>
      <c r="BG414" s="226">
        <f>IF(N414="zákl. přenesená",J414,0)</f>
        <v>0</v>
      </c>
      <c r="BH414" s="226">
        <f>IF(N414="sníž. přenesená",J414,0)</f>
        <v>0</v>
      </c>
      <c r="BI414" s="226">
        <f>IF(N414="nulová",J414,0)</f>
        <v>0</v>
      </c>
      <c r="BJ414" s="20" t="s">
        <v>83</v>
      </c>
      <c r="BK414" s="226">
        <f>ROUND(I414*H414,2)</f>
        <v>0</v>
      </c>
      <c r="BL414" s="20" t="s">
        <v>269</v>
      </c>
      <c r="BM414" s="225" t="s">
        <v>851</v>
      </c>
    </row>
    <row r="415" s="2" customFormat="1">
      <c r="A415" s="41"/>
      <c r="B415" s="42"/>
      <c r="C415" s="43"/>
      <c r="D415" s="227" t="s">
        <v>151</v>
      </c>
      <c r="E415" s="43"/>
      <c r="F415" s="228" t="s">
        <v>852</v>
      </c>
      <c r="G415" s="43"/>
      <c r="H415" s="43"/>
      <c r="I415" s="229"/>
      <c r="J415" s="43"/>
      <c r="K415" s="43"/>
      <c r="L415" s="47"/>
      <c r="M415" s="230"/>
      <c r="N415" s="231"/>
      <c r="O415" s="87"/>
      <c r="P415" s="87"/>
      <c r="Q415" s="87"/>
      <c r="R415" s="87"/>
      <c r="S415" s="87"/>
      <c r="T415" s="87"/>
      <c r="U415" s="88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T415" s="20" t="s">
        <v>151</v>
      </c>
      <c r="AU415" s="20" t="s">
        <v>85</v>
      </c>
    </row>
    <row r="416" s="12" customFormat="1" ht="22.8" customHeight="1">
      <c r="A416" s="12"/>
      <c r="B416" s="198"/>
      <c r="C416" s="199"/>
      <c r="D416" s="200" t="s">
        <v>74</v>
      </c>
      <c r="E416" s="212" t="s">
        <v>853</v>
      </c>
      <c r="F416" s="212" t="s">
        <v>854</v>
      </c>
      <c r="G416" s="199"/>
      <c r="H416" s="199"/>
      <c r="I416" s="202"/>
      <c r="J416" s="213">
        <f>BK416</f>
        <v>0</v>
      </c>
      <c r="K416" s="199"/>
      <c r="L416" s="204"/>
      <c r="M416" s="205"/>
      <c r="N416" s="206"/>
      <c r="O416" s="206"/>
      <c r="P416" s="207">
        <f>SUM(P417:P432)</f>
        <v>0</v>
      </c>
      <c r="Q416" s="206"/>
      <c r="R416" s="207">
        <f>SUM(R417:R432)</f>
        <v>0.96213520000000008</v>
      </c>
      <c r="S416" s="206"/>
      <c r="T416" s="207">
        <f>SUM(T417:T432)</f>
        <v>0</v>
      </c>
      <c r="U416" s="208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R416" s="209" t="s">
        <v>85</v>
      </c>
      <c r="AT416" s="210" t="s">
        <v>74</v>
      </c>
      <c r="AU416" s="210" t="s">
        <v>83</v>
      </c>
      <c r="AY416" s="209" t="s">
        <v>142</v>
      </c>
      <c r="BK416" s="211">
        <f>SUM(BK417:BK432)</f>
        <v>0</v>
      </c>
    </row>
    <row r="417" s="2" customFormat="1" ht="21.75" customHeight="1">
      <c r="A417" s="41"/>
      <c r="B417" s="42"/>
      <c r="C417" s="214" t="s">
        <v>855</v>
      </c>
      <c r="D417" s="214" t="s">
        <v>144</v>
      </c>
      <c r="E417" s="215" t="s">
        <v>856</v>
      </c>
      <c r="F417" s="216" t="s">
        <v>857</v>
      </c>
      <c r="G417" s="217" t="s">
        <v>147</v>
      </c>
      <c r="H417" s="218">
        <v>72.700000000000003</v>
      </c>
      <c r="I417" s="219"/>
      <c r="J417" s="220">
        <f>ROUND(I417*H417,2)</f>
        <v>0</v>
      </c>
      <c r="K417" s="216" t="s">
        <v>148</v>
      </c>
      <c r="L417" s="47"/>
      <c r="M417" s="221" t="s">
        <v>19</v>
      </c>
      <c r="N417" s="222" t="s">
        <v>46</v>
      </c>
      <c r="O417" s="87"/>
      <c r="P417" s="223">
        <f>O417*H417</f>
        <v>0</v>
      </c>
      <c r="Q417" s="223">
        <v>0</v>
      </c>
      <c r="R417" s="223">
        <f>Q417*H417</f>
        <v>0</v>
      </c>
      <c r="S417" s="223">
        <v>0</v>
      </c>
      <c r="T417" s="223">
        <f>S417*H417</f>
        <v>0</v>
      </c>
      <c r="U417" s="224" t="s">
        <v>19</v>
      </c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R417" s="225" t="s">
        <v>269</v>
      </c>
      <c r="AT417" s="225" t="s">
        <v>144</v>
      </c>
      <c r="AU417" s="225" t="s">
        <v>85</v>
      </c>
      <c r="AY417" s="20" t="s">
        <v>142</v>
      </c>
      <c r="BE417" s="226">
        <f>IF(N417="základní",J417,0)</f>
        <v>0</v>
      </c>
      <c r="BF417" s="226">
        <f>IF(N417="snížená",J417,0)</f>
        <v>0</v>
      </c>
      <c r="BG417" s="226">
        <f>IF(N417="zákl. přenesená",J417,0)</f>
        <v>0</v>
      </c>
      <c r="BH417" s="226">
        <f>IF(N417="sníž. přenesená",J417,0)</f>
        <v>0</v>
      </c>
      <c r="BI417" s="226">
        <f>IF(N417="nulová",J417,0)</f>
        <v>0</v>
      </c>
      <c r="BJ417" s="20" t="s">
        <v>83</v>
      </c>
      <c r="BK417" s="226">
        <f>ROUND(I417*H417,2)</f>
        <v>0</v>
      </c>
      <c r="BL417" s="20" t="s">
        <v>269</v>
      </c>
      <c r="BM417" s="225" t="s">
        <v>858</v>
      </c>
    </row>
    <row r="418" s="2" customFormat="1">
      <c r="A418" s="41"/>
      <c r="B418" s="42"/>
      <c r="C418" s="43"/>
      <c r="D418" s="227" t="s">
        <v>151</v>
      </c>
      <c r="E418" s="43"/>
      <c r="F418" s="228" t="s">
        <v>859</v>
      </c>
      <c r="G418" s="43"/>
      <c r="H418" s="43"/>
      <c r="I418" s="229"/>
      <c r="J418" s="43"/>
      <c r="K418" s="43"/>
      <c r="L418" s="47"/>
      <c r="M418" s="230"/>
      <c r="N418" s="231"/>
      <c r="O418" s="87"/>
      <c r="P418" s="87"/>
      <c r="Q418" s="87"/>
      <c r="R418" s="87"/>
      <c r="S418" s="87"/>
      <c r="T418" s="87"/>
      <c r="U418" s="88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T418" s="20" t="s">
        <v>151</v>
      </c>
      <c r="AU418" s="20" t="s">
        <v>85</v>
      </c>
    </row>
    <row r="419" s="13" customFormat="1">
      <c r="A419" s="13"/>
      <c r="B419" s="232"/>
      <c r="C419" s="233"/>
      <c r="D419" s="234" t="s">
        <v>153</v>
      </c>
      <c r="E419" s="235" t="s">
        <v>19</v>
      </c>
      <c r="F419" s="236" t="s">
        <v>789</v>
      </c>
      <c r="G419" s="233"/>
      <c r="H419" s="235" t="s">
        <v>19</v>
      </c>
      <c r="I419" s="237"/>
      <c r="J419" s="233"/>
      <c r="K419" s="233"/>
      <c r="L419" s="238"/>
      <c r="M419" s="239"/>
      <c r="N419" s="240"/>
      <c r="O419" s="240"/>
      <c r="P419" s="240"/>
      <c r="Q419" s="240"/>
      <c r="R419" s="240"/>
      <c r="S419" s="240"/>
      <c r="T419" s="240"/>
      <c r="U419" s="241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42" t="s">
        <v>153</v>
      </c>
      <c r="AU419" s="242" t="s">
        <v>85</v>
      </c>
      <c r="AV419" s="13" t="s">
        <v>83</v>
      </c>
      <c r="AW419" s="13" t="s">
        <v>37</v>
      </c>
      <c r="AX419" s="13" t="s">
        <v>75</v>
      </c>
      <c r="AY419" s="242" t="s">
        <v>142</v>
      </c>
    </row>
    <row r="420" s="14" customFormat="1">
      <c r="A420" s="14"/>
      <c r="B420" s="243"/>
      <c r="C420" s="244"/>
      <c r="D420" s="234" t="s">
        <v>153</v>
      </c>
      <c r="E420" s="245" t="s">
        <v>19</v>
      </c>
      <c r="F420" s="246" t="s">
        <v>860</v>
      </c>
      <c r="G420" s="244"/>
      <c r="H420" s="247">
        <v>72.700000000000003</v>
      </c>
      <c r="I420" s="248"/>
      <c r="J420" s="244"/>
      <c r="K420" s="244"/>
      <c r="L420" s="249"/>
      <c r="M420" s="250"/>
      <c r="N420" s="251"/>
      <c r="O420" s="251"/>
      <c r="P420" s="251"/>
      <c r="Q420" s="251"/>
      <c r="R420" s="251"/>
      <c r="S420" s="251"/>
      <c r="T420" s="251"/>
      <c r="U420" s="252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53" t="s">
        <v>153</v>
      </c>
      <c r="AU420" s="253" t="s">
        <v>85</v>
      </c>
      <c r="AV420" s="14" t="s">
        <v>85</v>
      </c>
      <c r="AW420" s="14" t="s">
        <v>37</v>
      </c>
      <c r="AX420" s="14" t="s">
        <v>75</v>
      </c>
      <c r="AY420" s="253" t="s">
        <v>142</v>
      </c>
    </row>
    <row r="421" s="15" customFormat="1">
      <c r="A421" s="15"/>
      <c r="B421" s="254"/>
      <c r="C421" s="255"/>
      <c r="D421" s="234" t="s">
        <v>153</v>
      </c>
      <c r="E421" s="256" t="s">
        <v>19</v>
      </c>
      <c r="F421" s="257" t="s">
        <v>156</v>
      </c>
      <c r="G421" s="255"/>
      <c r="H421" s="258">
        <v>72.700000000000003</v>
      </c>
      <c r="I421" s="259"/>
      <c r="J421" s="255"/>
      <c r="K421" s="255"/>
      <c r="L421" s="260"/>
      <c r="M421" s="261"/>
      <c r="N421" s="262"/>
      <c r="O421" s="262"/>
      <c r="P421" s="262"/>
      <c r="Q421" s="262"/>
      <c r="R421" s="262"/>
      <c r="S421" s="262"/>
      <c r="T421" s="262"/>
      <c r="U421" s="263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T421" s="264" t="s">
        <v>153</v>
      </c>
      <c r="AU421" s="264" t="s">
        <v>85</v>
      </c>
      <c r="AV421" s="15" t="s">
        <v>149</v>
      </c>
      <c r="AW421" s="15" t="s">
        <v>37</v>
      </c>
      <c r="AX421" s="15" t="s">
        <v>83</v>
      </c>
      <c r="AY421" s="264" t="s">
        <v>142</v>
      </c>
    </row>
    <row r="422" s="2" customFormat="1" ht="24.15" customHeight="1">
      <c r="A422" s="41"/>
      <c r="B422" s="42"/>
      <c r="C422" s="279" t="s">
        <v>861</v>
      </c>
      <c r="D422" s="279" t="s">
        <v>517</v>
      </c>
      <c r="E422" s="280" t="s">
        <v>862</v>
      </c>
      <c r="F422" s="281" t="s">
        <v>863</v>
      </c>
      <c r="G422" s="282" t="s">
        <v>147</v>
      </c>
      <c r="H422" s="283">
        <v>84.731999999999999</v>
      </c>
      <c r="I422" s="284"/>
      <c r="J422" s="285">
        <f>ROUND(I422*H422,2)</f>
        <v>0</v>
      </c>
      <c r="K422" s="281" t="s">
        <v>148</v>
      </c>
      <c r="L422" s="286"/>
      <c r="M422" s="287" t="s">
        <v>19</v>
      </c>
      <c r="N422" s="288" t="s">
        <v>46</v>
      </c>
      <c r="O422" s="87"/>
      <c r="P422" s="223">
        <f>O422*H422</f>
        <v>0</v>
      </c>
      <c r="Q422" s="223">
        <v>0.0040000000000000001</v>
      </c>
      <c r="R422" s="223">
        <f>Q422*H422</f>
        <v>0.33892800000000001</v>
      </c>
      <c r="S422" s="223">
        <v>0</v>
      </c>
      <c r="T422" s="223">
        <f>S422*H422</f>
        <v>0</v>
      </c>
      <c r="U422" s="224" t="s">
        <v>19</v>
      </c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R422" s="225" t="s">
        <v>366</v>
      </c>
      <c r="AT422" s="225" t="s">
        <v>517</v>
      </c>
      <c r="AU422" s="225" t="s">
        <v>85</v>
      </c>
      <c r="AY422" s="20" t="s">
        <v>142</v>
      </c>
      <c r="BE422" s="226">
        <f>IF(N422="základní",J422,0)</f>
        <v>0</v>
      </c>
      <c r="BF422" s="226">
        <f>IF(N422="snížená",J422,0)</f>
        <v>0</v>
      </c>
      <c r="BG422" s="226">
        <f>IF(N422="zákl. přenesená",J422,0)</f>
        <v>0</v>
      </c>
      <c r="BH422" s="226">
        <f>IF(N422="sníž. přenesená",J422,0)</f>
        <v>0</v>
      </c>
      <c r="BI422" s="226">
        <f>IF(N422="nulová",J422,0)</f>
        <v>0</v>
      </c>
      <c r="BJ422" s="20" t="s">
        <v>83</v>
      </c>
      <c r="BK422" s="226">
        <f>ROUND(I422*H422,2)</f>
        <v>0</v>
      </c>
      <c r="BL422" s="20" t="s">
        <v>269</v>
      </c>
      <c r="BM422" s="225" t="s">
        <v>864</v>
      </c>
    </row>
    <row r="423" s="14" customFormat="1">
      <c r="A423" s="14"/>
      <c r="B423" s="243"/>
      <c r="C423" s="244"/>
      <c r="D423" s="234" t="s">
        <v>153</v>
      </c>
      <c r="E423" s="244"/>
      <c r="F423" s="246" t="s">
        <v>865</v>
      </c>
      <c r="G423" s="244"/>
      <c r="H423" s="247">
        <v>84.731999999999999</v>
      </c>
      <c r="I423" s="248"/>
      <c r="J423" s="244"/>
      <c r="K423" s="244"/>
      <c r="L423" s="249"/>
      <c r="M423" s="250"/>
      <c r="N423" s="251"/>
      <c r="O423" s="251"/>
      <c r="P423" s="251"/>
      <c r="Q423" s="251"/>
      <c r="R423" s="251"/>
      <c r="S423" s="251"/>
      <c r="T423" s="251"/>
      <c r="U423" s="252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T423" s="253" t="s">
        <v>153</v>
      </c>
      <c r="AU423" s="253" t="s">
        <v>85</v>
      </c>
      <c r="AV423" s="14" t="s">
        <v>85</v>
      </c>
      <c r="AW423" s="14" t="s">
        <v>4</v>
      </c>
      <c r="AX423" s="14" t="s">
        <v>83</v>
      </c>
      <c r="AY423" s="253" t="s">
        <v>142</v>
      </c>
    </row>
    <row r="424" s="2" customFormat="1" ht="16.5" customHeight="1">
      <c r="A424" s="41"/>
      <c r="B424" s="42"/>
      <c r="C424" s="214" t="s">
        <v>866</v>
      </c>
      <c r="D424" s="214" t="s">
        <v>144</v>
      </c>
      <c r="E424" s="215" t="s">
        <v>867</v>
      </c>
      <c r="F424" s="216" t="s">
        <v>868</v>
      </c>
      <c r="G424" s="217" t="s">
        <v>147</v>
      </c>
      <c r="H424" s="218">
        <v>72.700000000000003</v>
      </c>
      <c r="I424" s="219"/>
      <c r="J424" s="220">
        <f>ROUND(I424*H424,2)</f>
        <v>0</v>
      </c>
      <c r="K424" s="216" t="s">
        <v>148</v>
      </c>
      <c r="L424" s="47"/>
      <c r="M424" s="221" t="s">
        <v>19</v>
      </c>
      <c r="N424" s="222" t="s">
        <v>46</v>
      </c>
      <c r="O424" s="87"/>
      <c r="P424" s="223">
        <f>O424*H424</f>
        <v>0</v>
      </c>
      <c r="Q424" s="223">
        <v>0.00088000000000000003</v>
      </c>
      <c r="R424" s="223">
        <f>Q424*H424</f>
        <v>0.063976000000000005</v>
      </c>
      <c r="S424" s="223">
        <v>0</v>
      </c>
      <c r="T424" s="223">
        <f>S424*H424</f>
        <v>0</v>
      </c>
      <c r="U424" s="224" t="s">
        <v>19</v>
      </c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R424" s="225" t="s">
        <v>269</v>
      </c>
      <c r="AT424" s="225" t="s">
        <v>144</v>
      </c>
      <c r="AU424" s="225" t="s">
        <v>85</v>
      </c>
      <c r="AY424" s="20" t="s">
        <v>142</v>
      </c>
      <c r="BE424" s="226">
        <f>IF(N424="základní",J424,0)</f>
        <v>0</v>
      </c>
      <c r="BF424" s="226">
        <f>IF(N424="snížená",J424,0)</f>
        <v>0</v>
      </c>
      <c r="BG424" s="226">
        <f>IF(N424="zákl. přenesená",J424,0)</f>
        <v>0</v>
      </c>
      <c r="BH424" s="226">
        <f>IF(N424="sníž. přenesená",J424,0)</f>
        <v>0</v>
      </c>
      <c r="BI424" s="226">
        <f>IF(N424="nulová",J424,0)</f>
        <v>0</v>
      </c>
      <c r="BJ424" s="20" t="s">
        <v>83</v>
      </c>
      <c r="BK424" s="226">
        <f>ROUND(I424*H424,2)</f>
        <v>0</v>
      </c>
      <c r="BL424" s="20" t="s">
        <v>269</v>
      </c>
      <c r="BM424" s="225" t="s">
        <v>869</v>
      </c>
    </row>
    <row r="425" s="2" customFormat="1">
      <c r="A425" s="41"/>
      <c r="B425" s="42"/>
      <c r="C425" s="43"/>
      <c r="D425" s="227" t="s">
        <v>151</v>
      </c>
      <c r="E425" s="43"/>
      <c r="F425" s="228" t="s">
        <v>870</v>
      </c>
      <c r="G425" s="43"/>
      <c r="H425" s="43"/>
      <c r="I425" s="229"/>
      <c r="J425" s="43"/>
      <c r="K425" s="43"/>
      <c r="L425" s="47"/>
      <c r="M425" s="230"/>
      <c r="N425" s="231"/>
      <c r="O425" s="87"/>
      <c r="P425" s="87"/>
      <c r="Q425" s="87"/>
      <c r="R425" s="87"/>
      <c r="S425" s="87"/>
      <c r="T425" s="87"/>
      <c r="U425" s="88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T425" s="20" t="s">
        <v>151</v>
      </c>
      <c r="AU425" s="20" t="s">
        <v>85</v>
      </c>
    </row>
    <row r="426" s="13" customFormat="1">
      <c r="A426" s="13"/>
      <c r="B426" s="232"/>
      <c r="C426" s="233"/>
      <c r="D426" s="234" t="s">
        <v>153</v>
      </c>
      <c r="E426" s="235" t="s">
        <v>19</v>
      </c>
      <c r="F426" s="236" t="s">
        <v>789</v>
      </c>
      <c r="G426" s="233"/>
      <c r="H426" s="235" t="s">
        <v>19</v>
      </c>
      <c r="I426" s="237"/>
      <c r="J426" s="233"/>
      <c r="K426" s="233"/>
      <c r="L426" s="238"/>
      <c r="M426" s="239"/>
      <c r="N426" s="240"/>
      <c r="O426" s="240"/>
      <c r="P426" s="240"/>
      <c r="Q426" s="240"/>
      <c r="R426" s="240"/>
      <c r="S426" s="240"/>
      <c r="T426" s="240"/>
      <c r="U426" s="241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2" t="s">
        <v>153</v>
      </c>
      <c r="AU426" s="242" t="s">
        <v>85</v>
      </c>
      <c r="AV426" s="13" t="s">
        <v>83</v>
      </c>
      <c r="AW426" s="13" t="s">
        <v>37</v>
      </c>
      <c r="AX426" s="13" t="s">
        <v>75</v>
      </c>
      <c r="AY426" s="242" t="s">
        <v>142</v>
      </c>
    </row>
    <row r="427" s="14" customFormat="1">
      <c r="A427" s="14"/>
      <c r="B427" s="243"/>
      <c r="C427" s="244"/>
      <c r="D427" s="234" t="s">
        <v>153</v>
      </c>
      <c r="E427" s="245" t="s">
        <v>19</v>
      </c>
      <c r="F427" s="246" t="s">
        <v>860</v>
      </c>
      <c r="G427" s="244"/>
      <c r="H427" s="247">
        <v>72.700000000000003</v>
      </c>
      <c r="I427" s="248"/>
      <c r="J427" s="244"/>
      <c r="K427" s="244"/>
      <c r="L427" s="249"/>
      <c r="M427" s="250"/>
      <c r="N427" s="251"/>
      <c r="O427" s="251"/>
      <c r="P427" s="251"/>
      <c r="Q427" s="251"/>
      <c r="R427" s="251"/>
      <c r="S427" s="251"/>
      <c r="T427" s="251"/>
      <c r="U427" s="252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53" t="s">
        <v>153</v>
      </c>
      <c r="AU427" s="253" t="s">
        <v>85</v>
      </c>
      <c r="AV427" s="14" t="s">
        <v>85</v>
      </c>
      <c r="AW427" s="14" t="s">
        <v>37</v>
      </c>
      <c r="AX427" s="14" t="s">
        <v>75</v>
      </c>
      <c r="AY427" s="253" t="s">
        <v>142</v>
      </c>
    </row>
    <row r="428" s="15" customFormat="1">
      <c r="A428" s="15"/>
      <c r="B428" s="254"/>
      <c r="C428" s="255"/>
      <c r="D428" s="234" t="s">
        <v>153</v>
      </c>
      <c r="E428" s="256" t="s">
        <v>19</v>
      </c>
      <c r="F428" s="257" t="s">
        <v>156</v>
      </c>
      <c r="G428" s="255"/>
      <c r="H428" s="258">
        <v>72.700000000000003</v>
      </c>
      <c r="I428" s="259"/>
      <c r="J428" s="255"/>
      <c r="K428" s="255"/>
      <c r="L428" s="260"/>
      <c r="M428" s="261"/>
      <c r="N428" s="262"/>
      <c r="O428" s="262"/>
      <c r="P428" s="262"/>
      <c r="Q428" s="262"/>
      <c r="R428" s="262"/>
      <c r="S428" s="262"/>
      <c r="T428" s="262"/>
      <c r="U428" s="263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T428" s="264" t="s">
        <v>153</v>
      </c>
      <c r="AU428" s="264" t="s">
        <v>85</v>
      </c>
      <c r="AV428" s="15" t="s">
        <v>149</v>
      </c>
      <c r="AW428" s="15" t="s">
        <v>37</v>
      </c>
      <c r="AX428" s="15" t="s">
        <v>83</v>
      </c>
      <c r="AY428" s="264" t="s">
        <v>142</v>
      </c>
    </row>
    <row r="429" s="2" customFormat="1" ht="24.15" customHeight="1">
      <c r="A429" s="41"/>
      <c r="B429" s="42"/>
      <c r="C429" s="279" t="s">
        <v>871</v>
      </c>
      <c r="D429" s="279" t="s">
        <v>517</v>
      </c>
      <c r="E429" s="280" t="s">
        <v>872</v>
      </c>
      <c r="F429" s="281" t="s">
        <v>873</v>
      </c>
      <c r="G429" s="282" t="s">
        <v>147</v>
      </c>
      <c r="H429" s="283">
        <v>84.731999999999999</v>
      </c>
      <c r="I429" s="284"/>
      <c r="J429" s="285">
        <f>ROUND(I429*H429,2)</f>
        <v>0</v>
      </c>
      <c r="K429" s="281" t="s">
        <v>148</v>
      </c>
      <c r="L429" s="286"/>
      <c r="M429" s="287" t="s">
        <v>19</v>
      </c>
      <c r="N429" s="288" t="s">
        <v>46</v>
      </c>
      <c r="O429" s="87"/>
      <c r="P429" s="223">
        <f>O429*H429</f>
        <v>0</v>
      </c>
      <c r="Q429" s="223">
        <v>0.0066</v>
      </c>
      <c r="R429" s="223">
        <f>Q429*H429</f>
        <v>0.55923120000000004</v>
      </c>
      <c r="S429" s="223">
        <v>0</v>
      </c>
      <c r="T429" s="223">
        <f>S429*H429</f>
        <v>0</v>
      </c>
      <c r="U429" s="224" t="s">
        <v>19</v>
      </c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R429" s="225" t="s">
        <v>366</v>
      </c>
      <c r="AT429" s="225" t="s">
        <v>517</v>
      </c>
      <c r="AU429" s="225" t="s">
        <v>85</v>
      </c>
      <c r="AY429" s="20" t="s">
        <v>142</v>
      </c>
      <c r="BE429" s="226">
        <f>IF(N429="základní",J429,0)</f>
        <v>0</v>
      </c>
      <c r="BF429" s="226">
        <f>IF(N429="snížená",J429,0)</f>
        <v>0</v>
      </c>
      <c r="BG429" s="226">
        <f>IF(N429="zákl. přenesená",J429,0)</f>
        <v>0</v>
      </c>
      <c r="BH429" s="226">
        <f>IF(N429="sníž. přenesená",J429,0)</f>
        <v>0</v>
      </c>
      <c r="BI429" s="226">
        <f>IF(N429="nulová",J429,0)</f>
        <v>0</v>
      </c>
      <c r="BJ429" s="20" t="s">
        <v>83</v>
      </c>
      <c r="BK429" s="226">
        <f>ROUND(I429*H429,2)</f>
        <v>0</v>
      </c>
      <c r="BL429" s="20" t="s">
        <v>269</v>
      </c>
      <c r="BM429" s="225" t="s">
        <v>874</v>
      </c>
    </row>
    <row r="430" s="14" customFormat="1">
      <c r="A430" s="14"/>
      <c r="B430" s="243"/>
      <c r="C430" s="244"/>
      <c r="D430" s="234" t="s">
        <v>153</v>
      </c>
      <c r="E430" s="244"/>
      <c r="F430" s="246" t="s">
        <v>865</v>
      </c>
      <c r="G430" s="244"/>
      <c r="H430" s="247">
        <v>84.731999999999999</v>
      </c>
      <c r="I430" s="248"/>
      <c r="J430" s="244"/>
      <c r="K430" s="244"/>
      <c r="L430" s="249"/>
      <c r="M430" s="250"/>
      <c r="N430" s="251"/>
      <c r="O430" s="251"/>
      <c r="P430" s="251"/>
      <c r="Q430" s="251"/>
      <c r="R430" s="251"/>
      <c r="S430" s="251"/>
      <c r="T430" s="251"/>
      <c r="U430" s="252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53" t="s">
        <v>153</v>
      </c>
      <c r="AU430" s="253" t="s">
        <v>85</v>
      </c>
      <c r="AV430" s="14" t="s">
        <v>85</v>
      </c>
      <c r="AW430" s="14" t="s">
        <v>4</v>
      </c>
      <c r="AX430" s="14" t="s">
        <v>83</v>
      </c>
      <c r="AY430" s="253" t="s">
        <v>142</v>
      </c>
    </row>
    <row r="431" s="2" customFormat="1" ht="24.15" customHeight="1">
      <c r="A431" s="41"/>
      <c r="B431" s="42"/>
      <c r="C431" s="214" t="s">
        <v>875</v>
      </c>
      <c r="D431" s="214" t="s">
        <v>144</v>
      </c>
      <c r="E431" s="215" t="s">
        <v>876</v>
      </c>
      <c r="F431" s="216" t="s">
        <v>877</v>
      </c>
      <c r="G431" s="217" t="s">
        <v>177</v>
      </c>
      <c r="H431" s="218">
        <v>0.96199999999999997</v>
      </c>
      <c r="I431" s="219"/>
      <c r="J431" s="220">
        <f>ROUND(I431*H431,2)</f>
        <v>0</v>
      </c>
      <c r="K431" s="216" t="s">
        <v>148</v>
      </c>
      <c r="L431" s="47"/>
      <c r="M431" s="221" t="s">
        <v>19</v>
      </c>
      <c r="N431" s="222" t="s">
        <v>46</v>
      </c>
      <c r="O431" s="87"/>
      <c r="P431" s="223">
        <f>O431*H431</f>
        <v>0</v>
      </c>
      <c r="Q431" s="223">
        <v>0</v>
      </c>
      <c r="R431" s="223">
        <f>Q431*H431</f>
        <v>0</v>
      </c>
      <c r="S431" s="223">
        <v>0</v>
      </c>
      <c r="T431" s="223">
        <f>S431*H431</f>
        <v>0</v>
      </c>
      <c r="U431" s="224" t="s">
        <v>19</v>
      </c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R431" s="225" t="s">
        <v>269</v>
      </c>
      <c r="AT431" s="225" t="s">
        <v>144</v>
      </c>
      <c r="AU431" s="225" t="s">
        <v>85</v>
      </c>
      <c r="AY431" s="20" t="s">
        <v>142</v>
      </c>
      <c r="BE431" s="226">
        <f>IF(N431="základní",J431,0)</f>
        <v>0</v>
      </c>
      <c r="BF431" s="226">
        <f>IF(N431="snížená",J431,0)</f>
        <v>0</v>
      </c>
      <c r="BG431" s="226">
        <f>IF(N431="zákl. přenesená",J431,0)</f>
        <v>0</v>
      </c>
      <c r="BH431" s="226">
        <f>IF(N431="sníž. přenesená",J431,0)</f>
        <v>0</v>
      </c>
      <c r="BI431" s="226">
        <f>IF(N431="nulová",J431,0)</f>
        <v>0</v>
      </c>
      <c r="BJ431" s="20" t="s">
        <v>83</v>
      </c>
      <c r="BK431" s="226">
        <f>ROUND(I431*H431,2)</f>
        <v>0</v>
      </c>
      <c r="BL431" s="20" t="s">
        <v>269</v>
      </c>
      <c r="BM431" s="225" t="s">
        <v>878</v>
      </c>
    </row>
    <row r="432" s="2" customFormat="1">
      <c r="A432" s="41"/>
      <c r="B432" s="42"/>
      <c r="C432" s="43"/>
      <c r="D432" s="227" t="s">
        <v>151</v>
      </c>
      <c r="E432" s="43"/>
      <c r="F432" s="228" t="s">
        <v>879</v>
      </c>
      <c r="G432" s="43"/>
      <c r="H432" s="43"/>
      <c r="I432" s="229"/>
      <c r="J432" s="43"/>
      <c r="K432" s="43"/>
      <c r="L432" s="47"/>
      <c r="M432" s="230"/>
      <c r="N432" s="231"/>
      <c r="O432" s="87"/>
      <c r="P432" s="87"/>
      <c r="Q432" s="87"/>
      <c r="R432" s="87"/>
      <c r="S432" s="87"/>
      <c r="T432" s="87"/>
      <c r="U432" s="88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T432" s="20" t="s">
        <v>151</v>
      </c>
      <c r="AU432" s="20" t="s">
        <v>85</v>
      </c>
    </row>
    <row r="433" s="12" customFormat="1" ht="22.8" customHeight="1">
      <c r="A433" s="12"/>
      <c r="B433" s="198"/>
      <c r="C433" s="199"/>
      <c r="D433" s="200" t="s">
        <v>74</v>
      </c>
      <c r="E433" s="212" t="s">
        <v>880</v>
      </c>
      <c r="F433" s="212" t="s">
        <v>881</v>
      </c>
      <c r="G433" s="199"/>
      <c r="H433" s="199"/>
      <c r="I433" s="202"/>
      <c r="J433" s="213">
        <f>BK433</f>
        <v>0</v>
      </c>
      <c r="K433" s="199"/>
      <c r="L433" s="204"/>
      <c r="M433" s="205"/>
      <c r="N433" s="206"/>
      <c r="O433" s="206"/>
      <c r="P433" s="207">
        <f>SUM(P434:P466)</f>
        <v>0</v>
      </c>
      <c r="Q433" s="206"/>
      <c r="R433" s="207">
        <f>SUM(R434:R466)</f>
        <v>23.101129499999999</v>
      </c>
      <c r="S433" s="206"/>
      <c r="T433" s="207">
        <f>SUM(T434:T466)</f>
        <v>0</v>
      </c>
      <c r="U433" s="208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R433" s="209" t="s">
        <v>85</v>
      </c>
      <c r="AT433" s="210" t="s">
        <v>74</v>
      </c>
      <c r="AU433" s="210" t="s">
        <v>83</v>
      </c>
      <c r="AY433" s="209" t="s">
        <v>142</v>
      </c>
      <c r="BK433" s="211">
        <f>SUM(BK434:BK466)</f>
        <v>0</v>
      </c>
    </row>
    <row r="434" s="2" customFormat="1" ht="24.15" customHeight="1">
      <c r="A434" s="41"/>
      <c r="B434" s="42"/>
      <c r="C434" s="214" t="s">
        <v>882</v>
      </c>
      <c r="D434" s="214" t="s">
        <v>144</v>
      </c>
      <c r="E434" s="215" t="s">
        <v>883</v>
      </c>
      <c r="F434" s="216" t="s">
        <v>884</v>
      </c>
      <c r="G434" s="217" t="s">
        <v>159</v>
      </c>
      <c r="H434" s="218">
        <v>224.268</v>
      </c>
      <c r="I434" s="219"/>
      <c r="J434" s="220">
        <f>ROUND(I434*H434,2)</f>
        <v>0</v>
      </c>
      <c r="K434" s="216" t="s">
        <v>148</v>
      </c>
      <c r="L434" s="47"/>
      <c r="M434" s="221" t="s">
        <v>19</v>
      </c>
      <c r="N434" s="222" t="s">
        <v>46</v>
      </c>
      <c r="O434" s="87"/>
      <c r="P434" s="223">
        <f>O434*H434</f>
        <v>0</v>
      </c>
      <c r="Q434" s="223">
        <v>0.097000000000000003</v>
      </c>
      <c r="R434" s="223">
        <f>Q434*H434</f>
        <v>21.753996000000001</v>
      </c>
      <c r="S434" s="223">
        <v>0</v>
      </c>
      <c r="T434" s="223">
        <f>S434*H434</f>
        <v>0</v>
      </c>
      <c r="U434" s="224" t="s">
        <v>19</v>
      </c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R434" s="225" t="s">
        <v>269</v>
      </c>
      <c r="AT434" s="225" t="s">
        <v>144</v>
      </c>
      <c r="AU434" s="225" t="s">
        <v>85</v>
      </c>
      <c r="AY434" s="20" t="s">
        <v>142</v>
      </c>
      <c r="BE434" s="226">
        <f>IF(N434="základní",J434,0)</f>
        <v>0</v>
      </c>
      <c r="BF434" s="226">
        <f>IF(N434="snížená",J434,0)</f>
        <v>0</v>
      </c>
      <c r="BG434" s="226">
        <f>IF(N434="zákl. přenesená",J434,0)</f>
        <v>0</v>
      </c>
      <c r="BH434" s="226">
        <f>IF(N434="sníž. přenesená",J434,0)</f>
        <v>0</v>
      </c>
      <c r="BI434" s="226">
        <f>IF(N434="nulová",J434,0)</f>
        <v>0</v>
      </c>
      <c r="BJ434" s="20" t="s">
        <v>83</v>
      </c>
      <c r="BK434" s="226">
        <f>ROUND(I434*H434,2)</f>
        <v>0</v>
      </c>
      <c r="BL434" s="20" t="s">
        <v>269</v>
      </c>
      <c r="BM434" s="225" t="s">
        <v>885</v>
      </c>
    </row>
    <row r="435" s="2" customFormat="1">
      <c r="A435" s="41"/>
      <c r="B435" s="42"/>
      <c r="C435" s="43"/>
      <c r="D435" s="227" t="s">
        <v>151</v>
      </c>
      <c r="E435" s="43"/>
      <c r="F435" s="228" t="s">
        <v>886</v>
      </c>
      <c r="G435" s="43"/>
      <c r="H435" s="43"/>
      <c r="I435" s="229"/>
      <c r="J435" s="43"/>
      <c r="K435" s="43"/>
      <c r="L435" s="47"/>
      <c r="M435" s="230"/>
      <c r="N435" s="231"/>
      <c r="O435" s="87"/>
      <c r="P435" s="87"/>
      <c r="Q435" s="87"/>
      <c r="R435" s="87"/>
      <c r="S435" s="87"/>
      <c r="T435" s="87"/>
      <c r="U435" s="88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T435" s="20" t="s">
        <v>151</v>
      </c>
      <c r="AU435" s="20" t="s">
        <v>85</v>
      </c>
    </row>
    <row r="436" s="14" customFormat="1">
      <c r="A436" s="14"/>
      <c r="B436" s="243"/>
      <c r="C436" s="244"/>
      <c r="D436" s="234" t="s">
        <v>153</v>
      </c>
      <c r="E436" s="245" t="s">
        <v>19</v>
      </c>
      <c r="F436" s="246" t="s">
        <v>887</v>
      </c>
      <c r="G436" s="244"/>
      <c r="H436" s="247">
        <v>224.268</v>
      </c>
      <c r="I436" s="248"/>
      <c r="J436" s="244"/>
      <c r="K436" s="244"/>
      <c r="L436" s="249"/>
      <c r="M436" s="250"/>
      <c r="N436" s="251"/>
      <c r="O436" s="251"/>
      <c r="P436" s="251"/>
      <c r="Q436" s="251"/>
      <c r="R436" s="251"/>
      <c r="S436" s="251"/>
      <c r="T436" s="251"/>
      <c r="U436" s="252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53" t="s">
        <v>153</v>
      </c>
      <c r="AU436" s="253" t="s">
        <v>85</v>
      </c>
      <c r="AV436" s="14" t="s">
        <v>85</v>
      </c>
      <c r="AW436" s="14" t="s">
        <v>37</v>
      </c>
      <c r="AX436" s="14" t="s">
        <v>75</v>
      </c>
      <c r="AY436" s="253" t="s">
        <v>142</v>
      </c>
    </row>
    <row r="437" s="15" customFormat="1">
      <c r="A437" s="15"/>
      <c r="B437" s="254"/>
      <c r="C437" s="255"/>
      <c r="D437" s="234" t="s">
        <v>153</v>
      </c>
      <c r="E437" s="256" t="s">
        <v>19</v>
      </c>
      <c r="F437" s="257" t="s">
        <v>156</v>
      </c>
      <c r="G437" s="255"/>
      <c r="H437" s="258">
        <v>224.268</v>
      </c>
      <c r="I437" s="259"/>
      <c r="J437" s="255"/>
      <c r="K437" s="255"/>
      <c r="L437" s="260"/>
      <c r="M437" s="261"/>
      <c r="N437" s="262"/>
      <c r="O437" s="262"/>
      <c r="P437" s="262"/>
      <c r="Q437" s="262"/>
      <c r="R437" s="262"/>
      <c r="S437" s="262"/>
      <c r="T437" s="262"/>
      <c r="U437" s="263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T437" s="264" t="s">
        <v>153</v>
      </c>
      <c r="AU437" s="264" t="s">
        <v>85</v>
      </c>
      <c r="AV437" s="15" t="s">
        <v>149</v>
      </c>
      <c r="AW437" s="15" t="s">
        <v>37</v>
      </c>
      <c r="AX437" s="15" t="s">
        <v>83</v>
      </c>
      <c r="AY437" s="264" t="s">
        <v>142</v>
      </c>
    </row>
    <row r="438" s="2" customFormat="1" ht="24.15" customHeight="1">
      <c r="A438" s="41"/>
      <c r="B438" s="42"/>
      <c r="C438" s="214" t="s">
        <v>888</v>
      </c>
      <c r="D438" s="214" t="s">
        <v>144</v>
      </c>
      <c r="E438" s="215" t="s">
        <v>889</v>
      </c>
      <c r="F438" s="216" t="s">
        <v>890</v>
      </c>
      <c r="G438" s="217" t="s">
        <v>147</v>
      </c>
      <c r="H438" s="218">
        <v>32.200000000000003</v>
      </c>
      <c r="I438" s="219"/>
      <c r="J438" s="220">
        <f>ROUND(I438*H438,2)</f>
        <v>0</v>
      </c>
      <c r="K438" s="216" t="s">
        <v>148</v>
      </c>
      <c r="L438" s="47"/>
      <c r="M438" s="221" t="s">
        <v>19</v>
      </c>
      <c r="N438" s="222" t="s">
        <v>46</v>
      </c>
      <c r="O438" s="87"/>
      <c r="P438" s="223">
        <f>O438*H438</f>
        <v>0</v>
      </c>
      <c r="Q438" s="223">
        <v>0</v>
      </c>
      <c r="R438" s="223">
        <f>Q438*H438</f>
        <v>0</v>
      </c>
      <c r="S438" s="223">
        <v>0</v>
      </c>
      <c r="T438" s="223">
        <f>S438*H438</f>
        <v>0</v>
      </c>
      <c r="U438" s="224" t="s">
        <v>19</v>
      </c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R438" s="225" t="s">
        <v>269</v>
      </c>
      <c r="AT438" s="225" t="s">
        <v>144</v>
      </c>
      <c r="AU438" s="225" t="s">
        <v>85</v>
      </c>
      <c r="AY438" s="20" t="s">
        <v>142</v>
      </c>
      <c r="BE438" s="226">
        <f>IF(N438="základní",J438,0)</f>
        <v>0</v>
      </c>
      <c r="BF438" s="226">
        <f>IF(N438="snížená",J438,0)</f>
        <v>0</v>
      </c>
      <c r="BG438" s="226">
        <f>IF(N438="zákl. přenesená",J438,0)</f>
        <v>0</v>
      </c>
      <c r="BH438" s="226">
        <f>IF(N438="sníž. přenesená",J438,0)</f>
        <v>0</v>
      </c>
      <c r="BI438" s="226">
        <f>IF(N438="nulová",J438,0)</f>
        <v>0</v>
      </c>
      <c r="BJ438" s="20" t="s">
        <v>83</v>
      </c>
      <c r="BK438" s="226">
        <f>ROUND(I438*H438,2)</f>
        <v>0</v>
      </c>
      <c r="BL438" s="20" t="s">
        <v>269</v>
      </c>
      <c r="BM438" s="225" t="s">
        <v>891</v>
      </c>
    </row>
    <row r="439" s="2" customFormat="1">
      <c r="A439" s="41"/>
      <c r="B439" s="42"/>
      <c r="C439" s="43"/>
      <c r="D439" s="227" t="s">
        <v>151</v>
      </c>
      <c r="E439" s="43"/>
      <c r="F439" s="228" t="s">
        <v>892</v>
      </c>
      <c r="G439" s="43"/>
      <c r="H439" s="43"/>
      <c r="I439" s="229"/>
      <c r="J439" s="43"/>
      <c r="K439" s="43"/>
      <c r="L439" s="47"/>
      <c r="M439" s="230"/>
      <c r="N439" s="231"/>
      <c r="O439" s="87"/>
      <c r="P439" s="87"/>
      <c r="Q439" s="87"/>
      <c r="R439" s="87"/>
      <c r="S439" s="87"/>
      <c r="T439" s="87"/>
      <c r="U439" s="88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T439" s="20" t="s">
        <v>151</v>
      </c>
      <c r="AU439" s="20" t="s">
        <v>85</v>
      </c>
    </row>
    <row r="440" s="14" customFormat="1">
      <c r="A440" s="14"/>
      <c r="B440" s="243"/>
      <c r="C440" s="244"/>
      <c r="D440" s="234" t="s">
        <v>153</v>
      </c>
      <c r="E440" s="245" t="s">
        <v>19</v>
      </c>
      <c r="F440" s="246" t="s">
        <v>893</v>
      </c>
      <c r="G440" s="244"/>
      <c r="H440" s="247">
        <v>32.200000000000003</v>
      </c>
      <c r="I440" s="248"/>
      <c r="J440" s="244"/>
      <c r="K440" s="244"/>
      <c r="L440" s="249"/>
      <c r="M440" s="250"/>
      <c r="N440" s="251"/>
      <c r="O440" s="251"/>
      <c r="P440" s="251"/>
      <c r="Q440" s="251"/>
      <c r="R440" s="251"/>
      <c r="S440" s="251"/>
      <c r="T440" s="251"/>
      <c r="U440" s="252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53" t="s">
        <v>153</v>
      </c>
      <c r="AU440" s="253" t="s">
        <v>85</v>
      </c>
      <c r="AV440" s="14" t="s">
        <v>85</v>
      </c>
      <c r="AW440" s="14" t="s">
        <v>37</v>
      </c>
      <c r="AX440" s="14" t="s">
        <v>75</v>
      </c>
      <c r="AY440" s="253" t="s">
        <v>142</v>
      </c>
    </row>
    <row r="441" s="15" customFormat="1">
      <c r="A441" s="15"/>
      <c r="B441" s="254"/>
      <c r="C441" s="255"/>
      <c r="D441" s="234" t="s">
        <v>153</v>
      </c>
      <c r="E441" s="256" t="s">
        <v>19</v>
      </c>
      <c r="F441" s="257" t="s">
        <v>156</v>
      </c>
      <c r="G441" s="255"/>
      <c r="H441" s="258">
        <v>32.200000000000003</v>
      </c>
      <c r="I441" s="259"/>
      <c r="J441" s="255"/>
      <c r="K441" s="255"/>
      <c r="L441" s="260"/>
      <c r="M441" s="261"/>
      <c r="N441" s="262"/>
      <c r="O441" s="262"/>
      <c r="P441" s="262"/>
      <c r="Q441" s="262"/>
      <c r="R441" s="262"/>
      <c r="S441" s="262"/>
      <c r="T441" s="262"/>
      <c r="U441" s="263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T441" s="264" t="s">
        <v>153</v>
      </c>
      <c r="AU441" s="264" t="s">
        <v>85</v>
      </c>
      <c r="AV441" s="15" t="s">
        <v>149</v>
      </c>
      <c r="AW441" s="15" t="s">
        <v>37</v>
      </c>
      <c r="AX441" s="15" t="s">
        <v>83</v>
      </c>
      <c r="AY441" s="264" t="s">
        <v>142</v>
      </c>
    </row>
    <row r="442" s="2" customFormat="1" ht="16.5" customHeight="1">
      <c r="A442" s="41"/>
      <c r="B442" s="42"/>
      <c r="C442" s="279" t="s">
        <v>894</v>
      </c>
      <c r="D442" s="279" t="s">
        <v>517</v>
      </c>
      <c r="E442" s="280" t="s">
        <v>895</v>
      </c>
      <c r="F442" s="281" t="s">
        <v>896</v>
      </c>
      <c r="G442" s="282" t="s">
        <v>147</v>
      </c>
      <c r="H442" s="283">
        <v>67.620000000000005</v>
      </c>
      <c r="I442" s="284"/>
      <c r="J442" s="285">
        <f>ROUND(I442*H442,2)</f>
        <v>0</v>
      </c>
      <c r="K442" s="281" t="s">
        <v>148</v>
      </c>
      <c r="L442" s="286"/>
      <c r="M442" s="287" t="s">
        <v>19</v>
      </c>
      <c r="N442" s="288" t="s">
        <v>46</v>
      </c>
      <c r="O442" s="87"/>
      <c r="P442" s="223">
        <f>O442*H442</f>
        <v>0</v>
      </c>
      <c r="Q442" s="223">
        <v>0.0060000000000000001</v>
      </c>
      <c r="R442" s="223">
        <f>Q442*H442</f>
        <v>0.40572000000000003</v>
      </c>
      <c r="S442" s="223">
        <v>0</v>
      </c>
      <c r="T442" s="223">
        <f>S442*H442</f>
        <v>0</v>
      </c>
      <c r="U442" s="224" t="s">
        <v>19</v>
      </c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R442" s="225" t="s">
        <v>366</v>
      </c>
      <c r="AT442" s="225" t="s">
        <v>517</v>
      </c>
      <c r="AU442" s="225" t="s">
        <v>85</v>
      </c>
      <c r="AY442" s="20" t="s">
        <v>142</v>
      </c>
      <c r="BE442" s="226">
        <f>IF(N442="základní",J442,0)</f>
        <v>0</v>
      </c>
      <c r="BF442" s="226">
        <f>IF(N442="snížená",J442,0)</f>
        <v>0</v>
      </c>
      <c r="BG442" s="226">
        <f>IF(N442="zákl. přenesená",J442,0)</f>
        <v>0</v>
      </c>
      <c r="BH442" s="226">
        <f>IF(N442="sníž. přenesená",J442,0)</f>
        <v>0</v>
      </c>
      <c r="BI442" s="226">
        <f>IF(N442="nulová",J442,0)</f>
        <v>0</v>
      </c>
      <c r="BJ442" s="20" t="s">
        <v>83</v>
      </c>
      <c r="BK442" s="226">
        <f>ROUND(I442*H442,2)</f>
        <v>0</v>
      </c>
      <c r="BL442" s="20" t="s">
        <v>269</v>
      </c>
      <c r="BM442" s="225" t="s">
        <v>897</v>
      </c>
    </row>
    <row r="443" s="14" customFormat="1">
      <c r="A443" s="14"/>
      <c r="B443" s="243"/>
      <c r="C443" s="244"/>
      <c r="D443" s="234" t="s">
        <v>153</v>
      </c>
      <c r="E443" s="244"/>
      <c r="F443" s="246" t="s">
        <v>898</v>
      </c>
      <c r="G443" s="244"/>
      <c r="H443" s="247">
        <v>67.620000000000005</v>
      </c>
      <c r="I443" s="248"/>
      <c r="J443" s="244"/>
      <c r="K443" s="244"/>
      <c r="L443" s="249"/>
      <c r="M443" s="250"/>
      <c r="N443" s="251"/>
      <c r="O443" s="251"/>
      <c r="P443" s="251"/>
      <c r="Q443" s="251"/>
      <c r="R443" s="251"/>
      <c r="S443" s="251"/>
      <c r="T443" s="251"/>
      <c r="U443" s="252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53" t="s">
        <v>153</v>
      </c>
      <c r="AU443" s="253" t="s">
        <v>85</v>
      </c>
      <c r="AV443" s="14" t="s">
        <v>85</v>
      </c>
      <c r="AW443" s="14" t="s">
        <v>4</v>
      </c>
      <c r="AX443" s="14" t="s">
        <v>83</v>
      </c>
      <c r="AY443" s="253" t="s">
        <v>142</v>
      </c>
    </row>
    <row r="444" s="2" customFormat="1" ht="16.5" customHeight="1">
      <c r="A444" s="41"/>
      <c r="B444" s="42"/>
      <c r="C444" s="279" t="s">
        <v>899</v>
      </c>
      <c r="D444" s="279" t="s">
        <v>517</v>
      </c>
      <c r="E444" s="280" t="s">
        <v>900</v>
      </c>
      <c r="F444" s="281" t="s">
        <v>901</v>
      </c>
      <c r="G444" s="282" t="s">
        <v>147</v>
      </c>
      <c r="H444" s="283">
        <v>67.620000000000005</v>
      </c>
      <c r="I444" s="284"/>
      <c r="J444" s="285">
        <f>ROUND(I444*H444,2)</f>
        <v>0</v>
      </c>
      <c r="K444" s="281" t="s">
        <v>148</v>
      </c>
      <c r="L444" s="286"/>
      <c r="M444" s="287" t="s">
        <v>19</v>
      </c>
      <c r="N444" s="288" t="s">
        <v>46</v>
      </c>
      <c r="O444" s="87"/>
      <c r="P444" s="223">
        <f>O444*H444</f>
        <v>0</v>
      </c>
      <c r="Q444" s="223">
        <v>0.0041999999999999997</v>
      </c>
      <c r="R444" s="223">
        <f>Q444*H444</f>
        <v>0.28400399999999998</v>
      </c>
      <c r="S444" s="223">
        <v>0</v>
      </c>
      <c r="T444" s="223">
        <f>S444*H444</f>
        <v>0</v>
      </c>
      <c r="U444" s="224" t="s">
        <v>19</v>
      </c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R444" s="225" t="s">
        <v>366</v>
      </c>
      <c r="AT444" s="225" t="s">
        <v>517</v>
      </c>
      <c r="AU444" s="225" t="s">
        <v>85</v>
      </c>
      <c r="AY444" s="20" t="s">
        <v>142</v>
      </c>
      <c r="BE444" s="226">
        <f>IF(N444="základní",J444,0)</f>
        <v>0</v>
      </c>
      <c r="BF444" s="226">
        <f>IF(N444="snížená",J444,0)</f>
        <v>0</v>
      </c>
      <c r="BG444" s="226">
        <f>IF(N444="zákl. přenesená",J444,0)</f>
        <v>0</v>
      </c>
      <c r="BH444" s="226">
        <f>IF(N444="sníž. přenesená",J444,0)</f>
        <v>0</v>
      </c>
      <c r="BI444" s="226">
        <f>IF(N444="nulová",J444,0)</f>
        <v>0</v>
      </c>
      <c r="BJ444" s="20" t="s">
        <v>83</v>
      </c>
      <c r="BK444" s="226">
        <f>ROUND(I444*H444,2)</f>
        <v>0</v>
      </c>
      <c r="BL444" s="20" t="s">
        <v>269</v>
      </c>
      <c r="BM444" s="225" t="s">
        <v>902</v>
      </c>
    </row>
    <row r="445" s="14" customFormat="1">
      <c r="A445" s="14"/>
      <c r="B445" s="243"/>
      <c r="C445" s="244"/>
      <c r="D445" s="234" t="s">
        <v>153</v>
      </c>
      <c r="E445" s="244"/>
      <c r="F445" s="246" t="s">
        <v>898</v>
      </c>
      <c r="G445" s="244"/>
      <c r="H445" s="247">
        <v>67.620000000000005</v>
      </c>
      <c r="I445" s="248"/>
      <c r="J445" s="244"/>
      <c r="K445" s="244"/>
      <c r="L445" s="249"/>
      <c r="M445" s="250"/>
      <c r="N445" s="251"/>
      <c r="O445" s="251"/>
      <c r="P445" s="251"/>
      <c r="Q445" s="251"/>
      <c r="R445" s="251"/>
      <c r="S445" s="251"/>
      <c r="T445" s="251"/>
      <c r="U445" s="252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T445" s="253" t="s">
        <v>153</v>
      </c>
      <c r="AU445" s="253" t="s">
        <v>85</v>
      </c>
      <c r="AV445" s="14" t="s">
        <v>85</v>
      </c>
      <c r="AW445" s="14" t="s">
        <v>4</v>
      </c>
      <c r="AX445" s="14" t="s">
        <v>83</v>
      </c>
      <c r="AY445" s="253" t="s">
        <v>142</v>
      </c>
    </row>
    <row r="446" s="2" customFormat="1" ht="24.15" customHeight="1">
      <c r="A446" s="41"/>
      <c r="B446" s="42"/>
      <c r="C446" s="214" t="s">
        <v>903</v>
      </c>
      <c r="D446" s="214" t="s">
        <v>144</v>
      </c>
      <c r="E446" s="215" t="s">
        <v>904</v>
      </c>
      <c r="F446" s="216" t="s">
        <v>905</v>
      </c>
      <c r="G446" s="217" t="s">
        <v>147</v>
      </c>
      <c r="H446" s="218">
        <v>62.700000000000003</v>
      </c>
      <c r="I446" s="219"/>
      <c r="J446" s="220">
        <f>ROUND(I446*H446,2)</f>
        <v>0</v>
      </c>
      <c r="K446" s="216" t="s">
        <v>148</v>
      </c>
      <c r="L446" s="47"/>
      <c r="M446" s="221" t="s">
        <v>19</v>
      </c>
      <c r="N446" s="222" t="s">
        <v>46</v>
      </c>
      <c r="O446" s="87"/>
      <c r="P446" s="223">
        <f>O446*H446</f>
        <v>0</v>
      </c>
      <c r="Q446" s="223">
        <v>0.0020400000000000001</v>
      </c>
      <c r="R446" s="223">
        <f>Q446*H446</f>
        <v>0.12790800000000002</v>
      </c>
      <c r="S446" s="223">
        <v>0</v>
      </c>
      <c r="T446" s="223">
        <f>S446*H446</f>
        <v>0</v>
      </c>
      <c r="U446" s="224" t="s">
        <v>19</v>
      </c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R446" s="225" t="s">
        <v>269</v>
      </c>
      <c r="AT446" s="225" t="s">
        <v>144</v>
      </c>
      <c r="AU446" s="225" t="s">
        <v>85</v>
      </c>
      <c r="AY446" s="20" t="s">
        <v>142</v>
      </c>
      <c r="BE446" s="226">
        <f>IF(N446="základní",J446,0)</f>
        <v>0</v>
      </c>
      <c r="BF446" s="226">
        <f>IF(N446="snížená",J446,0)</f>
        <v>0</v>
      </c>
      <c r="BG446" s="226">
        <f>IF(N446="zákl. přenesená",J446,0)</f>
        <v>0</v>
      </c>
      <c r="BH446" s="226">
        <f>IF(N446="sníž. přenesená",J446,0)</f>
        <v>0</v>
      </c>
      <c r="BI446" s="226">
        <f>IF(N446="nulová",J446,0)</f>
        <v>0</v>
      </c>
      <c r="BJ446" s="20" t="s">
        <v>83</v>
      </c>
      <c r="BK446" s="226">
        <f>ROUND(I446*H446,2)</f>
        <v>0</v>
      </c>
      <c r="BL446" s="20" t="s">
        <v>269</v>
      </c>
      <c r="BM446" s="225" t="s">
        <v>906</v>
      </c>
    </row>
    <row r="447" s="2" customFormat="1">
      <c r="A447" s="41"/>
      <c r="B447" s="42"/>
      <c r="C447" s="43"/>
      <c r="D447" s="227" t="s">
        <v>151</v>
      </c>
      <c r="E447" s="43"/>
      <c r="F447" s="228" t="s">
        <v>907</v>
      </c>
      <c r="G447" s="43"/>
      <c r="H447" s="43"/>
      <c r="I447" s="229"/>
      <c r="J447" s="43"/>
      <c r="K447" s="43"/>
      <c r="L447" s="47"/>
      <c r="M447" s="230"/>
      <c r="N447" s="231"/>
      <c r="O447" s="87"/>
      <c r="P447" s="87"/>
      <c r="Q447" s="87"/>
      <c r="R447" s="87"/>
      <c r="S447" s="87"/>
      <c r="T447" s="87"/>
      <c r="U447" s="88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T447" s="20" t="s">
        <v>151</v>
      </c>
      <c r="AU447" s="20" t="s">
        <v>85</v>
      </c>
    </row>
    <row r="448" s="13" customFormat="1">
      <c r="A448" s="13"/>
      <c r="B448" s="232"/>
      <c r="C448" s="233"/>
      <c r="D448" s="234" t="s">
        <v>153</v>
      </c>
      <c r="E448" s="235" t="s">
        <v>19</v>
      </c>
      <c r="F448" s="236" t="s">
        <v>789</v>
      </c>
      <c r="G448" s="233"/>
      <c r="H448" s="235" t="s">
        <v>19</v>
      </c>
      <c r="I448" s="237"/>
      <c r="J448" s="233"/>
      <c r="K448" s="233"/>
      <c r="L448" s="238"/>
      <c r="M448" s="239"/>
      <c r="N448" s="240"/>
      <c r="O448" s="240"/>
      <c r="P448" s="240"/>
      <c r="Q448" s="240"/>
      <c r="R448" s="240"/>
      <c r="S448" s="240"/>
      <c r="T448" s="240"/>
      <c r="U448" s="241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42" t="s">
        <v>153</v>
      </c>
      <c r="AU448" s="242" t="s">
        <v>85</v>
      </c>
      <c r="AV448" s="13" t="s">
        <v>83</v>
      </c>
      <c r="AW448" s="13" t="s">
        <v>37</v>
      </c>
      <c r="AX448" s="13" t="s">
        <v>75</v>
      </c>
      <c r="AY448" s="242" t="s">
        <v>142</v>
      </c>
    </row>
    <row r="449" s="14" customFormat="1">
      <c r="A449" s="14"/>
      <c r="B449" s="243"/>
      <c r="C449" s="244"/>
      <c r="D449" s="234" t="s">
        <v>153</v>
      </c>
      <c r="E449" s="245" t="s">
        <v>19</v>
      </c>
      <c r="F449" s="246" t="s">
        <v>394</v>
      </c>
      <c r="G449" s="244"/>
      <c r="H449" s="247">
        <v>62.700000000000003</v>
      </c>
      <c r="I449" s="248"/>
      <c r="J449" s="244"/>
      <c r="K449" s="244"/>
      <c r="L449" s="249"/>
      <c r="M449" s="250"/>
      <c r="N449" s="251"/>
      <c r="O449" s="251"/>
      <c r="P449" s="251"/>
      <c r="Q449" s="251"/>
      <c r="R449" s="251"/>
      <c r="S449" s="251"/>
      <c r="T449" s="251"/>
      <c r="U449" s="252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T449" s="253" t="s">
        <v>153</v>
      </c>
      <c r="AU449" s="253" t="s">
        <v>85</v>
      </c>
      <c r="AV449" s="14" t="s">
        <v>85</v>
      </c>
      <c r="AW449" s="14" t="s">
        <v>37</v>
      </c>
      <c r="AX449" s="14" t="s">
        <v>75</v>
      </c>
      <c r="AY449" s="253" t="s">
        <v>142</v>
      </c>
    </row>
    <row r="450" s="15" customFormat="1">
      <c r="A450" s="15"/>
      <c r="B450" s="254"/>
      <c r="C450" s="255"/>
      <c r="D450" s="234" t="s">
        <v>153</v>
      </c>
      <c r="E450" s="256" t="s">
        <v>19</v>
      </c>
      <c r="F450" s="257" t="s">
        <v>156</v>
      </c>
      <c r="G450" s="255"/>
      <c r="H450" s="258">
        <v>62.700000000000003</v>
      </c>
      <c r="I450" s="259"/>
      <c r="J450" s="255"/>
      <c r="K450" s="255"/>
      <c r="L450" s="260"/>
      <c r="M450" s="261"/>
      <c r="N450" s="262"/>
      <c r="O450" s="262"/>
      <c r="P450" s="262"/>
      <c r="Q450" s="262"/>
      <c r="R450" s="262"/>
      <c r="S450" s="262"/>
      <c r="T450" s="262"/>
      <c r="U450" s="263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T450" s="264" t="s">
        <v>153</v>
      </c>
      <c r="AU450" s="264" t="s">
        <v>85</v>
      </c>
      <c r="AV450" s="15" t="s">
        <v>149</v>
      </c>
      <c r="AW450" s="15" t="s">
        <v>37</v>
      </c>
      <c r="AX450" s="15" t="s">
        <v>83</v>
      </c>
      <c r="AY450" s="264" t="s">
        <v>142</v>
      </c>
    </row>
    <row r="451" s="2" customFormat="1" ht="16.5" customHeight="1">
      <c r="A451" s="41"/>
      <c r="B451" s="42"/>
      <c r="C451" s="279" t="s">
        <v>908</v>
      </c>
      <c r="D451" s="279" t="s">
        <v>517</v>
      </c>
      <c r="E451" s="280" t="s">
        <v>909</v>
      </c>
      <c r="F451" s="281" t="s">
        <v>910</v>
      </c>
      <c r="G451" s="282" t="s">
        <v>159</v>
      </c>
      <c r="H451" s="283">
        <v>5.016</v>
      </c>
      <c r="I451" s="284"/>
      <c r="J451" s="285">
        <f>ROUND(I451*H451,2)</f>
        <v>0</v>
      </c>
      <c r="K451" s="281" t="s">
        <v>148</v>
      </c>
      <c r="L451" s="286"/>
      <c r="M451" s="287" t="s">
        <v>19</v>
      </c>
      <c r="N451" s="288" t="s">
        <v>46</v>
      </c>
      <c r="O451" s="87"/>
      <c r="P451" s="223">
        <f>O451*H451</f>
        <v>0</v>
      </c>
      <c r="Q451" s="223">
        <v>0.02</v>
      </c>
      <c r="R451" s="223">
        <f>Q451*H451</f>
        <v>0.10032000000000001</v>
      </c>
      <c r="S451" s="223">
        <v>0</v>
      </c>
      <c r="T451" s="223">
        <f>S451*H451</f>
        <v>0</v>
      </c>
      <c r="U451" s="224" t="s">
        <v>19</v>
      </c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R451" s="225" t="s">
        <v>366</v>
      </c>
      <c r="AT451" s="225" t="s">
        <v>517</v>
      </c>
      <c r="AU451" s="225" t="s">
        <v>85</v>
      </c>
      <c r="AY451" s="20" t="s">
        <v>142</v>
      </c>
      <c r="BE451" s="226">
        <f>IF(N451="základní",J451,0)</f>
        <v>0</v>
      </c>
      <c r="BF451" s="226">
        <f>IF(N451="snížená",J451,0)</f>
        <v>0</v>
      </c>
      <c r="BG451" s="226">
        <f>IF(N451="zákl. přenesená",J451,0)</f>
        <v>0</v>
      </c>
      <c r="BH451" s="226">
        <f>IF(N451="sníž. přenesená",J451,0)</f>
        <v>0</v>
      </c>
      <c r="BI451" s="226">
        <f>IF(N451="nulová",J451,0)</f>
        <v>0</v>
      </c>
      <c r="BJ451" s="20" t="s">
        <v>83</v>
      </c>
      <c r="BK451" s="226">
        <f>ROUND(I451*H451,2)</f>
        <v>0</v>
      </c>
      <c r="BL451" s="20" t="s">
        <v>269</v>
      </c>
      <c r="BM451" s="225" t="s">
        <v>911</v>
      </c>
    </row>
    <row r="452" s="14" customFormat="1">
      <c r="A452" s="14"/>
      <c r="B452" s="243"/>
      <c r="C452" s="244"/>
      <c r="D452" s="234" t="s">
        <v>153</v>
      </c>
      <c r="E452" s="244"/>
      <c r="F452" s="246" t="s">
        <v>912</v>
      </c>
      <c r="G452" s="244"/>
      <c r="H452" s="247">
        <v>5.016</v>
      </c>
      <c r="I452" s="248"/>
      <c r="J452" s="244"/>
      <c r="K452" s="244"/>
      <c r="L452" s="249"/>
      <c r="M452" s="250"/>
      <c r="N452" s="251"/>
      <c r="O452" s="251"/>
      <c r="P452" s="251"/>
      <c r="Q452" s="251"/>
      <c r="R452" s="251"/>
      <c r="S452" s="251"/>
      <c r="T452" s="251"/>
      <c r="U452" s="252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T452" s="253" t="s">
        <v>153</v>
      </c>
      <c r="AU452" s="253" t="s">
        <v>85</v>
      </c>
      <c r="AV452" s="14" t="s">
        <v>85</v>
      </c>
      <c r="AW452" s="14" t="s">
        <v>4</v>
      </c>
      <c r="AX452" s="14" t="s">
        <v>83</v>
      </c>
      <c r="AY452" s="253" t="s">
        <v>142</v>
      </c>
    </row>
    <row r="453" s="2" customFormat="1" ht="24.15" customHeight="1">
      <c r="A453" s="41"/>
      <c r="B453" s="42"/>
      <c r="C453" s="214" t="s">
        <v>913</v>
      </c>
      <c r="D453" s="214" t="s">
        <v>144</v>
      </c>
      <c r="E453" s="215" t="s">
        <v>904</v>
      </c>
      <c r="F453" s="216" t="s">
        <v>905</v>
      </c>
      <c r="G453" s="217" t="s">
        <v>147</v>
      </c>
      <c r="H453" s="218">
        <v>62.700000000000003</v>
      </c>
      <c r="I453" s="219"/>
      <c r="J453" s="220">
        <f>ROUND(I453*H453,2)</f>
        <v>0</v>
      </c>
      <c r="K453" s="216" t="s">
        <v>148</v>
      </c>
      <c r="L453" s="47"/>
      <c r="M453" s="221" t="s">
        <v>19</v>
      </c>
      <c r="N453" s="222" t="s">
        <v>46</v>
      </c>
      <c r="O453" s="87"/>
      <c r="P453" s="223">
        <f>O453*H453</f>
        <v>0</v>
      </c>
      <c r="Q453" s="223">
        <v>0.0020400000000000001</v>
      </c>
      <c r="R453" s="223">
        <f>Q453*H453</f>
        <v>0.12790800000000002</v>
      </c>
      <c r="S453" s="223">
        <v>0</v>
      </c>
      <c r="T453" s="223">
        <f>S453*H453</f>
        <v>0</v>
      </c>
      <c r="U453" s="224" t="s">
        <v>19</v>
      </c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R453" s="225" t="s">
        <v>269</v>
      </c>
      <c r="AT453" s="225" t="s">
        <v>144</v>
      </c>
      <c r="AU453" s="225" t="s">
        <v>85</v>
      </c>
      <c r="AY453" s="20" t="s">
        <v>142</v>
      </c>
      <c r="BE453" s="226">
        <f>IF(N453="základní",J453,0)</f>
        <v>0</v>
      </c>
      <c r="BF453" s="226">
        <f>IF(N453="snížená",J453,0)</f>
        <v>0</v>
      </c>
      <c r="BG453" s="226">
        <f>IF(N453="zákl. přenesená",J453,0)</f>
        <v>0</v>
      </c>
      <c r="BH453" s="226">
        <f>IF(N453="sníž. přenesená",J453,0)</f>
        <v>0</v>
      </c>
      <c r="BI453" s="226">
        <f>IF(N453="nulová",J453,0)</f>
        <v>0</v>
      </c>
      <c r="BJ453" s="20" t="s">
        <v>83</v>
      </c>
      <c r="BK453" s="226">
        <f>ROUND(I453*H453,2)</f>
        <v>0</v>
      </c>
      <c r="BL453" s="20" t="s">
        <v>269</v>
      </c>
      <c r="BM453" s="225" t="s">
        <v>914</v>
      </c>
    </row>
    <row r="454" s="2" customFormat="1">
      <c r="A454" s="41"/>
      <c r="B454" s="42"/>
      <c r="C454" s="43"/>
      <c r="D454" s="227" t="s">
        <v>151</v>
      </c>
      <c r="E454" s="43"/>
      <c r="F454" s="228" t="s">
        <v>907</v>
      </c>
      <c r="G454" s="43"/>
      <c r="H454" s="43"/>
      <c r="I454" s="229"/>
      <c r="J454" s="43"/>
      <c r="K454" s="43"/>
      <c r="L454" s="47"/>
      <c r="M454" s="230"/>
      <c r="N454" s="231"/>
      <c r="O454" s="87"/>
      <c r="P454" s="87"/>
      <c r="Q454" s="87"/>
      <c r="R454" s="87"/>
      <c r="S454" s="87"/>
      <c r="T454" s="87"/>
      <c r="U454" s="88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T454" s="20" t="s">
        <v>151</v>
      </c>
      <c r="AU454" s="20" t="s">
        <v>85</v>
      </c>
    </row>
    <row r="455" s="13" customFormat="1">
      <c r="A455" s="13"/>
      <c r="B455" s="232"/>
      <c r="C455" s="233"/>
      <c r="D455" s="234" t="s">
        <v>153</v>
      </c>
      <c r="E455" s="235" t="s">
        <v>19</v>
      </c>
      <c r="F455" s="236" t="s">
        <v>789</v>
      </c>
      <c r="G455" s="233"/>
      <c r="H455" s="235" t="s">
        <v>19</v>
      </c>
      <c r="I455" s="237"/>
      <c r="J455" s="233"/>
      <c r="K455" s="233"/>
      <c r="L455" s="238"/>
      <c r="M455" s="239"/>
      <c r="N455" s="240"/>
      <c r="O455" s="240"/>
      <c r="P455" s="240"/>
      <c r="Q455" s="240"/>
      <c r="R455" s="240"/>
      <c r="S455" s="240"/>
      <c r="T455" s="240"/>
      <c r="U455" s="241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42" t="s">
        <v>153</v>
      </c>
      <c r="AU455" s="242" t="s">
        <v>85</v>
      </c>
      <c r="AV455" s="13" t="s">
        <v>83</v>
      </c>
      <c r="AW455" s="13" t="s">
        <v>37</v>
      </c>
      <c r="AX455" s="13" t="s">
        <v>75</v>
      </c>
      <c r="AY455" s="242" t="s">
        <v>142</v>
      </c>
    </row>
    <row r="456" s="14" customFormat="1">
      <c r="A456" s="14"/>
      <c r="B456" s="243"/>
      <c r="C456" s="244"/>
      <c r="D456" s="234" t="s">
        <v>153</v>
      </c>
      <c r="E456" s="245" t="s">
        <v>19</v>
      </c>
      <c r="F456" s="246" t="s">
        <v>394</v>
      </c>
      <c r="G456" s="244"/>
      <c r="H456" s="247">
        <v>62.700000000000003</v>
      </c>
      <c r="I456" s="248"/>
      <c r="J456" s="244"/>
      <c r="K456" s="244"/>
      <c r="L456" s="249"/>
      <c r="M456" s="250"/>
      <c r="N456" s="251"/>
      <c r="O456" s="251"/>
      <c r="P456" s="251"/>
      <c r="Q456" s="251"/>
      <c r="R456" s="251"/>
      <c r="S456" s="251"/>
      <c r="T456" s="251"/>
      <c r="U456" s="252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T456" s="253" t="s">
        <v>153</v>
      </c>
      <c r="AU456" s="253" t="s">
        <v>85</v>
      </c>
      <c r="AV456" s="14" t="s">
        <v>85</v>
      </c>
      <c r="AW456" s="14" t="s">
        <v>37</v>
      </c>
      <c r="AX456" s="14" t="s">
        <v>75</v>
      </c>
      <c r="AY456" s="253" t="s">
        <v>142</v>
      </c>
    </row>
    <row r="457" s="15" customFormat="1">
      <c r="A457" s="15"/>
      <c r="B457" s="254"/>
      <c r="C457" s="255"/>
      <c r="D457" s="234" t="s">
        <v>153</v>
      </c>
      <c r="E457" s="256" t="s">
        <v>19</v>
      </c>
      <c r="F457" s="257" t="s">
        <v>156</v>
      </c>
      <c r="G457" s="255"/>
      <c r="H457" s="258">
        <v>62.700000000000003</v>
      </c>
      <c r="I457" s="259"/>
      <c r="J457" s="255"/>
      <c r="K457" s="255"/>
      <c r="L457" s="260"/>
      <c r="M457" s="261"/>
      <c r="N457" s="262"/>
      <c r="O457" s="262"/>
      <c r="P457" s="262"/>
      <c r="Q457" s="262"/>
      <c r="R457" s="262"/>
      <c r="S457" s="262"/>
      <c r="T457" s="262"/>
      <c r="U457" s="263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T457" s="264" t="s">
        <v>153</v>
      </c>
      <c r="AU457" s="264" t="s">
        <v>85</v>
      </c>
      <c r="AV457" s="15" t="s">
        <v>149</v>
      </c>
      <c r="AW457" s="15" t="s">
        <v>37</v>
      </c>
      <c r="AX457" s="15" t="s">
        <v>83</v>
      </c>
      <c r="AY457" s="264" t="s">
        <v>142</v>
      </c>
    </row>
    <row r="458" s="2" customFormat="1" ht="16.5" customHeight="1">
      <c r="A458" s="41"/>
      <c r="B458" s="42"/>
      <c r="C458" s="279" t="s">
        <v>915</v>
      </c>
      <c r="D458" s="279" t="s">
        <v>517</v>
      </c>
      <c r="E458" s="280" t="s">
        <v>916</v>
      </c>
      <c r="F458" s="281" t="s">
        <v>917</v>
      </c>
      <c r="G458" s="282" t="s">
        <v>147</v>
      </c>
      <c r="H458" s="283">
        <v>65.834999999999994</v>
      </c>
      <c r="I458" s="284"/>
      <c r="J458" s="285">
        <f>ROUND(I458*H458,2)</f>
        <v>0</v>
      </c>
      <c r="K458" s="281" t="s">
        <v>148</v>
      </c>
      <c r="L458" s="286"/>
      <c r="M458" s="287" t="s">
        <v>19</v>
      </c>
      <c r="N458" s="288" t="s">
        <v>46</v>
      </c>
      <c r="O458" s="87"/>
      <c r="P458" s="223">
        <f>O458*H458</f>
        <v>0</v>
      </c>
      <c r="Q458" s="223">
        <v>0.0044999999999999997</v>
      </c>
      <c r="R458" s="223">
        <f>Q458*H458</f>
        <v>0.29625749999999995</v>
      </c>
      <c r="S458" s="223">
        <v>0</v>
      </c>
      <c r="T458" s="223">
        <f>S458*H458</f>
        <v>0</v>
      </c>
      <c r="U458" s="224" t="s">
        <v>19</v>
      </c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R458" s="225" t="s">
        <v>366</v>
      </c>
      <c r="AT458" s="225" t="s">
        <v>517</v>
      </c>
      <c r="AU458" s="225" t="s">
        <v>85</v>
      </c>
      <c r="AY458" s="20" t="s">
        <v>142</v>
      </c>
      <c r="BE458" s="226">
        <f>IF(N458="základní",J458,0)</f>
        <v>0</v>
      </c>
      <c r="BF458" s="226">
        <f>IF(N458="snížená",J458,0)</f>
        <v>0</v>
      </c>
      <c r="BG458" s="226">
        <f>IF(N458="zákl. přenesená",J458,0)</f>
        <v>0</v>
      </c>
      <c r="BH458" s="226">
        <f>IF(N458="sníž. přenesená",J458,0)</f>
        <v>0</v>
      </c>
      <c r="BI458" s="226">
        <f>IF(N458="nulová",J458,0)</f>
        <v>0</v>
      </c>
      <c r="BJ458" s="20" t="s">
        <v>83</v>
      </c>
      <c r="BK458" s="226">
        <f>ROUND(I458*H458,2)</f>
        <v>0</v>
      </c>
      <c r="BL458" s="20" t="s">
        <v>269</v>
      </c>
      <c r="BM458" s="225" t="s">
        <v>918</v>
      </c>
    </row>
    <row r="459" s="14" customFormat="1">
      <c r="A459" s="14"/>
      <c r="B459" s="243"/>
      <c r="C459" s="244"/>
      <c r="D459" s="234" t="s">
        <v>153</v>
      </c>
      <c r="E459" s="244"/>
      <c r="F459" s="246" t="s">
        <v>919</v>
      </c>
      <c r="G459" s="244"/>
      <c r="H459" s="247">
        <v>65.834999999999994</v>
      </c>
      <c r="I459" s="248"/>
      <c r="J459" s="244"/>
      <c r="K459" s="244"/>
      <c r="L459" s="249"/>
      <c r="M459" s="250"/>
      <c r="N459" s="251"/>
      <c r="O459" s="251"/>
      <c r="P459" s="251"/>
      <c r="Q459" s="251"/>
      <c r="R459" s="251"/>
      <c r="S459" s="251"/>
      <c r="T459" s="251"/>
      <c r="U459" s="252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T459" s="253" t="s">
        <v>153</v>
      </c>
      <c r="AU459" s="253" t="s">
        <v>85</v>
      </c>
      <c r="AV459" s="14" t="s">
        <v>85</v>
      </c>
      <c r="AW459" s="14" t="s">
        <v>4</v>
      </c>
      <c r="AX459" s="14" t="s">
        <v>83</v>
      </c>
      <c r="AY459" s="253" t="s">
        <v>142</v>
      </c>
    </row>
    <row r="460" s="2" customFormat="1" ht="24.15" customHeight="1">
      <c r="A460" s="41"/>
      <c r="B460" s="42"/>
      <c r="C460" s="214" t="s">
        <v>920</v>
      </c>
      <c r="D460" s="214" t="s">
        <v>144</v>
      </c>
      <c r="E460" s="215" t="s">
        <v>921</v>
      </c>
      <c r="F460" s="216" t="s">
        <v>922</v>
      </c>
      <c r="G460" s="217" t="s">
        <v>147</v>
      </c>
      <c r="H460" s="218">
        <v>62.700000000000003</v>
      </c>
      <c r="I460" s="219"/>
      <c r="J460" s="220">
        <f>ROUND(I460*H460,2)</f>
        <v>0</v>
      </c>
      <c r="K460" s="216" t="s">
        <v>148</v>
      </c>
      <c r="L460" s="47"/>
      <c r="M460" s="221" t="s">
        <v>19</v>
      </c>
      <c r="N460" s="222" t="s">
        <v>46</v>
      </c>
      <c r="O460" s="87"/>
      <c r="P460" s="223">
        <f>O460*H460</f>
        <v>0</v>
      </c>
      <c r="Q460" s="223">
        <v>8.0000000000000007E-05</v>
      </c>
      <c r="R460" s="223">
        <f>Q460*H460</f>
        <v>0.0050160000000000005</v>
      </c>
      <c r="S460" s="223">
        <v>0</v>
      </c>
      <c r="T460" s="223">
        <f>S460*H460</f>
        <v>0</v>
      </c>
      <c r="U460" s="224" t="s">
        <v>19</v>
      </c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R460" s="225" t="s">
        <v>269</v>
      </c>
      <c r="AT460" s="225" t="s">
        <v>144</v>
      </c>
      <c r="AU460" s="225" t="s">
        <v>85</v>
      </c>
      <c r="AY460" s="20" t="s">
        <v>142</v>
      </c>
      <c r="BE460" s="226">
        <f>IF(N460="základní",J460,0)</f>
        <v>0</v>
      </c>
      <c r="BF460" s="226">
        <f>IF(N460="snížená",J460,0)</f>
        <v>0</v>
      </c>
      <c r="BG460" s="226">
        <f>IF(N460="zákl. přenesená",J460,0)</f>
        <v>0</v>
      </c>
      <c r="BH460" s="226">
        <f>IF(N460="sníž. přenesená",J460,0)</f>
        <v>0</v>
      </c>
      <c r="BI460" s="226">
        <f>IF(N460="nulová",J460,0)</f>
        <v>0</v>
      </c>
      <c r="BJ460" s="20" t="s">
        <v>83</v>
      </c>
      <c r="BK460" s="226">
        <f>ROUND(I460*H460,2)</f>
        <v>0</v>
      </c>
      <c r="BL460" s="20" t="s">
        <v>269</v>
      </c>
      <c r="BM460" s="225" t="s">
        <v>923</v>
      </c>
    </row>
    <row r="461" s="2" customFormat="1">
      <c r="A461" s="41"/>
      <c r="B461" s="42"/>
      <c r="C461" s="43"/>
      <c r="D461" s="227" t="s">
        <v>151</v>
      </c>
      <c r="E461" s="43"/>
      <c r="F461" s="228" t="s">
        <v>924</v>
      </c>
      <c r="G461" s="43"/>
      <c r="H461" s="43"/>
      <c r="I461" s="229"/>
      <c r="J461" s="43"/>
      <c r="K461" s="43"/>
      <c r="L461" s="47"/>
      <c r="M461" s="230"/>
      <c r="N461" s="231"/>
      <c r="O461" s="87"/>
      <c r="P461" s="87"/>
      <c r="Q461" s="87"/>
      <c r="R461" s="87"/>
      <c r="S461" s="87"/>
      <c r="T461" s="87"/>
      <c r="U461" s="88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T461" s="20" t="s">
        <v>151</v>
      </c>
      <c r="AU461" s="20" t="s">
        <v>85</v>
      </c>
    </row>
    <row r="462" s="13" customFormat="1">
      <c r="A462" s="13"/>
      <c r="B462" s="232"/>
      <c r="C462" s="233"/>
      <c r="D462" s="234" t="s">
        <v>153</v>
      </c>
      <c r="E462" s="235" t="s">
        <v>19</v>
      </c>
      <c r="F462" s="236" t="s">
        <v>789</v>
      </c>
      <c r="G462" s="233"/>
      <c r="H462" s="235" t="s">
        <v>19</v>
      </c>
      <c r="I462" s="237"/>
      <c r="J462" s="233"/>
      <c r="K462" s="233"/>
      <c r="L462" s="238"/>
      <c r="M462" s="239"/>
      <c r="N462" s="240"/>
      <c r="O462" s="240"/>
      <c r="P462" s="240"/>
      <c r="Q462" s="240"/>
      <c r="R462" s="240"/>
      <c r="S462" s="240"/>
      <c r="T462" s="240"/>
      <c r="U462" s="241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42" t="s">
        <v>153</v>
      </c>
      <c r="AU462" s="242" t="s">
        <v>85</v>
      </c>
      <c r="AV462" s="13" t="s">
        <v>83</v>
      </c>
      <c r="AW462" s="13" t="s">
        <v>37</v>
      </c>
      <c r="AX462" s="13" t="s">
        <v>75</v>
      </c>
      <c r="AY462" s="242" t="s">
        <v>142</v>
      </c>
    </row>
    <row r="463" s="14" customFormat="1">
      <c r="A463" s="14"/>
      <c r="B463" s="243"/>
      <c r="C463" s="244"/>
      <c r="D463" s="234" t="s">
        <v>153</v>
      </c>
      <c r="E463" s="245" t="s">
        <v>19</v>
      </c>
      <c r="F463" s="246" t="s">
        <v>394</v>
      </c>
      <c r="G463" s="244"/>
      <c r="H463" s="247">
        <v>62.700000000000003</v>
      </c>
      <c r="I463" s="248"/>
      <c r="J463" s="244"/>
      <c r="K463" s="244"/>
      <c r="L463" s="249"/>
      <c r="M463" s="250"/>
      <c r="N463" s="251"/>
      <c r="O463" s="251"/>
      <c r="P463" s="251"/>
      <c r="Q463" s="251"/>
      <c r="R463" s="251"/>
      <c r="S463" s="251"/>
      <c r="T463" s="251"/>
      <c r="U463" s="252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53" t="s">
        <v>153</v>
      </c>
      <c r="AU463" s="253" t="s">
        <v>85</v>
      </c>
      <c r="AV463" s="14" t="s">
        <v>85</v>
      </c>
      <c r="AW463" s="14" t="s">
        <v>37</v>
      </c>
      <c r="AX463" s="14" t="s">
        <v>75</v>
      </c>
      <c r="AY463" s="253" t="s">
        <v>142</v>
      </c>
    </row>
    <row r="464" s="15" customFormat="1">
      <c r="A464" s="15"/>
      <c r="B464" s="254"/>
      <c r="C464" s="255"/>
      <c r="D464" s="234" t="s">
        <v>153</v>
      </c>
      <c r="E464" s="256" t="s">
        <v>19</v>
      </c>
      <c r="F464" s="257" t="s">
        <v>156</v>
      </c>
      <c r="G464" s="255"/>
      <c r="H464" s="258">
        <v>62.700000000000003</v>
      </c>
      <c r="I464" s="259"/>
      <c r="J464" s="255"/>
      <c r="K464" s="255"/>
      <c r="L464" s="260"/>
      <c r="M464" s="261"/>
      <c r="N464" s="262"/>
      <c r="O464" s="262"/>
      <c r="P464" s="262"/>
      <c r="Q464" s="262"/>
      <c r="R464" s="262"/>
      <c r="S464" s="262"/>
      <c r="T464" s="262"/>
      <c r="U464" s="263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T464" s="264" t="s">
        <v>153</v>
      </c>
      <c r="AU464" s="264" t="s">
        <v>85</v>
      </c>
      <c r="AV464" s="15" t="s">
        <v>149</v>
      </c>
      <c r="AW464" s="15" t="s">
        <v>37</v>
      </c>
      <c r="AX464" s="15" t="s">
        <v>83</v>
      </c>
      <c r="AY464" s="264" t="s">
        <v>142</v>
      </c>
    </row>
    <row r="465" s="2" customFormat="1" ht="24.15" customHeight="1">
      <c r="A465" s="41"/>
      <c r="B465" s="42"/>
      <c r="C465" s="214" t="s">
        <v>925</v>
      </c>
      <c r="D465" s="214" t="s">
        <v>144</v>
      </c>
      <c r="E465" s="215" t="s">
        <v>926</v>
      </c>
      <c r="F465" s="216" t="s">
        <v>927</v>
      </c>
      <c r="G465" s="217" t="s">
        <v>177</v>
      </c>
      <c r="H465" s="218">
        <v>23.100999999999999</v>
      </c>
      <c r="I465" s="219"/>
      <c r="J465" s="220">
        <f>ROUND(I465*H465,2)</f>
        <v>0</v>
      </c>
      <c r="K465" s="216" t="s">
        <v>148</v>
      </c>
      <c r="L465" s="47"/>
      <c r="M465" s="221" t="s">
        <v>19</v>
      </c>
      <c r="N465" s="222" t="s">
        <v>46</v>
      </c>
      <c r="O465" s="87"/>
      <c r="P465" s="223">
        <f>O465*H465</f>
        <v>0</v>
      </c>
      <c r="Q465" s="223">
        <v>0</v>
      </c>
      <c r="R465" s="223">
        <f>Q465*H465</f>
        <v>0</v>
      </c>
      <c r="S465" s="223">
        <v>0</v>
      </c>
      <c r="T465" s="223">
        <f>S465*H465</f>
        <v>0</v>
      </c>
      <c r="U465" s="224" t="s">
        <v>19</v>
      </c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R465" s="225" t="s">
        <v>269</v>
      </c>
      <c r="AT465" s="225" t="s">
        <v>144</v>
      </c>
      <c r="AU465" s="225" t="s">
        <v>85</v>
      </c>
      <c r="AY465" s="20" t="s">
        <v>142</v>
      </c>
      <c r="BE465" s="226">
        <f>IF(N465="základní",J465,0)</f>
        <v>0</v>
      </c>
      <c r="BF465" s="226">
        <f>IF(N465="snížená",J465,0)</f>
        <v>0</v>
      </c>
      <c r="BG465" s="226">
        <f>IF(N465="zákl. přenesená",J465,0)</f>
        <v>0</v>
      </c>
      <c r="BH465" s="226">
        <f>IF(N465="sníž. přenesená",J465,0)</f>
        <v>0</v>
      </c>
      <c r="BI465" s="226">
        <f>IF(N465="nulová",J465,0)</f>
        <v>0</v>
      </c>
      <c r="BJ465" s="20" t="s">
        <v>83</v>
      </c>
      <c r="BK465" s="226">
        <f>ROUND(I465*H465,2)</f>
        <v>0</v>
      </c>
      <c r="BL465" s="20" t="s">
        <v>269</v>
      </c>
      <c r="BM465" s="225" t="s">
        <v>928</v>
      </c>
    </row>
    <row r="466" s="2" customFormat="1">
      <c r="A466" s="41"/>
      <c r="B466" s="42"/>
      <c r="C466" s="43"/>
      <c r="D466" s="227" t="s">
        <v>151</v>
      </c>
      <c r="E466" s="43"/>
      <c r="F466" s="228" t="s">
        <v>929</v>
      </c>
      <c r="G466" s="43"/>
      <c r="H466" s="43"/>
      <c r="I466" s="229"/>
      <c r="J466" s="43"/>
      <c r="K466" s="43"/>
      <c r="L466" s="47"/>
      <c r="M466" s="230"/>
      <c r="N466" s="231"/>
      <c r="O466" s="87"/>
      <c r="P466" s="87"/>
      <c r="Q466" s="87"/>
      <c r="R466" s="87"/>
      <c r="S466" s="87"/>
      <c r="T466" s="87"/>
      <c r="U466" s="88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T466" s="20" t="s">
        <v>151</v>
      </c>
      <c r="AU466" s="20" t="s">
        <v>85</v>
      </c>
    </row>
    <row r="467" s="12" customFormat="1" ht="22.8" customHeight="1">
      <c r="A467" s="12"/>
      <c r="B467" s="198"/>
      <c r="C467" s="199"/>
      <c r="D467" s="200" t="s">
        <v>74</v>
      </c>
      <c r="E467" s="212" t="s">
        <v>930</v>
      </c>
      <c r="F467" s="212" t="s">
        <v>931</v>
      </c>
      <c r="G467" s="199"/>
      <c r="H467" s="199"/>
      <c r="I467" s="202"/>
      <c r="J467" s="213">
        <f>BK467</f>
        <v>0</v>
      </c>
      <c r="K467" s="199"/>
      <c r="L467" s="204"/>
      <c r="M467" s="205"/>
      <c r="N467" s="206"/>
      <c r="O467" s="206"/>
      <c r="P467" s="207">
        <f>SUM(P468:P476)</f>
        <v>0</v>
      </c>
      <c r="Q467" s="206"/>
      <c r="R467" s="207">
        <f>SUM(R468:R476)</f>
        <v>0</v>
      </c>
      <c r="S467" s="206"/>
      <c r="T467" s="207">
        <f>SUM(T468:T476)</f>
        <v>0</v>
      </c>
      <c r="U467" s="208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R467" s="209" t="s">
        <v>85</v>
      </c>
      <c r="AT467" s="210" t="s">
        <v>74</v>
      </c>
      <c r="AU467" s="210" t="s">
        <v>83</v>
      </c>
      <c r="AY467" s="209" t="s">
        <v>142</v>
      </c>
      <c r="BK467" s="211">
        <f>SUM(BK468:BK476)</f>
        <v>0</v>
      </c>
    </row>
    <row r="468" s="2" customFormat="1" ht="16.5" customHeight="1">
      <c r="A468" s="41"/>
      <c r="B468" s="42"/>
      <c r="C468" s="214" t="s">
        <v>932</v>
      </c>
      <c r="D468" s="214" t="s">
        <v>144</v>
      </c>
      <c r="E468" s="215" t="s">
        <v>933</v>
      </c>
      <c r="F468" s="216" t="s">
        <v>934</v>
      </c>
      <c r="G468" s="217" t="s">
        <v>278</v>
      </c>
      <c r="H468" s="218">
        <v>1</v>
      </c>
      <c r="I468" s="219"/>
      <c r="J468" s="220">
        <f>ROUND(I468*H468,2)</f>
        <v>0</v>
      </c>
      <c r="K468" s="216" t="s">
        <v>562</v>
      </c>
      <c r="L468" s="47"/>
      <c r="M468" s="221" t="s">
        <v>19</v>
      </c>
      <c r="N468" s="222" t="s">
        <v>46</v>
      </c>
      <c r="O468" s="87"/>
      <c r="P468" s="223">
        <f>O468*H468</f>
        <v>0</v>
      </c>
      <c r="Q468" s="223">
        <v>0</v>
      </c>
      <c r="R468" s="223">
        <f>Q468*H468</f>
        <v>0</v>
      </c>
      <c r="S468" s="223">
        <v>0</v>
      </c>
      <c r="T468" s="223">
        <f>S468*H468</f>
        <v>0</v>
      </c>
      <c r="U468" s="224" t="s">
        <v>19</v>
      </c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R468" s="225" t="s">
        <v>269</v>
      </c>
      <c r="AT468" s="225" t="s">
        <v>144</v>
      </c>
      <c r="AU468" s="225" t="s">
        <v>85</v>
      </c>
      <c r="AY468" s="20" t="s">
        <v>142</v>
      </c>
      <c r="BE468" s="226">
        <f>IF(N468="základní",J468,0)</f>
        <v>0</v>
      </c>
      <c r="BF468" s="226">
        <f>IF(N468="snížená",J468,0)</f>
        <v>0</v>
      </c>
      <c r="BG468" s="226">
        <f>IF(N468="zákl. přenesená",J468,0)</f>
        <v>0</v>
      </c>
      <c r="BH468" s="226">
        <f>IF(N468="sníž. přenesená",J468,0)</f>
        <v>0</v>
      </c>
      <c r="BI468" s="226">
        <f>IF(N468="nulová",J468,0)</f>
        <v>0</v>
      </c>
      <c r="BJ468" s="20" t="s">
        <v>83</v>
      </c>
      <c r="BK468" s="226">
        <f>ROUND(I468*H468,2)</f>
        <v>0</v>
      </c>
      <c r="BL468" s="20" t="s">
        <v>269</v>
      </c>
      <c r="BM468" s="225" t="s">
        <v>935</v>
      </c>
    </row>
    <row r="469" s="14" customFormat="1">
      <c r="A469" s="14"/>
      <c r="B469" s="243"/>
      <c r="C469" s="244"/>
      <c r="D469" s="234" t="s">
        <v>153</v>
      </c>
      <c r="E469" s="245" t="s">
        <v>19</v>
      </c>
      <c r="F469" s="246" t="s">
        <v>83</v>
      </c>
      <c r="G469" s="244"/>
      <c r="H469" s="247">
        <v>1</v>
      </c>
      <c r="I469" s="248"/>
      <c r="J469" s="244"/>
      <c r="K469" s="244"/>
      <c r="L469" s="249"/>
      <c r="M469" s="250"/>
      <c r="N469" s="251"/>
      <c r="O469" s="251"/>
      <c r="P469" s="251"/>
      <c r="Q469" s="251"/>
      <c r="R469" s="251"/>
      <c r="S469" s="251"/>
      <c r="T469" s="251"/>
      <c r="U469" s="252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T469" s="253" t="s">
        <v>153</v>
      </c>
      <c r="AU469" s="253" t="s">
        <v>85</v>
      </c>
      <c r="AV469" s="14" t="s">
        <v>85</v>
      </c>
      <c r="AW469" s="14" t="s">
        <v>37</v>
      </c>
      <c r="AX469" s="14" t="s">
        <v>75</v>
      </c>
      <c r="AY469" s="253" t="s">
        <v>142</v>
      </c>
    </row>
    <row r="470" s="15" customFormat="1">
      <c r="A470" s="15"/>
      <c r="B470" s="254"/>
      <c r="C470" s="255"/>
      <c r="D470" s="234" t="s">
        <v>153</v>
      </c>
      <c r="E470" s="256" t="s">
        <v>19</v>
      </c>
      <c r="F470" s="257" t="s">
        <v>156</v>
      </c>
      <c r="G470" s="255"/>
      <c r="H470" s="258">
        <v>1</v>
      </c>
      <c r="I470" s="259"/>
      <c r="J470" s="255"/>
      <c r="K470" s="255"/>
      <c r="L470" s="260"/>
      <c r="M470" s="261"/>
      <c r="N470" s="262"/>
      <c r="O470" s="262"/>
      <c r="P470" s="262"/>
      <c r="Q470" s="262"/>
      <c r="R470" s="262"/>
      <c r="S470" s="262"/>
      <c r="T470" s="262"/>
      <c r="U470" s="263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T470" s="264" t="s">
        <v>153</v>
      </c>
      <c r="AU470" s="264" t="s">
        <v>85</v>
      </c>
      <c r="AV470" s="15" t="s">
        <v>149</v>
      </c>
      <c r="AW470" s="15" t="s">
        <v>37</v>
      </c>
      <c r="AX470" s="15" t="s">
        <v>83</v>
      </c>
      <c r="AY470" s="264" t="s">
        <v>142</v>
      </c>
    </row>
    <row r="471" s="2" customFormat="1" ht="16.5" customHeight="1">
      <c r="A471" s="41"/>
      <c r="B471" s="42"/>
      <c r="C471" s="214" t="s">
        <v>936</v>
      </c>
      <c r="D471" s="214" t="s">
        <v>144</v>
      </c>
      <c r="E471" s="215" t="s">
        <v>937</v>
      </c>
      <c r="F471" s="216" t="s">
        <v>938</v>
      </c>
      <c r="G471" s="217" t="s">
        <v>278</v>
      </c>
      <c r="H471" s="218">
        <v>1</v>
      </c>
      <c r="I471" s="219"/>
      <c r="J471" s="220">
        <f>ROUND(I471*H471,2)</f>
        <v>0</v>
      </c>
      <c r="K471" s="216" t="s">
        <v>562</v>
      </c>
      <c r="L471" s="47"/>
      <c r="M471" s="221" t="s">
        <v>19</v>
      </c>
      <c r="N471" s="222" t="s">
        <v>46</v>
      </c>
      <c r="O471" s="87"/>
      <c r="P471" s="223">
        <f>O471*H471</f>
        <v>0</v>
      </c>
      <c r="Q471" s="223">
        <v>0</v>
      </c>
      <c r="R471" s="223">
        <f>Q471*H471</f>
        <v>0</v>
      </c>
      <c r="S471" s="223">
        <v>0</v>
      </c>
      <c r="T471" s="223">
        <f>S471*H471</f>
        <v>0</v>
      </c>
      <c r="U471" s="224" t="s">
        <v>19</v>
      </c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R471" s="225" t="s">
        <v>269</v>
      </c>
      <c r="AT471" s="225" t="s">
        <v>144</v>
      </c>
      <c r="AU471" s="225" t="s">
        <v>85</v>
      </c>
      <c r="AY471" s="20" t="s">
        <v>142</v>
      </c>
      <c r="BE471" s="226">
        <f>IF(N471="základní",J471,0)</f>
        <v>0</v>
      </c>
      <c r="BF471" s="226">
        <f>IF(N471="snížená",J471,0)</f>
        <v>0</v>
      </c>
      <c r="BG471" s="226">
        <f>IF(N471="zákl. přenesená",J471,0)</f>
        <v>0</v>
      </c>
      <c r="BH471" s="226">
        <f>IF(N471="sníž. přenesená",J471,0)</f>
        <v>0</v>
      </c>
      <c r="BI471" s="226">
        <f>IF(N471="nulová",J471,0)</f>
        <v>0</v>
      </c>
      <c r="BJ471" s="20" t="s">
        <v>83</v>
      </c>
      <c r="BK471" s="226">
        <f>ROUND(I471*H471,2)</f>
        <v>0</v>
      </c>
      <c r="BL471" s="20" t="s">
        <v>269</v>
      </c>
      <c r="BM471" s="225" t="s">
        <v>939</v>
      </c>
    </row>
    <row r="472" s="14" customFormat="1">
      <c r="A472" s="14"/>
      <c r="B472" s="243"/>
      <c r="C472" s="244"/>
      <c r="D472" s="234" t="s">
        <v>153</v>
      </c>
      <c r="E472" s="245" t="s">
        <v>19</v>
      </c>
      <c r="F472" s="246" t="s">
        <v>83</v>
      </c>
      <c r="G472" s="244"/>
      <c r="H472" s="247">
        <v>1</v>
      </c>
      <c r="I472" s="248"/>
      <c r="J472" s="244"/>
      <c r="K472" s="244"/>
      <c r="L472" s="249"/>
      <c r="M472" s="250"/>
      <c r="N472" s="251"/>
      <c r="O472" s="251"/>
      <c r="P472" s="251"/>
      <c r="Q472" s="251"/>
      <c r="R472" s="251"/>
      <c r="S472" s="251"/>
      <c r="T472" s="251"/>
      <c r="U472" s="252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T472" s="253" t="s">
        <v>153</v>
      </c>
      <c r="AU472" s="253" t="s">
        <v>85</v>
      </c>
      <c r="AV472" s="14" t="s">
        <v>85</v>
      </c>
      <c r="AW472" s="14" t="s">
        <v>37</v>
      </c>
      <c r="AX472" s="14" t="s">
        <v>75</v>
      </c>
      <c r="AY472" s="253" t="s">
        <v>142</v>
      </c>
    </row>
    <row r="473" s="15" customFormat="1">
      <c r="A473" s="15"/>
      <c r="B473" s="254"/>
      <c r="C473" s="255"/>
      <c r="D473" s="234" t="s">
        <v>153</v>
      </c>
      <c r="E473" s="256" t="s">
        <v>19</v>
      </c>
      <c r="F473" s="257" t="s">
        <v>156</v>
      </c>
      <c r="G473" s="255"/>
      <c r="H473" s="258">
        <v>1</v>
      </c>
      <c r="I473" s="259"/>
      <c r="J473" s="255"/>
      <c r="K473" s="255"/>
      <c r="L473" s="260"/>
      <c r="M473" s="261"/>
      <c r="N473" s="262"/>
      <c r="O473" s="262"/>
      <c r="P473" s="262"/>
      <c r="Q473" s="262"/>
      <c r="R473" s="262"/>
      <c r="S473" s="262"/>
      <c r="T473" s="262"/>
      <c r="U473" s="263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T473" s="264" t="s">
        <v>153</v>
      </c>
      <c r="AU473" s="264" t="s">
        <v>85</v>
      </c>
      <c r="AV473" s="15" t="s">
        <v>149</v>
      </c>
      <c r="AW473" s="15" t="s">
        <v>37</v>
      </c>
      <c r="AX473" s="15" t="s">
        <v>83</v>
      </c>
      <c r="AY473" s="264" t="s">
        <v>142</v>
      </c>
    </row>
    <row r="474" s="2" customFormat="1" ht="16.5" customHeight="1">
      <c r="A474" s="41"/>
      <c r="B474" s="42"/>
      <c r="C474" s="214" t="s">
        <v>940</v>
      </c>
      <c r="D474" s="214" t="s">
        <v>144</v>
      </c>
      <c r="E474" s="215" t="s">
        <v>941</v>
      </c>
      <c r="F474" s="216" t="s">
        <v>942</v>
      </c>
      <c r="G474" s="217" t="s">
        <v>278</v>
      </c>
      <c r="H474" s="218">
        <v>1</v>
      </c>
      <c r="I474" s="219"/>
      <c r="J474" s="220">
        <f>ROUND(I474*H474,2)</f>
        <v>0</v>
      </c>
      <c r="K474" s="216" t="s">
        <v>562</v>
      </c>
      <c r="L474" s="47"/>
      <c r="M474" s="221" t="s">
        <v>19</v>
      </c>
      <c r="N474" s="222" t="s">
        <v>46</v>
      </c>
      <c r="O474" s="87"/>
      <c r="P474" s="223">
        <f>O474*H474</f>
        <v>0</v>
      </c>
      <c r="Q474" s="223">
        <v>0</v>
      </c>
      <c r="R474" s="223">
        <f>Q474*H474</f>
        <v>0</v>
      </c>
      <c r="S474" s="223">
        <v>0</v>
      </c>
      <c r="T474" s="223">
        <f>S474*H474</f>
        <v>0</v>
      </c>
      <c r="U474" s="224" t="s">
        <v>19</v>
      </c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R474" s="225" t="s">
        <v>269</v>
      </c>
      <c r="AT474" s="225" t="s">
        <v>144</v>
      </c>
      <c r="AU474" s="225" t="s">
        <v>85</v>
      </c>
      <c r="AY474" s="20" t="s">
        <v>142</v>
      </c>
      <c r="BE474" s="226">
        <f>IF(N474="základní",J474,0)</f>
        <v>0</v>
      </c>
      <c r="BF474" s="226">
        <f>IF(N474="snížená",J474,0)</f>
        <v>0</v>
      </c>
      <c r="BG474" s="226">
        <f>IF(N474="zákl. přenesená",J474,0)</f>
        <v>0</v>
      </c>
      <c r="BH474" s="226">
        <f>IF(N474="sníž. přenesená",J474,0)</f>
        <v>0</v>
      </c>
      <c r="BI474" s="226">
        <f>IF(N474="nulová",J474,0)</f>
        <v>0</v>
      </c>
      <c r="BJ474" s="20" t="s">
        <v>83</v>
      </c>
      <c r="BK474" s="226">
        <f>ROUND(I474*H474,2)</f>
        <v>0</v>
      </c>
      <c r="BL474" s="20" t="s">
        <v>269</v>
      </c>
      <c r="BM474" s="225" t="s">
        <v>943</v>
      </c>
    </row>
    <row r="475" s="14" customFormat="1">
      <c r="A475" s="14"/>
      <c r="B475" s="243"/>
      <c r="C475" s="244"/>
      <c r="D475" s="234" t="s">
        <v>153</v>
      </c>
      <c r="E475" s="245" t="s">
        <v>19</v>
      </c>
      <c r="F475" s="246" t="s">
        <v>83</v>
      </c>
      <c r="G475" s="244"/>
      <c r="H475" s="247">
        <v>1</v>
      </c>
      <c r="I475" s="248"/>
      <c r="J475" s="244"/>
      <c r="K475" s="244"/>
      <c r="L475" s="249"/>
      <c r="M475" s="250"/>
      <c r="N475" s="251"/>
      <c r="O475" s="251"/>
      <c r="P475" s="251"/>
      <c r="Q475" s="251"/>
      <c r="R475" s="251"/>
      <c r="S475" s="251"/>
      <c r="T475" s="251"/>
      <c r="U475" s="252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T475" s="253" t="s">
        <v>153</v>
      </c>
      <c r="AU475" s="253" t="s">
        <v>85</v>
      </c>
      <c r="AV475" s="14" t="s">
        <v>85</v>
      </c>
      <c r="AW475" s="14" t="s">
        <v>37</v>
      </c>
      <c r="AX475" s="14" t="s">
        <v>75</v>
      </c>
      <c r="AY475" s="253" t="s">
        <v>142</v>
      </c>
    </row>
    <row r="476" s="15" customFormat="1">
      <c r="A476" s="15"/>
      <c r="B476" s="254"/>
      <c r="C476" s="255"/>
      <c r="D476" s="234" t="s">
        <v>153</v>
      </c>
      <c r="E476" s="256" t="s">
        <v>19</v>
      </c>
      <c r="F476" s="257" t="s">
        <v>156</v>
      </c>
      <c r="G476" s="255"/>
      <c r="H476" s="258">
        <v>1</v>
      </c>
      <c r="I476" s="259"/>
      <c r="J476" s="255"/>
      <c r="K476" s="255"/>
      <c r="L476" s="260"/>
      <c r="M476" s="261"/>
      <c r="N476" s="262"/>
      <c r="O476" s="262"/>
      <c r="P476" s="262"/>
      <c r="Q476" s="262"/>
      <c r="R476" s="262"/>
      <c r="S476" s="262"/>
      <c r="T476" s="262"/>
      <c r="U476" s="263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T476" s="264" t="s">
        <v>153</v>
      </c>
      <c r="AU476" s="264" t="s">
        <v>85</v>
      </c>
      <c r="AV476" s="15" t="s">
        <v>149</v>
      </c>
      <c r="AW476" s="15" t="s">
        <v>37</v>
      </c>
      <c r="AX476" s="15" t="s">
        <v>83</v>
      </c>
      <c r="AY476" s="264" t="s">
        <v>142</v>
      </c>
    </row>
    <row r="477" s="12" customFormat="1" ht="22.8" customHeight="1">
      <c r="A477" s="12"/>
      <c r="B477" s="198"/>
      <c r="C477" s="199"/>
      <c r="D477" s="200" t="s">
        <v>74</v>
      </c>
      <c r="E477" s="212" t="s">
        <v>372</v>
      </c>
      <c r="F477" s="212" t="s">
        <v>373</v>
      </c>
      <c r="G477" s="199"/>
      <c r="H477" s="199"/>
      <c r="I477" s="202"/>
      <c r="J477" s="213">
        <f>BK477</f>
        <v>0</v>
      </c>
      <c r="K477" s="199"/>
      <c r="L477" s="204"/>
      <c r="M477" s="205"/>
      <c r="N477" s="206"/>
      <c r="O477" s="206"/>
      <c r="P477" s="207">
        <f>SUM(P478:P491)</f>
        <v>0</v>
      </c>
      <c r="Q477" s="206"/>
      <c r="R477" s="207">
        <f>SUM(R478:R491)</f>
        <v>0.81900750000000011</v>
      </c>
      <c r="S477" s="206"/>
      <c r="T477" s="207">
        <f>SUM(T478:T491)</f>
        <v>0</v>
      </c>
      <c r="U477" s="208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R477" s="209" t="s">
        <v>85</v>
      </c>
      <c r="AT477" s="210" t="s">
        <v>74</v>
      </c>
      <c r="AU477" s="210" t="s">
        <v>83</v>
      </c>
      <c r="AY477" s="209" t="s">
        <v>142</v>
      </c>
      <c r="BK477" s="211">
        <f>SUM(BK478:BK491)</f>
        <v>0</v>
      </c>
    </row>
    <row r="478" s="2" customFormat="1" ht="16.5" customHeight="1">
      <c r="A478" s="41"/>
      <c r="B478" s="42"/>
      <c r="C478" s="214" t="s">
        <v>944</v>
      </c>
      <c r="D478" s="214" t="s">
        <v>144</v>
      </c>
      <c r="E478" s="215" t="s">
        <v>945</v>
      </c>
      <c r="F478" s="216" t="s">
        <v>946</v>
      </c>
      <c r="G478" s="217" t="s">
        <v>147</v>
      </c>
      <c r="H478" s="218">
        <v>5.75</v>
      </c>
      <c r="I478" s="219"/>
      <c r="J478" s="220">
        <f>ROUND(I478*H478,2)</f>
        <v>0</v>
      </c>
      <c r="K478" s="216" t="s">
        <v>562</v>
      </c>
      <c r="L478" s="47"/>
      <c r="M478" s="221" t="s">
        <v>19</v>
      </c>
      <c r="N478" s="222" t="s">
        <v>46</v>
      </c>
      <c r="O478" s="87"/>
      <c r="P478" s="223">
        <f>O478*H478</f>
        <v>0</v>
      </c>
      <c r="Q478" s="223">
        <v>1.0000000000000001E-05</v>
      </c>
      <c r="R478" s="223">
        <f>Q478*H478</f>
        <v>5.7500000000000002E-05</v>
      </c>
      <c r="S478" s="223">
        <v>0</v>
      </c>
      <c r="T478" s="223">
        <f>S478*H478</f>
        <v>0</v>
      </c>
      <c r="U478" s="224" t="s">
        <v>19</v>
      </c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R478" s="225" t="s">
        <v>269</v>
      </c>
      <c r="AT478" s="225" t="s">
        <v>144</v>
      </c>
      <c r="AU478" s="225" t="s">
        <v>85</v>
      </c>
      <c r="AY478" s="20" t="s">
        <v>142</v>
      </c>
      <c r="BE478" s="226">
        <f>IF(N478="základní",J478,0)</f>
        <v>0</v>
      </c>
      <c r="BF478" s="226">
        <f>IF(N478="snížená",J478,0)</f>
        <v>0</v>
      </c>
      <c r="BG478" s="226">
        <f>IF(N478="zákl. přenesená",J478,0)</f>
        <v>0</v>
      </c>
      <c r="BH478" s="226">
        <f>IF(N478="sníž. přenesená",J478,0)</f>
        <v>0</v>
      </c>
      <c r="BI478" s="226">
        <f>IF(N478="nulová",J478,0)</f>
        <v>0</v>
      </c>
      <c r="BJ478" s="20" t="s">
        <v>83</v>
      </c>
      <c r="BK478" s="226">
        <f>ROUND(I478*H478,2)</f>
        <v>0</v>
      </c>
      <c r="BL478" s="20" t="s">
        <v>269</v>
      </c>
      <c r="BM478" s="225" t="s">
        <v>947</v>
      </c>
    </row>
    <row r="479" s="14" customFormat="1">
      <c r="A479" s="14"/>
      <c r="B479" s="243"/>
      <c r="C479" s="244"/>
      <c r="D479" s="234" t="s">
        <v>153</v>
      </c>
      <c r="E479" s="245" t="s">
        <v>19</v>
      </c>
      <c r="F479" s="246" t="s">
        <v>948</v>
      </c>
      <c r="G479" s="244"/>
      <c r="H479" s="247">
        <v>5.75</v>
      </c>
      <c r="I479" s="248"/>
      <c r="J479" s="244"/>
      <c r="K479" s="244"/>
      <c r="L479" s="249"/>
      <c r="M479" s="250"/>
      <c r="N479" s="251"/>
      <c r="O479" s="251"/>
      <c r="P479" s="251"/>
      <c r="Q479" s="251"/>
      <c r="R479" s="251"/>
      <c r="S479" s="251"/>
      <c r="T479" s="251"/>
      <c r="U479" s="252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T479" s="253" t="s">
        <v>153</v>
      </c>
      <c r="AU479" s="253" t="s">
        <v>85</v>
      </c>
      <c r="AV479" s="14" t="s">
        <v>85</v>
      </c>
      <c r="AW479" s="14" t="s">
        <v>37</v>
      </c>
      <c r="AX479" s="14" t="s">
        <v>75</v>
      </c>
      <c r="AY479" s="253" t="s">
        <v>142</v>
      </c>
    </row>
    <row r="480" s="15" customFormat="1">
      <c r="A480" s="15"/>
      <c r="B480" s="254"/>
      <c r="C480" s="255"/>
      <c r="D480" s="234" t="s">
        <v>153</v>
      </c>
      <c r="E480" s="256" t="s">
        <v>19</v>
      </c>
      <c r="F480" s="257" t="s">
        <v>156</v>
      </c>
      <c r="G480" s="255"/>
      <c r="H480" s="258">
        <v>5.75</v>
      </c>
      <c r="I480" s="259"/>
      <c r="J480" s="255"/>
      <c r="K480" s="255"/>
      <c r="L480" s="260"/>
      <c r="M480" s="261"/>
      <c r="N480" s="262"/>
      <c r="O480" s="262"/>
      <c r="P480" s="262"/>
      <c r="Q480" s="262"/>
      <c r="R480" s="262"/>
      <c r="S480" s="262"/>
      <c r="T480" s="262"/>
      <c r="U480" s="263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T480" s="264" t="s">
        <v>153</v>
      </c>
      <c r="AU480" s="264" t="s">
        <v>85</v>
      </c>
      <c r="AV480" s="15" t="s">
        <v>149</v>
      </c>
      <c r="AW480" s="15" t="s">
        <v>37</v>
      </c>
      <c r="AX480" s="15" t="s">
        <v>83</v>
      </c>
      <c r="AY480" s="264" t="s">
        <v>142</v>
      </c>
    </row>
    <row r="481" s="2" customFormat="1" ht="16.5" customHeight="1">
      <c r="A481" s="41"/>
      <c r="B481" s="42"/>
      <c r="C481" s="279" t="s">
        <v>949</v>
      </c>
      <c r="D481" s="279" t="s">
        <v>517</v>
      </c>
      <c r="E481" s="280" t="s">
        <v>950</v>
      </c>
      <c r="F481" s="281" t="s">
        <v>951</v>
      </c>
      <c r="G481" s="282" t="s">
        <v>159</v>
      </c>
      <c r="H481" s="283">
        <v>0.57499999999999996</v>
      </c>
      <c r="I481" s="284"/>
      <c r="J481" s="285">
        <f>ROUND(I481*H481,2)</f>
        <v>0</v>
      </c>
      <c r="K481" s="281" t="s">
        <v>148</v>
      </c>
      <c r="L481" s="286"/>
      <c r="M481" s="287" t="s">
        <v>19</v>
      </c>
      <c r="N481" s="288" t="s">
        <v>46</v>
      </c>
      <c r="O481" s="87"/>
      <c r="P481" s="223">
        <f>O481*H481</f>
        <v>0</v>
      </c>
      <c r="Q481" s="223">
        <v>0.55000000000000004</v>
      </c>
      <c r="R481" s="223">
        <f>Q481*H481</f>
        <v>0.31624999999999998</v>
      </c>
      <c r="S481" s="223">
        <v>0</v>
      </c>
      <c r="T481" s="223">
        <f>S481*H481</f>
        <v>0</v>
      </c>
      <c r="U481" s="224" t="s">
        <v>19</v>
      </c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R481" s="225" t="s">
        <v>366</v>
      </c>
      <c r="AT481" s="225" t="s">
        <v>517</v>
      </c>
      <c r="AU481" s="225" t="s">
        <v>85</v>
      </c>
      <c r="AY481" s="20" t="s">
        <v>142</v>
      </c>
      <c r="BE481" s="226">
        <f>IF(N481="základní",J481,0)</f>
        <v>0</v>
      </c>
      <c r="BF481" s="226">
        <f>IF(N481="snížená",J481,0)</f>
        <v>0</v>
      </c>
      <c r="BG481" s="226">
        <f>IF(N481="zákl. přenesená",J481,0)</f>
        <v>0</v>
      </c>
      <c r="BH481" s="226">
        <f>IF(N481="sníž. přenesená",J481,0)</f>
        <v>0</v>
      </c>
      <c r="BI481" s="226">
        <f>IF(N481="nulová",J481,0)</f>
        <v>0</v>
      </c>
      <c r="BJ481" s="20" t="s">
        <v>83</v>
      </c>
      <c r="BK481" s="226">
        <f>ROUND(I481*H481,2)</f>
        <v>0</v>
      </c>
      <c r="BL481" s="20" t="s">
        <v>269</v>
      </c>
      <c r="BM481" s="225" t="s">
        <v>952</v>
      </c>
    </row>
    <row r="482" s="14" customFormat="1">
      <c r="A482" s="14"/>
      <c r="B482" s="243"/>
      <c r="C482" s="244"/>
      <c r="D482" s="234" t="s">
        <v>153</v>
      </c>
      <c r="E482" s="244"/>
      <c r="F482" s="246" t="s">
        <v>953</v>
      </c>
      <c r="G482" s="244"/>
      <c r="H482" s="247">
        <v>0.57499999999999996</v>
      </c>
      <c r="I482" s="248"/>
      <c r="J482" s="244"/>
      <c r="K482" s="244"/>
      <c r="L482" s="249"/>
      <c r="M482" s="250"/>
      <c r="N482" s="251"/>
      <c r="O482" s="251"/>
      <c r="P482" s="251"/>
      <c r="Q482" s="251"/>
      <c r="R482" s="251"/>
      <c r="S482" s="251"/>
      <c r="T482" s="251"/>
      <c r="U482" s="252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T482" s="253" t="s">
        <v>153</v>
      </c>
      <c r="AU482" s="253" t="s">
        <v>85</v>
      </c>
      <c r="AV482" s="14" t="s">
        <v>85</v>
      </c>
      <c r="AW482" s="14" t="s">
        <v>4</v>
      </c>
      <c r="AX482" s="14" t="s">
        <v>83</v>
      </c>
      <c r="AY482" s="253" t="s">
        <v>142</v>
      </c>
    </row>
    <row r="483" s="2" customFormat="1" ht="33" customHeight="1">
      <c r="A483" s="41"/>
      <c r="B483" s="42"/>
      <c r="C483" s="214" t="s">
        <v>954</v>
      </c>
      <c r="D483" s="214" t="s">
        <v>144</v>
      </c>
      <c r="E483" s="215" t="s">
        <v>955</v>
      </c>
      <c r="F483" s="216" t="s">
        <v>956</v>
      </c>
      <c r="G483" s="217" t="s">
        <v>147</v>
      </c>
      <c r="H483" s="218">
        <v>27.5</v>
      </c>
      <c r="I483" s="219"/>
      <c r="J483" s="220">
        <f>ROUND(I483*H483,2)</f>
        <v>0</v>
      </c>
      <c r="K483" s="216" t="s">
        <v>148</v>
      </c>
      <c r="L483" s="47"/>
      <c r="M483" s="221" t="s">
        <v>19</v>
      </c>
      <c r="N483" s="222" t="s">
        <v>46</v>
      </c>
      <c r="O483" s="87"/>
      <c r="P483" s="223">
        <f>O483*H483</f>
        <v>0</v>
      </c>
      <c r="Q483" s="223">
        <v>0.00012</v>
      </c>
      <c r="R483" s="223">
        <f>Q483*H483</f>
        <v>0.0033</v>
      </c>
      <c r="S483" s="223">
        <v>0</v>
      </c>
      <c r="T483" s="223">
        <f>S483*H483</f>
        <v>0</v>
      </c>
      <c r="U483" s="224" t="s">
        <v>19</v>
      </c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R483" s="225" t="s">
        <v>269</v>
      </c>
      <c r="AT483" s="225" t="s">
        <v>144</v>
      </c>
      <c r="AU483" s="225" t="s">
        <v>85</v>
      </c>
      <c r="AY483" s="20" t="s">
        <v>142</v>
      </c>
      <c r="BE483" s="226">
        <f>IF(N483="základní",J483,0)</f>
        <v>0</v>
      </c>
      <c r="BF483" s="226">
        <f>IF(N483="snížená",J483,0)</f>
        <v>0</v>
      </c>
      <c r="BG483" s="226">
        <f>IF(N483="zákl. přenesená",J483,0)</f>
        <v>0</v>
      </c>
      <c r="BH483" s="226">
        <f>IF(N483="sníž. přenesená",J483,0)</f>
        <v>0</v>
      </c>
      <c r="BI483" s="226">
        <f>IF(N483="nulová",J483,0)</f>
        <v>0</v>
      </c>
      <c r="BJ483" s="20" t="s">
        <v>83</v>
      </c>
      <c r="BK483" s="226">
        <f>ROUND(I483*H483,2)</f>
        <v>0</v>
      </c>
      <c r="BL483" s="20" t="s">
        <v>269</v>
      </c>
      <c r="BM483" s="225" t="s">
        <v>957</v>
      </c>
    </row>
    <row r="484" s="2" customFormat="1">
      <c r="A484" s="41"/>
      <c r="B484" s="42"/>
      <c r="C484" s="43"/>
      <c r="D484" s="227" t="s">
        <v>151</v>
      </c>
      <c r="E484" s="43"/>
      <c r="F484" s="228" t="s">
        <v>958</v>
      </c>
      <c r="G484" s="43"/>
      <c r="H484" s="43"/>
      <c r="I484" s="229"/>
      <c r="J484" s="43"/>
      <c r="K484" s="43"/>
      <c r="L484" s="47"/>
      <c r="M484" s="230"/>
      <c r="N484" s="231"/>
      <c r="O484" s="87"/>
      <c r="P484" s="87"/>
      <c r="Q484" s="87"/>
      <c r="R484" s="87"/>
      <c r="S484" s="87"/>
      <c r="T484" s="87"/>
      <c r="U484" s="88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T484" s="20" t="s">
        <v>151</v>
      </c>
      <c r="AU484" s="20" t="s">
        <v>85</v>
      </c>
    </row>
    <row r="485" s="13" customFormat="1">
      <c r="A485" s="13"/>
      <c r="B485" s="232"/>
      <c r="C485" s="233"/>
      <c r="D485" s="234" t="s">
        <v>153</v>
      </c>
      <c r="E485" s="235" t="s">
        <v>19</v>
      </c>
      <c r="F485" s="236" t="s">
        <v>736</v>
      </c>
      <c r="G485" s="233"/>
      <c r="H485" s="235" t="s">
        <v>19</v>
      </c>
      <c r="I485" s="237"/>
      <c r="J485" s="233"/>
      <c r="K485" s="233"/>
      <c r="L485" s="238"/>
      <c r="M485" s="239"/>
      <c r="N485" s="240"/>
      <c r="O485" s="240"/>
      <c r="P485" s="240"/>
      <c r="Q485" s="240"/>
      <c r="R485" s="240"/>
      <c r="S485" s="240"/>
      <c r="T485" s="240"/>
      <c r="U485" s="241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42" t="s">
        <v>153</v>
      </c>
      <c r="AU485" s="242" t="s">
        <v>85</v>
      </c>
      <c r="AV485" s="13" t="s">
        <v>83</v>
      </c>
      <c r="AW485" s="13" t="s">
        <v>37</v>
      </c>
      <c r="AX485" s="13" t="s">
        <v>75</v>
      </c>
      <c r="AY485" s="242" t="s">
        <v>142</v>
      </c>
    </row>
    <row r="486" s="14" customFormat="1">
      <c r="A486" s="14"/>
      <c r="B486" s="243"/>
      <c r="C486" s="244"/>
      <c r="D486" s="234" t="s">
        <v>153</v>
      </c>
      <c r="E486" s="245" t="s">
        <v>19</v>
      </c>
      <c r="F486" s="246" t="s">
        <v>218</v>
      </c>
      <c r="G486" s="244"/>
      <c r="H486" s="247">
        <v>27.5</v>
      </c>
      <c r="I486" s="248"/>
      <c r="J486" s="244"/>
      <c r="K486" s="244"/>
      <c r="L486" s="249"/>
      <c r="M486" s="250"/>
      <c r="N486" s="251"/>
      <c r="O486" s="251"/>
      <c r="P486" s="251"/>
      <c r="Q486" s="251"/>
      <c r="R486" s="251"/>
      <c r="S486" s="251"/>
      <c r="T486" s="251"/>
      <c r="U486" s="252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T486" s="253" t="s">
        <v>153</v>
      </c>
      <c r="AU486" s="253" t="s">
        <v>85</v>
      </c>
      <c r="AV486" s="14" t="s">
        <v>85</v>
      </c>
      <c r="AW486" s="14" t="s">
        <v>37</v>
      </c>
      <c r="AX486" s="14" t="s">
        <v>75</v>
      </c>
      <c r="AY486" s="253" t="s">
        <v>142</v>
      </c>
    </row>
    <row r="487" s="15" customFormat="1">
      <c r="A487" s="15"/>
      <c r="B487" s="254"/>
      <c r="C487" s="255"/>
      <c r="D487" s="234" t="s">
        <v>153</v>
      </c>
      <c r="E487" s="256" t="s">
        <v>19</v>
      </c>
      <c r="F487" s="257" t="s">
        <v>156</v>
      </c>
      <c r="G487" s="255"/>
      <c r="H487" s="258">
        <v>27.5</v>
      </c>
      <c r="I487" s="259"/>
      <c r="J487" s="255"/>
      <c r="K487" s="255"/>
      <c r="L487" s="260"/>
      <c r="M487" s="261"/>
      <c r="N487" s="262"/>
      <c r="O487" s="262"/>
      <c r="P487" s="262"/>
      <c r="Q487" s="262"/>
      <c r="R487" s="262"/>
      <c r="S487" s="262"/>
      <c r="T487" s="262"/>
      <c r="U487" s="263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T487" s="264" t="s">
        <v>153</v>
      </c>
      <c r="AU487" s="264" t="s">
        <v>85</v>
      </c>
      <c r="AV487" s="15" t="s">
        <v>149</v>
      </c>
      <c r="AW487" s="15" t="s">
        <v>37</v>
      </c>
      <c r="AX487" s="15" t="s">
        <v>83</v>
      </c>
      <c r="AY487" s="264" t="s">
        <v>142</v>
      </c>
    </row>
    <row r="488" s="2" customFormat="1" ht="16.5" customHeight="1">
      <c r="A488" s="41"/>
      <c r="B488" s="42"/>
      <c r="C488" s="279" t="s">
        <v>959</v>
      </c>
      <c r="D488" s="279" t="s">
        <v>517</v>
      </c>
      <c r="E488" s="280" t="s">
        <v>960</v>
      </c>
      <c r="F488" s="281" t="s">
        <v>961</v>
      </c>
      <c r="G488" s="282" t="s">
        <v>159</v>
      </c>
      <c r="H488" s="283">
        <v>0.90800000000000003</v>
      </c>
      <c r="I488" s="284"/>
      <c r="J488" s="285">
        <f>ROUND(I488*H488,2)</f>
        <v>0</v>
      </c>
      <c r="K488" s="281" t="s">
        <v>148</v>
      </c>
      <c r="L488" s="286"/>
      <c r="M488" s="287" t="s">
        <v>19</v>
      </c>
      <c r="N488" s="288" t="s">
        <v>46</v>
      </c>
      <c r="O488" s="87"/>
      <c r="P488" s="223">
        <f>O488*H488</f>
        <v>0</v>
      </c>
      <c r="Q488" s="223">
        <v>0.55000000000000004</v>
      </c>
      <c r="R488" s="223">
        <f>Q488*H488</f>
        <v>0.49940000000000007</v>
      </c>
      <c r="S488" s="223">
        <v>0</v>
      </c>
      <c r="T488" s="223">
        <f>S488*H488</f>
        <v>0</v>
      </c>
      <c r="U488" s="224" t="s">
        <v>19</v>
      </c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R488" s="225" t="s">
        <v>366</v>
      </c>
      <c r="AT488" s="225" t="s">
        <v>517</v>
      </c>
      <c r="AU488" s="225" t="s">
        <v>85</v>
      </c>
      <c r="AY488" s="20" t="s">
        <v>142</v>
      </c>
      <c r="BE488" s="226">
        <f>IF(N488="základní",J488,0)</f>
        <v>0</v>
      </c>
      <c r="BF488" s="226">
        <f>IF(N488="snížená",J488,0)</f>
        <v>0</v>
      </c>
      <c r="BG488" s="226">
        <f>IF(N488="zákl. přenesená",J488,0)</f>
        <v>0</v>
      </c>
      <c r="BH488" s="226">
        <f>IF(N488="sníž. přenesená",J488,0)</f>
        <v>0</v>
      </c>
      <c r="BI488" s="226">
        <f>IF(N488="nulová",J488,0)</f>
        <v>0</v>
      </c>
      <c r="BJ488" s="20" t="s">
        <v>83</v>
      </c>
      <c r="BK488" s="226">
        <f>ROUND(I488*H488,2)</f>
        <v>0</v>
      </c>
      <c r="BL488" s="20" t="s">
        <v>269</v>
      </c>
      <c r="BM488" s="225" t="s">
        <v>962</v>
      </c>
    </row>
    <row r="489" s="14" customFormat="1">
      <c r="A489" s="14"/>
      <c r="B489" s="243"/>
      <c r="C489" s="244"/>
      <c r="D489" s="234" t="s">
        <v>153</v>
      </c>
      <c r="E489" s="244"/>
      <c r="F489" s="246" t="s">
        <v>963</v>
      </c>
      <c r="G489" s="244"/>
      <c r="H489" s="247">
        <v>0.90800000000000003</v>
      </c>
      <c r="I489" s="248"/>
      <c r="J489" s="244"/>
      <c r="K489" s="244"/>
      <c r="L489" s="249"/>
      <c r="M489" s="250"/>
      <c r="N489" s="251"/>
      <c r="O489" s="251"/>
      <c r="P489" s="251"/>
      <c r="Q489" s="251"/>
      <c r="R489" s="251"/>
      <c r="S489" s="251"/>
      <c r="T489" s="251"/>
      <c r="U489" s="252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53" t="s">
        <v>153</v>
      </c>
      <c r="AU489" s="253" t="s">
        <v>85</v>
      </c>
      <c r="AV489" s="14" t="s">
        <v>85</v>
      </c>
      <c r="AW489" s="14" t="s">
        <v>4</v>
      </c>
      <c r="AX489" s="14" t="s">
        <v>83</v>
      </c>
      <c r="AY489" s="253" t="s">
        <v>142</v>
      </c>
    </row>
    <row r="490" s="2" customFormat="1" ht="24.15" customHeight="1">
      <c r="A490" s="41"/>
      <c r="B490" s="42"/>
      <c r="C490" s="214" t="s">
        <v>964</v>
      </c>
      <c r="D490" s="214" t="s">
        <v>144</v>
      </c>
      <c r="E490" s="215" t="s">
        <v>965</v>
      </c>
      <c r="F490" s="216" t="s">
        <v>966</v>
      </c>
      <c r="G490" s="217" t="s">
        <v>177</v>
      </c>
      <c r="H490" s="218">
        <v>0.81899999999999995</v>
      </c>
      <c r="I490" s="219"/>
      <c r="J490" s="220">
        <f>ROUND(I490*H490,2)</f>
        <v>0</v>
      </c>
      <c r="K490" s="216" t="s">
        <v>148</v>
      </c>
      <c r="L490" s="47"/>
      <c r="M490" s="221" t="s">
        <v>19</v>
      </c>
      <c r="N490" s="222" t="s">
        <v>46</v>
      </c>
      <c r="O490" s="87"/>
      <c r="P490" s="223">
        <f>O490*H490</f>
        <v>0</v>
      </c>
      <c r="Q490" s="223">
        <v>0</v>
      </c>
      <c r="R490" s="223">
        <f>Q490*H490</f>
        <v>0</v>
      </c>
      <c r="S490" s="223">
        <v>0</v>
      </c>
      <c r="T490" s="223">
        <f>S490*H490</f>
        <v>0</v>
      </c>
      <c r="U490" s="224" t="s">
        <v>19</v>
      </c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R490" s="225" t="s">
        <v>269</v>
      </c>
      <c r="AT490" s="225" t="s">
        <v>144</v>
      </c>
      <c r="AU490" s="225" t="s">
        <v>85</v>
      </c>
      <c r="AY490" s="20" t="s">
        <v>142</v>
      </c>
      <c r="BE490" s="226">
        <f>IF(N490="základní",J490,0)</f>
        <v>0</v>
      </c>
      <c r="BF490" s="226">
        <f>IF(N490="snížená",J490,0)</f>
        <v>0</v>
      </c>
      <c r="BG490" s="226">
        <f>IF(N490="zákl. přenesená",J490,0)</f>
        <v>0</v>
      </c>
      <c r="BH490" s="226">
        <f>IF(N490="sníž. přenesená",J490,0)</f>
        <v>0</v>
      </c>
      <c r="BI490" s="226">
        <f>IF(N490="nulová",J490,0)</f>
        <v>0</v>
      </c>
      <c r="BJ490" s="20" t="s">
        <v>83</v>
      </c>
      <c r="BK490" s="226">
        <f>ROUND(I490*H490,2)</f>
        <v>0</v>
      </c>
      <c r="BL490" s="20" t="s">
        <v>269</v>
      </c>
      <c r="BM490" s="225" t="s">
        <v>967</v>
      </c>
    </row>
    <row r="491" s="2" customFormat="1">
      <c r="A491" s="41"/>
      <c r="B491" s="42"/>
      <c r="C491" s="43"/>
      <c r="D491" s="227" t="s">
        <v>151</v>
      </c>
      <c r="E491" s="43"/>
      <c r="F491" s="228" t="s">
        <v>968</v>
      </c>
      <c r="G491" s="43"/>
      <c r="H491" s="43"/>
      <c r="I491" s="229"/>
      <c r="J491" s="43"/>
      <c r="K491" s="43"/>
      <c r="L491" s="47"/>
      <c r="M491" s="230"/>
      <c r="N491" s="231"/>
      <c r="O491" s="87"/>
      <c r="P491" s="87"/>
      <c r="Q491" s="87"/>
      <c r="R491" s="87"/>
      <c r="S491" s="87"/>
      <c r="T491" s="87"/>
      <c r="U491" s="88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T491" s="20" t="s">
        <v>151</v>
      </c>
      <c r="AU491" s="20" t="s">
        <v>85</v>
      </c>
    </row>
    <row r="492" s="12" customFormat="1" ht="22.8" customHeight="1">
      <c r="A492" s="12"/>
      <c r="B492" s="198"/>
      <c r="C492" s="199"/>
      <c r="D492" s="200" t="s">
        <v>74</v>
      </c>
      <c r="E492" s="212" t="s">
        <v>969</v>
      </c>
      <c r="F492" s="212" t="s">
        <v>970</v>
      </c>
      <c r="G492" s="199"/>
      <c r="H492" s="199"/>
      <c r="I492" s="202"/>
      <c r="J492" s="213">
        <f>BK492</f>
        <v>0</v>
      </c>
      <c r="K492" s="199"/>
      <c r="L492" s="204"/>
      <c r="M492" s="205"/>
      <c r="N492" s="206"/>
      <c r="O492" s="206"/>
      <c r="P492" s="207">
        <f>SUM(P493:P511)</f>
        <v>0</v>
      </c>
      <c r="Q492" s="206"/>
      <c r="R492" s="207">
        <f>SUM(R493:R511)</f>
        <v>2.9075450000000003</v>
      </c>
      <c r="S492" s="206"/>
      <c r="T492" s="207">
        <f>SUM(T493:T511)</f>
        <v>0</v>
      </c>
      <c r="U492" s="208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R492" s="209" t="s">
        <v>85</v>
      </c>
      <c r="AT492" s="210" t="s">
        <v>74</v>
      </c>
      <c r="AU492" s="210" t="s">
        <v>83</v>
      </c>
      <c r="AY492" s="209" t="s">
        <v>142</v>
      </c>
      <c r="BK492" s="211">
        <f>SUM(BK493:BK511)</f>
        <v>0</v>
      </c>
    </row>
    <row r="493" s="2" customFormat="1" ht="24.15" customHeight="1">
      <c r="A493" s="41"/>
      <c r="B493" s="42"/>
      <c r="C493" s="214" t="s">
        <v>971</v>
      </c>
      <c r="D493" s="214" t="s">
        <v>144</v>
      </c>
      <c r="E493" s="215" t="s">
        <v>972</v>
      </c>
      <c r="F493" s="216" t="s">
        <v>973</v>
      </c>
      <c r="G493" s="217" t="s">
        <v>147</v>
      </c>
      <c r="H493" s="218">
        <v>301.30000000000001</v>
      </c>
      <c r="I493" s="219"/>
      <c r="J493" s="220">
        <f>ROUND(I493*H493,2)</f>
        <v>0</v>
      </c>
      <c r="K493" s="216" t="s">
        <v>148</v>
      </c>
      <c r="L493" s="47"/>
      <c r="M493" s="221" t="s">
        <v>19</v>
      </c>
      <c r="N493" s="222" t="s">
        <v>46</v>
      </c>
      <c r="O493" s="87"/>
      <c r="P493" s="223">
        <f>O493*H493</f>
        <v>0</v>
      </c>
      <c r="Q493" s="223">
        <v>0.00125</v>
      </c>
      <c r="R493" s="223">
        <f>Q493*H493</f>
        <v>0.37662500000000004</v>
      </c>
      <c r="S493" s="223">
        <v>0</v>
      </c>
      <c r="T493" s="223">
        <f>S493*H493</f>
        <v>0</v>
      </c>
      <c r="U493" s="224" t="s">
        <v>19</v>
      </c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R493" s="225" t="s">
        <v>269</v>
      </c>
      <c r="AT493" s="225" t="s">
        <v>144</v>
      </c>
      <c r="AU493" s="225" t="s">
        <v>85</v>
      </c>
      <c r="AY493" s="20" t="s">
        <v>142</v>
      </c>
      <c r="BE493" s="226">
        <f>IF(N493="základní",J493,0)</f>
        <v>0</v>
      </c>
      <c r="BF493" s="226">
        <f>IF(N493="snížená",J493,0)</f>
        <v>0</v>
      </c>
      <c r="BG493" s="226">
        <f>IF(N493="zákl. přenesená",J493,0)</f>
        <v>0</v>
      </c>
      <c r="BH493" s="226">
        <f>IF(N493="sníž. přenesená",J493,0)</f>
        <v>0</v>
      </c>
      <c r="BI493" s="226">
        <f>IF(N493="nulová",J493,0)</f>
        <v>0</v>
      </c>
      <c r="BJ493" s="20" t="s">
        <v>83</v>
      </c>
      <c r="BK493" s="226">
        <f>ROUND(I493*H493,2)</f>
        <v>0</v>
      </c>
      <c r="BL493" s="20" t="s">
        <v>269</v>
      </c>
      <c r="BM493" s="225" t="s">
        <v>974</v>
      </c>
    </row>
    <row r="494" s="2" customFormat="1">
      <c r="A494" s="41"/>
      <c r="B494" s="42"/>
      <c r="C494" s="43"/>
      <c r="D494" s="227" t="s">
        <v>151</v>
      </c>
      <c r="E494" s="43"/>
      <c r="F494" s="228" t="s">
        <v>975</v>
      </c>
      <c r="G494" s="43"/>
      <c r="H494" s="43"/>
      <c r="I494" s="229"/>
      <c r="J494" s="43"/>
      <c r="K494" s="43"/>
      <c r="L494" s="47"/>
      <c r="M494" s="230"/>
      <c r="N494" s="231"/>
      <c r="O494" s="87"/>
      <c r="P494" s="87"/>
      <c r="Q494" s="87"/>
      <c r="R494" s="87"/>
      <c r="S494" s="87"/>
      <c r="T494" s="87"/>
      <c r="U494" s="88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T494" s="20" t="s">
        <v>151</v>
      </c>
      <c r="AU494" s="20" t="s">
        <v>85</v>
      </c>
    </row>
    <row r="495" s="14" customFormat="1">
      <c r="A495" s="14"/>
      <c r="B495" s="243"/>
      <c r="C495" s="244"/>
      <c r="D495" s="234" t="s">
        <v>153</v>
      </c>
      <c r="E495" s="245" t="s">
        <v>19</v>
      </c>
      <c r="F495" s="246" t="s">
        <v>976</v>
      </c>
      <c r="G495" s="244"/>
      <c r="H495" s="247">
        <v>55.700000000000003</v>
      </c>
      <c r="I495" s="248"/>
      <c r="J495" s="244"/>
      <c r="K495" s="244"/>
      <c r="L495" s="249"/>
      <c r="M495" s="250"/>
      <c r="N495" s="251"/>
      <c r="O495" s="251"/>
      <c r="P495" s="251"/>
      <c r="Q495" s="251"/>
      <c r="R495" s="251"/>
      <c r="S495" s="251"/>
      <c r="T495" s="251"/>
      <c r="U495" s="252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T495" s="253" t="s">
        <v>153</v>
      </c>
      <c r="AU495" s="253" t="s">
        <v>85</v>
      </c>
      <c r="AV495" s="14" t="s">
        <v>85</v>
      </c>
      <c r="AW495" s="14" t="s">
        <v>37</v>
      </c>
      <c r="AX495" s="14" t="s">
        <v>75</v>
      </c>
      <c r="AY495" s="253" t="s">
        <v>142</v>
      </c>
    </row>
    <row r="496" s="13" customFormat="1">
      <c r="A496" s="13"/>
      <c r="B496" s="232"/>
      <c r="C496" s="233"/>
      <c r="D496" s="234" t="s">
        <v>153</v>
      </c>
      <c r="E496" s="235" t="s">
        <v>19</v>
      </c>
      <c r="F496" s="236" t="s">
        <v>230</v>
      </c>
      <c r="G496" s="233"/>
      <c r="H496" s="235" t="s">
        <v>19</v>
      </c>
      <c r="I496" s="237"/>
      <c r="J496" s="233"/>
      <c r="K496" s="233"/>
      <c r="L496" s="238"/>
      <c r="M496" s="239"/>
      <c r="N496" s="240"/>
      <c r="O496" s="240"/>
      <c r="P496" s="240"/>
      <c r="Q496" s="240"/>
      <c r="R496" s="240"/>
      <c r="S496" s="240"/>
      <c r="T496" s="240"/>
      <c r="U496" s="241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42" t="s">
        <v>153</v>
      </c>
      <c r="AU496" s="242" t="s">
        <v>85</v>
      </c>
      <c r="AV496" s="13" t="s">
        <v>83</v>
      </c>
      <c r="AW496" s="13" t="s">
        <v>37</v>
      </c>
      <c r="AX496" s="13" t="s">
        <v>75</v>
      </c>
      <c r="AY496" s="242" t="s">
        <v>142</v>
      </c>
    </row>
    <row r="497" s="14" customFormat="1">
      <c r="A497" s="14"/>
      <c r="B497" s="243"/>
      <c r="C497" s="244"/>
      <c r="D497" s="234" t="s">
        <v>153</v>
      </c>
      <c r="E497" s="245" t="s">
        <v>19</v>
      </c>
      <c r="F497" s="246" t="s">
        <v>977</v>
      </c>
      <c r="G497" s="244"/>
      <c r="H497" s="247">
        <v>18.899999999999999</v>
      </c>
      <c r="I497" s="248"/>
      <c r="J497" s="244"/>
      <c r="K497" s="244"/>
      <c r="L497" s="249"/>
      <c r="M497" s="250"/>
      <c r="N497" s="251"/>
      <c r="O497" s="251"/>
      <c r="P497" s="251"/>
      <c r="Q497" s="251"/>
      <c r="R497" s="251"/>
      <c r="S497" s="251"/>
      <c r="T497" s="251"/>
      <c r="U497" s="252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53" t="s">
        <v>153</v>
      </c>
      <c r="AU497" s="253" t="s">
        <v>85</v>
      </c>
      <c r="AV497" s="14" t="s">
        <v>85</v>
      </c>
      <c r="AW497" s="14" t="s">
        <v>37</v>
      </c>
      <c r="AX497" s="14" t="s">
        <v>75</v>
      </c>
      <c r="AY497" s="253" t="s">
        <v>142</v>
      </c>
    </row>
    <row r="498" s="14" customFormat="1">
      <c r="A498" s="14"/>
      <c r="B498" s="243"/>
      <c r="C498" s="244"/>
      <c r="D498" s="234" t="s">
        <v>153</v>
      </c>
      <c r="E498" s="245" t="s">
        <v>19</v>
      </c>
      <c r="F498" s="246" t="s">
        <v>978</v>
      </c>
      <c r="G498" s="244"/>
      <c r="H498" s="247">
        <v>9.6300000000000008</v>
      </c>
      <c r="I498" s="248"/>
      <c r="J498" s="244"/>
      <c r="K498" s="244"/>
      <c r="L498" s="249"/>
      <c r="M498" s="250"/>
      <c r="N498" s="251"/>
      <c r="O498" s="251"/>
      <c r="P498" s="251"/>
      <c r="Q498" s="251"/>
      <c r="R498" s="251"/>
      <c r="S498" s="251"/>
      <c r="T498" s="251"/>
      <c r="U498" s="252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T498" s="253" t="s">
        <v>153</v>
      </c>
      <c r="AU498" s="253" t="s">
        <v>85</v>
      </c>
      <c r="AV498" s="14" t="s">
        <v>85</v>
      </c>
      <c r="AW498" s="14" t="s">
        <v>37</v>
      </c>
      <c r="AX498" s="14" t="s">
        <v>75</v>
      </c>
      <c r="AY498" s="253" t="s">
        <v>142</v>
      </c>
    </row>
    <row r="499" s="14" customFormat="1">
      <c r="A499" s="14"/>
      <c r="B499" s="243"/>
      <c r="C499" s="244"/>
      <c r="D499" s="234" t="s">
        <v>153</v>
      </c>
      <c r="E499" s="245" t="s">
        <v>19</v>
      </c>
      <c r="F499" s="246" t="s">
        <v>979</v>
      </c>
      <c r="G499" s="244"/>
      <c r="H499" s="247">
        <v>4.3700000000000001</v>
      </c>
      <c r="I499" s="248"/>
      <c r="J499" s="244"/>
      <c r="K499" s="244"/>
      <c r="L499" s="249"/>
      <c r="M499" s="250"/>
      <c r="N499" s="251"/>
      <c r="O499" s="251"/>
      <c r="P499" s="251"/>
      <c r="Q499" s="251"/>
      <c r="R499" s="251"/>
      <c r="S499" s="251"/>
      <c r="T499" s="251"/>
      <c r="U499" s="252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T499" s="253" t="s">
        <v>153</v>
      </c>
      <c r="AU499" s="253" t="s">
        <v>85</v>
      </c>
      <c r="AV499" s="14" t="s">
        <v>85</v>
      </c>
      <c r="AW499" s="14" t="s">
        <v>37</v>
      </c>
      <c r="AX499" s="14" t="s">
        <v>75</v>
      </c>
      <c r="AY499" s="253" t="s">
        <v>142</v>
      </c>
    </row>
    <row r="500" s="14" customFormat="1">
      <c r="A500" s="14"/>
      <c r="B500" s="243"/>
      <c r="C500" s="244"/>
      <c r="D500" s="234" t="s">
        <v>153</v>
      </c>
      <c r="E500" s="245" t="s">
        <v>19</v>
      </c>
      <c r="F500" s="246" t="s">
        <v>980</v>
      </c>
      <c r="G500" s="244"/>
      <c r="H500" s="247">
        <v>89.5</v>
      </c>
      <c r="I500" s="248"/>
      <c r="J500" s="244"/>
      <c r="K500" s="244"/>
      <c r="L500" s="249"/>
      <c r="M500" s="250"/>
      <c r="N500" s="251"/>
      <c r="O500" s="251"/>
      <c r="P500" s="251"/>
      <c r="Q500" s="251"/>
      <c r="R500" s="251"/>
      <c r="S500" s="251"/>
      <c r="T500" s="251"/>
      <c r="U500" s="252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T500" s="253" t="s">
        <v>153</v>
      </c>
      <c r="AU500" s="253" t="s">
        <v>85</v>
      </c>
      <c r="AV500" s="14" t="s">
        <v>85</v>
      </c>
      <c r="AW500" s="14" t="s">
        <v>37</v>
      </c>
      <c r="AX500" s="14" t="s">
        <v>75</v>
      </c>
      <c r="AY500" s="253" t="s">
        <v>142</v>
      </c>
    </row>
    <row r="501" s="13" customFormat="1">
      <c r="A501" s="13"/>
      <c r="B501" s="232"/>
      <c r="C501" s="233"/>
      <c r="D501" s="234" t="s">
        <v>153</v>
      </c>
      <c r="E501" s="235" t="s">
        <v>19</v>
      </c>
      <c r="F501" s="236" t="s">
        <v>233</v>
      </c>
      <c r="G501" s="233"/>
      <c r="H501" s="235" t="s">
        <v>19</v>
      </c>
      <c r="I501" s="237"/>
      <c r="J501" s="233"/>
      <c r="K501" s="233"/>
      <c r="L501" s="238"/>
      <c r="M501" s="239"/>
      <c r="N501" s="240"/>
      <c r="O501" s="240"/>
      <c r="P501" s="240"/>
      <c r="Q501" s="240"/>
      <c r="R501" s="240"/>
      <c r="S501" s="240"/>
      <c r="T501" s="240"/>
      <c r="U501" s="241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42" t="s">
        <v>153</v>
      </c>
      <c r="AU501" s="242" t="s">
        <v>85</v>
      </c>
      <c r="AV501" s="13" t="s">
        <v>83</v>
      </c>
      <c r="AW501" s="13" t="s">
        <v>37</v>
      </c>
      <c r="AX501" s="13" t="s">
        <v>75</v>
      </c>
      <c r="AY501" s="242" t="s">
        <v>142</v>
      </c>
    </row>
    <row r="502" s="14" customFormat="1">
      <c r="A502" s="14"/>
      <c r="B502" s="243"/>
      <c r="C502" s="244"/>
      <c r="D502" s="234" t="s">
        <v>153</v>
      </c>
      <c r="E502" s="245" t="s">
        <v>19</v>
      </c>
      <c r="F502" s="246" t="s">
        <v>981</v>
      </c>
      <c r="G502" s="244"/>
      <c r="H502" s="247">
        <v>17.100000000000001</v>
      </c>
      <c r="I502" s="248"/>
      <c r="J502" s="244"/>
      <c r="K502" s="244"/>
      <c r="L502" s="249"/>
      <c r="M502" s="250"/>
      <c r="N502" s="251"/>
      <c r="O502" s="251"/>
      <c r="P502" s="251"/>
      <c r="Q502" s="251"/>
      <c r="R502" s="251"/>
      <c r="S502" s="251"/>
      <c r="T502" s="251"/>
      <c r="U502" s="252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T502" s="253" t="s">
        <v>153</v>
      </c>
      <c r="AU502" s="253" t="s">
        <v>85</v>
      </c>
      <c r="AV502" s="14" t="s">
        <v>85</v>
      </c>
      <c r="AW502" s="14" t="s">
        <v>37</v>
      </c>
      <c r="AX502" s="14" t="s">
        <v>75</v>
      </c>
      <c r="AY502" s="253" t="s">
        <v>142</v>
      </c>
    </row>
    <row r="503" s="14" customFormat="1">
      <c r="A503" s="14"/>
      <c r="B503" s="243"/>
      <c r="C503" s="244"/>
      <c r="D503" s="234" t="s">
        <v>153</v>
      </c>
      <c r="E503" s="245" t="s">
        <v>19</v>
      </c>
      <c r="F503" s="246" t="s">
        <v>982</v>
      </c>
      <c r="G503" s="244"/>
      <c r="H503" s="247">
        <v>9.6300000000000008</v>
      </c>
      <c r="I503" s="248"/>
      <c r="J503" s="244"/>
      <c r="K503" s="244"/>
      <c r="L503" s="249"/>
      <c r="M503" s="250"/>
      <c r="N503" s="251"/>
      <c r="O503" s="251"/>
      <c r="P503" s="251"/>
      <c r="Q503" s="251"/>
      <c r="R503" s="251"/>
      <c r="S503" s="251"/>
      <c r="T503" s="251"/>
      <c r="U503" s="252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T503" s="253" t="s">
        <v>153</v>
      </c>
      <c r="AU503" s="253" t="s">
        <v>85</v>
      </c>
      <c r="AV503" s="14" t="s">
        <v>85</v>
      </c>
      <c r="AW503" s="14" t="s">
        <v>37</v>
      </c>
      <c r="AX503" s="14" t="s">
        <v>75</v>
      </c>
      <c r="AY503" s="253" t="s">
        <v>142</v>
      </c>
    </row>
    <row r="504" s="14" customFormat="1">
      <c r="A504" s="14"/>
      <c r="B504" s="243"/>
      <c r="C504" s="244"/>
      <c r="D504" s="234" t="s">
        <v>153</v>
      </c>
      <c r="E504" s="245" t="s">
        <v>19</v>
      </c>
      <c r="F504" s="246" t="s">
        <v>983</v>
      </c>
      <c r="G504" s="244"/>
      <c r="H504" s="247">
        <v>4.3700000000000001</v>
      </c>
      <c r="I504" s="248"/>
      <c r="J504" s="244"/>
      <c r="K504" s="244"/>
      <c r="L504" s="249"/>
      <c r="M504" s="250"/>
      <c r="N504" s="251"/>
      <c r="O504" s="251"/>
      <c r="P504" s="251"/>
      <c r="Q504" s="251"/>
      <c r="R504" s="251"/>
      <c r="S504" s="251"/>
      <c r="T504" s="251"/>
      <c r="U504" s="252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T504" s="253" t="s">
        <v>153</v>
      </c>
      <c r="AU504" s="253" t="s">
        <v>85</v>
      </c>
      <c r="AV504" s="14" t="s">
        <v>85</v>
      </c>
      <c r="AW504" s="14" t="s">
        <v>37</v>
      </c>
      <c r="AX504" s="14" t="s">
        <v>75</v>
      </c>
      <c r="AY504" s="253" t="s">
        <v>142</v>
      </c>
    </row>
    <row r="505" s="14" customFormat="1">
      <c r="A505" s="14"/>
      <c r="B505" s="243"/>
      <c r="C505" s="244"/>
      <c r="D505" s="234" t="s">
        <v>153</v>
      </c>
      <c r="E505" s="245" t="s">
        <v>19</v>
      </c>
      <c r="F505" s="246" t="s">
        <v>984</v>
      </c>
      <c r="G505" s="244"/>
      <c r="H505" s="247">
        <v>16.5</v>
      </c>
      <c r="I505" s="248"/>
      <c r="J505" s="244"/>
      <c r="K505" s="244"/>
      <c r="L505" s="249"/>
      <c r="M505" s="250"/>
      <c r="N505" s="251"/>
      <c r="O505" s="251"/>
      <c r="P505" s="251"/>
      <c r="Q505" s="251"/>
      <c r="R505" s="251"/>
      <c r="S505" s="251"/>
      <c r="T505" s="251"/>
      <c r="U505" s="252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T505" s="253" t="s">
        <v>153</v>
      </c>
      <c r="AU505" s="253" t="s">
        <v>85</v>
      </c>
      <c r="AV505" s="14" t="s">
        <v>85</v>
      </c>
      <c r="AW505" s="14" t="s">
        <v>37</v>
      </c>
      <c r="AX505" s="14" t="s">
        <v>75</v>
      </c>
      <c r="AY505" s="253" t="s">
        <v>142</v>
      </c>
    </row>
    <row r="506" s="14" customFormat="1">
      <c r="A506" s="14"/>
      <c r="B506" s="243"/>
      <c r="C506" s="244"/>
      <c r="D506" s="234" t="s">
        <v>153</v>
      </c>
      <c r="E506" s="245" t="s">
        <v>19</v>
      </c>
      <c r="F506" s="246" t="s">
        <v>985</v>
      </c>
      <c r="G506" s="244"/>
      <c r="H506" s="247">
        <v>75.599999999999994</v>
      </c>
      <c r="I506" s="248"/>
      <c r="J506" s="244"/>
      <c r="K506" s="244"/>
      <c r="L506" s="249"/>
      <c r="M506" s="250"/>
      <c r="N506" s="251"/>
      <c r="O506" s="251"/>
      <c r="P506" s="251"/>
      <c r="Q506" s="251"/>
      <c r="R506" s="251"/>
      <c r="S506" s="251"/>
      <c r="T506" s="251"/>
      <c r="U506" s="252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T506" s="253" t="s">
        <v>153</v>
      </c>
      <c r="AU506" s="253" t="s">
        <v>85</v>
      </c>
      <c r="AV506" s="14" t="s">
        <v>85</v>
      </c>
      <c r="AW506" s="14" t="s">
        <v>37</v>
      </c>
      <c r="AX506" s="14" t="s">
        <v>75</v>
      </c>
      <c r="AY506" s="253" t="s">
        <v>142</v>
      </c>
    </row>
    <row r="507" s="15" customFormat="1">
      <c r="A507" s="15"/>
      <c r="B507" s="254"/>
      <c r="C507" s="255"/>
      <c r="D507" s="234" t="s">
        <v>153</v>
      </c>
      <c r="E507" s="256" t="s">
        <v>19</v>
      </c>
      <c r="F507" s="257" t="s">
        <v>156</v>
      </c>
      <c r="G507" s="255"/>
      <c r="H507" s="258">
        <v>301.29999999999995</v>
      </c>
      <c r="I507" s="259"/>
      <c r="J507" s="255"/>
      <c r="K507" s="255"/>
      <c r="L507" s="260"/>
      <c r="M507" s="261"/>
      <c r="N507" s="262"/>
      <c r="O507" s="262"/>
      <c r="P507" s="262"/>
      <c r="Q507" s="262"/>
      <c r="R507" s="262"/>
      <c r="S507" s="262"/>
      <c r="T507" s="262"/>
      <c r="U507" s="263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T507" s="264" t="s">
        <v>153</v>
      </c>
      <c r="AU507" s="264" t="s">
        <v>85</v>
      </c>
      <c r="AV507" s="15" t="s">
        <v>149</v>
      </c>
      <c r="AW507" s="15" t="s">
        <v>37</v>
      </c>
      <c r="AX507" s="15" t="s">
        <v>83</v>
      </c>
      <c r="AY507" s="264" t="s">
        <v>142</v>
      </c>
    </row>
    <row r="508" s="2" customFormat="1" ht="16.5" customHeight="1">
      <c r="A508" s="41"/>
      <c r="B508" s="42"/>
      <c r="C508" s="279" t="s">
        <v>986</v>
      </c>
      <c r="D508" s="279" t="s">
        <v>517</v>
      </c>
      <c r="E508" s="280" t="s">
        <v>987</v>
      </c>
      <c r="F508" s="281" t="s">
        <v>988</v>
      </c>
      <c r="G508" s="282" t="s">
        <v>147</v>
      </c>
      <c r="H508" s="283">
        <v>316.36500000000001</v>
      </c>
      <c r="I508" s="284"/>
      <c r="J508" s="285">
        <f>ROUND(I508*H508,2)</f>
        <v>0</v>
      </c>
      <c r="K508" s="281" t="s">
        <v>148</v>
      </c>
      <c r="L508" s="286"/>
      <c r="M508" s="287" t="s">
        <v>19</v>
      </c>
      <c r="N508" s="288" t="s">
        <v>46</v>
      </c>
      <c r="O508" s="87"/>
      <c r="P508" s="223">
        <f>O508*H508</f>
        <v>0</v>
      </c>
      <c r="Q508" s="223">
        <v>0.0080000000000000002</v>
      </c>
      <c r="R508" s="223">
        <f>Q508*H508</f>
        <v>2.5309200000000001</v>
      </c>
      <c r="S508" s="223">
        <v>0</v>
      </c>
      <c r="T508" s="223">
        <f>S508*H508</f>
        <v>0</v>
      </c>
      <c r="U508" s="224" t="s">
        <v>19</v>
      </c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R508" s="225" t="s">
        <v>366</v>
      </c>
      <c r="AT508" s="225" t="s">
        <v>517</v>
      </c>
      <c r="AU508" s="225" t="s">
        <v>85</v>
      </c>
      <c r="AY508" s="20" t="s">
        <v>142</v>
      </c>
      <c r="BE508" s="226">
        <f>IF(N508="základní",J508,0)</f>
        <v>0</v>
      </c>
      <c r="BF508" s="226">
        <f>IF(N508="snížená",J508,0)</f>
        <v>0</v>
      </c>
      <c r="BG508" s="226">
        <f>IF(N508="zákl. přenesená",J508,0)</f>
        <v>0</v>
      </c>
      <c r="BH508" s="226">
        <f>IF(N508="sníž. přenesená",J508,0)</f>
        <v>0</v>
      </c>
      <c r="BI508" s="226">
        <f>IF(N508="nulová",J508,0)</f>
        <v>0</v>
      </c>
      <c r="BJ508" s="20" t="s">
        <v>83</v>
      </c>
      <c r="BK508" s="226">
        <f>ROUND(I508*H508,2)</f>
        <v>0</v>
      </c>
      <c r="BL508" s="20" t="s">
        <v>269</v>
      </c>
      <c r="BM508" s="225" t="s">
        <v>989</v>
      </c>
    </row>
    <row r="509" s="14" customFormat="1">
      <c r="A509" s="14"/>
      <c r="B509" s="243"/>
      <c r="C509" s="244"/>
      <c r="D509" s="234" t="s">
        <v>153</v>
      </c>
      <c r="E509" s="244"/>
      <c r="F509" s="246" t="s">
        <v>990</v>
      </c>
      <c r="G509" s="244"/>
      <c r="H509" s="247">
        <v>316.36500000000001</v>
      </c>
      <c r="I509" s="248"/>
      <c r="J509" s="244"/>
      <c r="K509" s="244"/>
      <c r="L509" s="249"/>
      <c r="M509" s="250"/>
      <c r="N509" s="251"/>
      <c r="O509" s="251"/>
      <c r="P509" s="251"/>
      <c r="Q509" s="251"/>
      <c r="R509" s="251"/>
      <c r="S509" s="251"/>
      <c r="T509" s="251"/>
      <c r="U509" s="252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53" t="s">
        <v>153</v>
      </c>
      <c r="AU509" s="253" t="s">
        <v>85</v>
      </c>
      <c r="AV509" s="14" t="s">
        <v>85</v>
      </c>
      <c r="AW509" s="14" t="s">
        <v>4</v>
      </c>
      <c r="AX509" s="14" t="s">
        <v>83</v>
      </c>
      <c r="AY509" s="253" t="s">
        <v>142</v>
      </c>
    </row>
    <row r="510" s="2" customFormat="1" ht="37.8" customHeight="1">
      <c r="A510" s="41"/>
      <c r="B510" s="42"/>
      <c r="C510" s="214" t="s">
        <v>991</v>
      </c>
      <c r="D510" s="214" t="s">
        <v>144</v>
      </c>
      <c r="E510" s="215" t="s">
        <v>992</v>
      </c>
      <c r="F510" s="216" t="s">
        <v>993</v>
      </c>
      <c r="G510" s="217" t="s">
        <v>177</v>
      </c>
      <c r="H510" s="218">
        <v>2.9079999999999999</v>
      </c>
      <c r="I510" s="219"/>
      <c r="J510" s="220">
        <f>ROUND(I510*H510,2)</f>
        <v>0</v>
      </c>
      <c r="K510" s="216" t="s">
        <v>148</v>
      </c>
      <c r="L510" s="47"/>
      <c r="M510" s="221" t="s">
        <v>19</v>
      </c>
      <c r="N510" s="222" t="s">
        <v>46</v>
      </c>
      <c r="O510" s="87"/>
      <c r="P510" s="223">
        <f>O510*H510</f>
        <v>0</v>
      </c>
      <c r="Q510" s="223">
        <v>0</v>
      </c>
      <c r="R510" s="223">
        <f>Q510*H510</f>
        <v>0</v>
      </c>
      <c r="S510" s="223">
        <v>0</v>
      </c>
      <c r="T510" s="223">
        <f>S510*H510</f>
        <v>0</v>
      </c>
      <c r="U510" s="224" t="s">
        <v>19</v>
      </c>
      <c r="V510" s="41"/>
      <c r="W510" s="41"/>
      <c r="X510" s="41"/>
      <c r="Y510" s="41"/>
      <c r="Z510" s="41"/>
      <c r="AA510" s="41"/>
      <c r="AB510" s="41"/>
      <c r="AC510" s="41"/>
      <c r="AD510" s="41"/>
      <c r="AE510" s="41"/>
      <c r="AR510" s="225" t="s">
        <v>269</v>
      </c>
      <c r="AT510" s="225" t="s">
        <v>144</v>
      </c>
      <c r="AU510" s="225" t="s">
        <v>85</v>
      </c>
      <c r="AY510" s="20" t="s">
        <v>142</v>
      </c>
      <c r="BE510" s="226">
        <f>IF(N510="základní",J510,0)</f>
        <v>0</v>
      </c>
      <c r="BF510" s="226">
        <f>IF(N510="snížená",J510,0)</f>
        <v>0</v>
      </c>
      <c r="BG510" s="226">
        <f>IF(N510="zákl. přenesená",J510,0)</f>
        <v>0</v>
      </c>
      <c r="BH510" s="226">
        <f>IF(N510="sníž. přenesená",J510,0)</f>
        <v>0</v>
      </c>
      <c r="BI510" s="226">
        <f>IF(N510="nulová",J510,0)</f>
        <v>0</v>
      </c>
      <c r="BJ510" s="20" t="s">
        <v>83</v>
      </c>
      <c r="BK510" s="226">
        <f>ROUND(I510*H510,2)</f>
        <v>0</v>
      </c>
      <c r="BL510" s="20" t="s">
        <v>269</v>
      </c>
      <c r="BM510" s="225" t="s">
        <v>994</v>
      </c>
    </row>
    <row r="511" s="2" customFormat="1">
      <c r="A511" s="41"/>
      <c r="B511" s="42"/>
      <c r="C511" s="43"/>
      <c r="D511" s="227" t="s">
        <v>151</v>
      </c>
      <c r="E511" s="43"/>
      <c r="F511" s="228" t="s">
        <v>995</v>
      </c>
      <c r="G511" s="43"/>
      <c r="H511" s="43"/>
      <c r="I511" s="229"/>
      <c r="J511" s="43"/>
      <c r="K511" s="43"/>
      <c r="L511" s="47"/>
      <c r="M511" s="230"/>
      <c r="N511" s="231"/>
      <c r="O511" s="87"/>
      <c r="P511" s="87"/>
      <c r="Q511" s="87"/>
      <c r="R511" s="87"/>
      <c r="S511" s="87"/>
      <c r="T511" s="87"/>
      <c r="U511" s="88"/>
      <c r="V511" s="41"/>
      <c r="W511" s="41"/>
      <c r="X511" s="41"/>
      <c r="Y511" s="41"/>
      <c r="Z511" s="41"/>
      <c r="AA511" s="41"/>
      <c r="AB511" s="41"/>
      <c r="AC511" s="41"/>
      <c r="AD511" s="41"/>
      <c r="AE511" s="41"/>
      <c r="AT511" s="20" t="s">
        <v>151</v>
      </c>
      <c r="AU511" s="20" t="s">
        <v>85</v>
      </c>
    </row>
    <row r="512" s="12" customFormat="1" ht="22.8" customHeight="1">
      <c r="A512" s="12"/>
      <c r="B512" s="198"/>
      <c r="C512" s="199"/>
      <c r="D512" s="200" t="s">
        <v>74</v>
      </c>
      <c r="E512" s="212" t="s">
        <v>387</v>
      </c>
      <c r="F512" s="212" t="s">
        <v>388</v>
      </c>
      <c r="G512" s="199"/>
      <c r="H512" s="199"/>
      <c r="I512" s="202"/>
      <c r="J512" s="213">
        <f>BK512</f>
        <v>0</v>
      </c>
      <c r="K512" s="199"/>
      <c r="L512" s="204"/>
      <c r="M512" s="205"/>
      <c r="N512" s="206"/>
      <c r="O512" s="206"/>
      <c r="P512" s="207">
        <f>SUM(P513:P611)</f>
        <v>0</v>
      </c>
      <c r="Q512" s="206"/>
      <c r="R512" s="207">
        <f>SUM(R513:R611)</f>
        <v>2.084857</v>
      </c>
      <c r="S512" s="206"/>
      <c r="T512" s="207">
        <f>SUM(T513:T611)</f>
        <v>0</v>
      </c>
      <c r="U512" s="208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R512" s="209" t="s">
        <v>85</v>
      </c>
      <c r="AT512" s="210" t="s">
        <v>74</v>
      </c>
      <c r="AU512" s="210" t="s">
        <v>83</v>
      </c>
      <c r="AY512" s="209" t="s">
        <v>142</v>
      </c>
      <c r="BK512" s="211">
        <f>SUM(BK513:BK611)</f>
        <v>0</v>
      </c>
    </row>
    <row r="513" s="2" customFormat="1" ht="16.5" customHeight="1">
      <c r="A513" s="41"/>
      <c r="B513" s="42"/>
      <c r="C513" s="214" t="s">
        <v>996</v>
      </c>
      <c r="D513" s="214" t="s">
        <v>144</v>
      </c>
      <c r="E513" s="215" t="s">
        <v>997</v>
      </c>
      <c r="F513" s="216" t="s">
        <v>998</v>
      </c>
      <c r="G513" s="217" t="s">
        <v>359</v>
      </c>
      <c r="H513" s="218">
        <v>23</v>
      </c>
      <c r="I513" s="219"/>
      <c r="J513" s="220">
        <f>ROUND(I513*H513,2)</f>
        <v>0</v>
      </c>
      <c r="K513" s="216" t="s">
        <v>148</v>
      </c>
      <c r="L513" s="47"/>
      <c r="M513" s="221" t="s">
        <v>19</v>
      </c>
      <c r="N513" s="222" t="s">
        <v>46</v>
      </c>
      <c r="O513" s="87"/>
      <c r="P513" s="223">
        <f>O513*H513</f>
        <v>0</v>
      </c>
      <c r="Q513" s="223">
        <v>0.0014400000000000001</v>
      </c>
      <c r="R513" s="223">
        <f>Q513*H513</f>
        <v>0.033120000000000004</v>
      </c>
      <c r="S513" s="223">
        <v>0</v>
      </c>
      <c r="T513" s="223">
        <f>S513*H513</f>
        <v>0</v>
      </c>
      <c r="U513" s="224" t="s">
        <v>19</v>
      </c>
      <c r="V513" s="41"/>
      <c r="W513" s="41"/>
      <c r="X513" s="41"/>
      <c r="Y513" s="41"/>
      <c r="Z513" s="41"/>
      <c r="AA513" s="41"/>
      <c r="AB513" s="41"/>
      <c r="AC513" s="41"/>
      <c r="AD513" s="41"/>
      <c r="AE513" s="41"/>
      <c r="AR513" s="225" t="s">
        <v>269</v>
      </c>
      <c r="AT513" s="225" t="s">
        <v>144</v>
      </c>
      <c r="AU513" s="225" t="s">
        <v>85</v>
      </c>
      <c r="AY513" s="20" t="s">
        <v>142</v>
      </c>
      <c r="BE513" s="226">
        <f>IF(N513="základní",J513,0)</f>
        <v>0</v>
      </c>
      <c r="BF513" s="226">
        <f>IF(N513="snížená",J513,0)</f>
        <v>0</v>
      </c>
      <c r="BG513" s="226">
        <f>IF(N513="zákl. přenesená",J513,0)</f>
        <v>0</v>
      </c>
      <c r="BH513" s="226">
        <f>IF(N513="sníž. přenesená",J513,0)</f>
        <v>0</v>
      </c>
      <c r="BI513" s="226">
        <f>IF(N513="nulová",J513,0)</f>
        <v>0</v>
      </c>
      <c r="BJ513" s="20" t="s">
        <v>83</v>
      </c>
      <c r="BK513" s="226">
        <f>ROUND(I513*H513,2)</f>
        <v>0</v>
      </c>
      <c r="BL513" s="20" t="s">
        <v>269</v>
      </c>
      <c r="BM513" s="225" t="s">
        <v>999</v>
      </c>
    </row>
    <row r="514" s="2" customFormat="1">
      <c r="A514" s="41"/>
      <c r="B514" s="42"/>
      <c r="C514" s="43"/>
      <c r="D514" s="227" t="s">
        <v>151</v>
      </c>
      <c r="E514" s="43"/>
      <c r="F514" s="228" t="s">
        <v>1000</v>
      </c>
      <c r="G514" s="43"/>
      <c r="H514" s="43"/>
      <c r="I514" s="229"/>
      <c r="J514" s="43"/>
      <c r="K514" s="43"/>
      <c r="L514" s="47"/>
      <c r="M514" s="230"/>
      <c r="N514" s="231"/>
      <c r="O514" s="87"/>
      <c r="P514" s="87"/>
      <c r="Q514" s="87"/>
      <c r="R514" s="87"/>
      <c r="S514" s="87"/>
      <c r="T514" s="87"/>
      <c r="U514" s="88"/>
      <c r="V514" s="41"/>
      <c r="W514" s="41"/>
      <c r="X514" s="41"/>
      <c r="Y514" s="41"/>
      <c r="Z514" s="41"/>
      <c r="AA514" s="41"/>
      <c r="AB514" s="41"/>
      <c r="AC514" s="41"/>
      <c r="AD514" s="41"/>
      <c r="AE514" s="41"/>
      <c r="AT514" s="20" t="s">
        <v>151</v>
      </c>
      <c r="AU514" s="20" t="s">
        <v>85</v>
      </c>
    </row>
    <row r="515" s="13" customFormat="1">
      <c r="A515" s="13"/>
      <c r="B515" s="232"/>
      <c r="C515" s="233"/>
      <c r="D515" s="234" t="s">
        <v>153</v>
      </c>
      <c r="E515" s="235" t="s">
        <v>19</v>
      </c>
      <c r="F515" s="236" t="s">
        <v>1001</v>
      </c>
      <c r="G515" s="233"/>
      <c r="H515" s="235" t="s">
        <v>19</v>
      </c>
      <c r="I515" s="237"/>
      <c r="J515" s="233"/>
      <c r="K515" s="233"/>
      <c r="L515" s="238"/>
      <c r="M515" s="239"/>
      <c r="N515" s="240"/>
      <c r="O515" s="240"/>
      <c r="P515" s="240"/>
      <c r="Q515" s="240"/>
      <c r="R515" s="240"/>
      <c r="S515" s="240"/>
      <c r="T515" s="240"/>
      <c r="U515" s="241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42" t="s">
        <v>153</v>
      </c>
      <c r="AU515" s="242" t="s">
        <v>85</v>
      </c>
      <c r="AV515" s="13" t="s">
        <v>83</v>
      </c>
      <c r="AW515" s="13" t="s">
        <v>37</v>
      </c>
      <c r="AX515" s="13" t="s">
        <v>75</v>
      </c>
      <c r="AY515" s="242" t="s">
        <v>142</v>
      </c>
    </row>
    <row r="516" s="14" customFormat="1">
      <c r="A516" s="14"/>
      <c r="B516" s="243"/>
      <c r="C516" s="244"/>
      <c r="D516" s="234" t="s">
        <v>153</v>
      </c>
      <c r="E516" s="245" t="s">
        <v>19</v>
      </c>
      <c r="F516" s="246" t="s">
        <v>401</v>
      </c>
      <c r="G516" s="244"/>
      <c r="H516" s="247">
        <v>23</v>
      </c>
      <c r="I516" s="248"/>
      <c r="J516" s="244"/>
      <c r="K516" s="244"/>
      <c r="L516" s="249"/>
      <c r="M516" s="250"/>
      <c r="N516" s="251"/>
      <c r="O516" s="251"/>
      <c r="P516" s="251"/>
      <c r="Q516" s="251"/>
      <c r="R516" s="251"/>
      <c r="S516" s="251"/>
      <c r="T516" s="251"/>
      <c r="U516" s="252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T516" s="253" t="s">
        <v>153</v>
      </c>
      <c r="AU516" s="253" t="s">
        <v>85</v>
      </c>
      <c r="AV516" s="14" t="s">
        <v>85</v>
      </c>
      <c r="AW516" s="14" t="s">
        <v>37</v>
      </c>
      <c r="AX516" s="14" t="s">
        <v>75</v>
      </c>
      <c r="AY516" s="253" t="s">
        <v>142</v>
      </c>
    </row>
    <row r="517" s="15" customFormat="1">
      <c r="A517" s="15"/>
      <c r="B517" s="254"/>
      <c r="C517" s="255"/>
      <c r="D517" s="234" t="s">
        <v>153</v>
      </c>
      <c r="E517" s="256" t="s">
        <v>19</v>
      </c>
      <c r="F517" s="257" t="s">
        <v>156</v>
      </c>
      <c r="G517" s="255"/>
      <c r="H517" s="258">
        <v>23</v>
      </c>
      <c r="I517" s="259"/>
      <c r="J517" s="255"/>
      <c r="K517" s="255"/>
      <c r="L517" s="260"/>
      <c r="M517" s="261"/>
      <c r="N517" s="262"/>
      <c r="O517" s="262"/>
      <c r="P517" s="262"/>
      <c r="Q517" s="262"/>
      <c r="R517" s="262"/>
      <c r="S517" s="262"/>
      <c r="T517" s="262"/>
      <c r="U517" s="263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T517" s="264" t="s">
        <v>153</v>
      </c>
      <c r="AU517" s="264" t="s">
        <v>85</v>
      </c>
      <c r="AV517" s="15" t="s">
        <v>149</v>
      </c>
      <c r="AW517" s="15" t="s">
        <v>37</v>
      </c>
      <c r="AX517" s="15" t="s">
        <v>83</v>
      </c>
      <c r="AY517" s="264" t="s">
        <v>142</v>
      </c>
    </row>
    <row r="518" s="2" customFormat="1" ht="16.5" customHeight="1">
      <c r="A518" s="41"/>
      <c r="B518" s="42"/>
      <c r="C518" s="214" t="s">
        <v>1002</v>
      </c>
      <c r="D518" s="214" t="s">
        <v>144</v>
      </c>
      <c r="E518" s="215" t="s">
        <v>1003</v>
      </c>
      <c r="F518" s="216" t="s">
        <v>1004</v>
      </c>
      <c r="G518" s="217" t="s">
        <v>359</v>
      </c>
      <c r="H518" s="218">
        <v>1.8</v>
      </c>
      <c r="I518" s="219"/>
      <c r="J518" s="220">
        <f>ROUND(I518*H518,2)</f>
        <v>0</v>
      </c>
      <c r="K518" s="216" t="s">
        <v>148</v>
      </c>
      <c r="L518" s="47"/>
      <c r="M518" s="221" t="s">
        <v>19</v>
      </c>
      <c r="N518" s="222" t="s">
        <v>46</v>
      </c>
      <c r="O518" s="87"/>
      <c r="P518" s="223">
        <f>O518*H518</f>
        <v>0</v>
      </c>
      <c r="Q518" s="223">
        <v>0.0022899999999999999</v>
      </c>
      <c r="R518" s="223">
        <f>Q518*H518</f>
        <v>0.0041219999999999998</v>
      </c>
      <c r="S518" s="223">
        <v>0</v>
      </c>
      <c r="T518" s="223">
        <f>S518*H518</f>
        <v>0</v>
      </c>
      <c r="U518" s="224" t="s">
        <v>19</v>
      </c>
      <c r="V518" s="41"/>
      <c r="W518" s="41"/>
      <c r="X518" s="41"/>
      <c r="Y518" s="41"/>
      <c r="Z518" s="41"/>
      <c r="AA518" s="41"/>
      <c r="AB518" s="41"/>
      <c r="AC518" s="41"/>
      <c r="AD518" s="41"/>
      <c r="AE518" s="41"/>
      <c r="AR518" s="225" t="s">
        <v>269</v>
      </c>
      <c r="AT518" s="225" t="s">
        <v>144</v>
      </c>
      <c r="AU518" s="225" t="s">
        <v>85</v>
      </c>
      <c r="AY518" s="20" t="s">
        <v>142</v>
      </c>
      <c r="BE518" s="226">
        <f>IF(N518="základní",J518,0)</f>
        <v>0</v>
      </c>
      <c r="BF518" s="226">
        <f>IF(N518="snížená",J518,0)</f>
        <v>0</v>
      </c>
      <c r="BG518" s="226">
        <f>IF(N518="zákl. přenesená",J518,0)</f>
        <v>0</v>
      </c>
      <c r="BH518" s="226">
        <f>IF(N518="sníž. přenesená",J518,0)</f>
        <v>0</v>
      </c>
      <c r="BI518" s="226">
        <f>IF(N518="nulová",J518,0)</f>
        <v>0</v>
      </c>
      <c r="BJ518" s="20" t="s">
        <v>83</v>
      </c>
      <c r="BK518" s="226">
        <f>ROUND(I518*H518,2)</f>
        <v>0</v>
      </c>
      <c r="BL518" s="20" t="s">
        <v>269</v>
      </c>
      <c r="BM518" s="225" t="s">
        <v>1005</v>
      </c>
    </row>
    <row r="519" s="2" customFormat="1">
      <c r="A519" s="41"/>
      <c r="B519" s="42"/>
      <c r="C519" s="43"/>
      <c r="D519" s="227" t="s">
        <v>151</v>
      </c>
      <c r="E519" s="43"/>
      <c r="F519" s="228" t="s">
        <v>1006</v>
      </c>
      <c r="G519" s="43"/>
      <c r="H519" s="43"/>
      <c r="I519" s="229"/>
      <c r="J519" s="43"/>
      <c r="K519" s="43"/>
      <c r="L519" s="47"/>
      <c r="M519" s="230"/>
      <c r="N519" s="231"/>
      <c r="O519" s="87"/>
      <c r="P519" s="87"/>
      <c r="Q519" s="87"/>
      <c r="R519" s="87"/>
      <c r="S519" s="87"/>
      <c r="T519" s="87"/>
      <c r="U519" s="88"/>
      <c r="V519" s="41"/>
      <c r="W519" s="41"/>
      <c r="X519" s="41"/>
      <c r="Y519" s="41"/>
      <c r="Z519" s="41"/>
      <c r="AA519" s="41"/>
      <c r="AB519" s="41"/>
      <c r="AC519" s="41"/>
      <c r="AD519" s="41"/>
      <c r="AE519" s="41"/>
      <c r="AT519" s="20" t="s">
        <v>151</v>
      </c>
      <c r="AU519" s="20" t="s">
        <v>85</v>
      </c>
    </row>
    <row r="520" s="13" customFormat="1">
      <c r="A520" s="13"/>
      <c r="B520" s="232"/>
      <c r="C520" s="233"/>
      <c r="D520" s="234" t="s">
        <v>153</v>
      </c>
      <c r="E520" s="235" t="s">
        <v>19</v>
      </c>
      <c r="F520" s="236" t="s">
        <v>1007</v>
      </c>
      <c r="G520" s="233"/>
      <c r="H520" s="235" t="s">
        <v>19</v>
      </c>
      <c r="I520" s="237"/>
      <c r="J520" s="233"/>
      <c r="K520" s="233"/>
      <c r="L520" s="238"/>
      <c r="M520" s="239"/>
      <c r="N520" s="240"/>
      <c r="O520" s="240"/>
      <c r="P520" s="240"/>
      <c r="Q520" s="240"/>
      <c r="R520" s="240"/>
      <c r="S520" s="240"/>
      <c r="T520" s="240"/>
      <c r="U520" s="241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42" t="s">
        <v>153</v>
      </c>
      <c r="AU520" s="242" t="s">
        <v>85</v>
      </c>
      <c r="AV520" s="13" t="s">
        <v>83</v>
      </c>
      <c r="AW520" s="13" t="s">
        <v>37</v>
      </c>
      <c r="AX520" s="13" t="s">
        <v>75</v>
      </c>
      <c r="AY520" s="242" t="s">
        <v>142</v>
      </c>
    </row>
    <row r="521" s="14" customFormat="1">
      <c r="A521" s="14"/>
      <c r="B521" s="243"/>
      <c r="C521" s="244"/>
      <c r="D521" s="234" t="s">
        <v>153</v>
      </c>
      <c r="E521" s="245" t="s">
        <v>19</v>
      </c>
      <c r="F521" s="246" t="s">
        <v>1008</v>
      </c>
      <c r="G521" s="244"/>
      <c r="H521" s="247">
        <v>1.8</v>
      </c>
      <c r="I521" s="248"/>
      <c r="J521" s="244"/>
      <c r="K521" s="244"/>
      <c r="L521" s="249"/>
      <c r="M521" s="250"/>
      <c r="N521" s="251"/>
      <c r="O521" s="251"/>
      <c r="P521" s="251"/>
      <c r="Q521" s="251"/>
      <c r="R521" s="251"/>
      <c r="S521" s="251"/>
      <c r="T521" s="251"/>
      <c r="U521" s="252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T521" s="253" t="s">
        <v>153</v>
      </c>
      <c r="AU521" s="253" t="s">
        <v>85</v>
      </c>
      <c r="AV521" s="14" t="s">
        <v>85</v>
      </c>
      <c r="AW521" s="14" t="s">
        <v>37</v>
      </c>
      <c r="AX521" s="14" t="s">
        <v>75</v>
      </c>
      <c r="AY521" s="253" t="s">
        <v>142</v>
      </c>
    </row>
    <row r="522" s="15" customFormat="1">
      <c r="A522" s="15"/>
      <c r="B522" s="254"/>
      <c r="C522" s="255"/>
      <c r="D522" s="234" t="s">
        <v>153</v>
      </c>
      <c r="E522" s="256" t="s">
        <v>19</v>
      </c>
      <c r="F522" s="257" t="s">
        <v>156</v>
      </c>
      <c r="G522" s="255"/>
      <c r="H522" s="258">
        <v>1.8</v>
      </c>
      <c r="I522" s="259"/>
      <c r="J522" s="255"/>
      <c r="K522" s="255"/>
      <c r="L522" s="260"/>
      <c r="M522" s="261"/>
      <c r="N522" s="262"/>
      <c r="O522" s="262"/>
      <c r="P522" s="262"/>
      <c r="Q522" s="262"/>
      <c r="R522" s="262"/>
      <c r="S522" s="262"/>
      <c r="T522" s="262"/>
      <c r="U522" s="263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T522" s="264" t="s">
        <v>153</v>
      </c>
      <c r="AU522" s="264" t="s">
        <v>85</v>
      </c>
      <c r="AV522" s="15" t="s">
        <v>149</v>
      </c>
      <c r="AW522" s="15" t="s">
        <v>37</v>
      </c>
      <c r="AX522" s="15" t="s">
        <v>83</v>
      </c>
      <c r="AY522" s="264" t="s">
        <v>142</v>
      </c>
    </row>
    <row r="523" s="2" customFormat="1" ht="21.75" customHeight="1">
      <c r="A523" s="41"/>
      <c r="B523" s="42"/>
      <c r="C523" s="214" t="s">
        <v>1009</v>
      </c>
      <c r="D523" s="214" t="s">
        <v>144</v>
      </c>
      <c r="E523" s="215" t="s">
        <v>1010</v>
      </c>
      <c r="F523" s="216" t="s">
        <v>1011</v>
      </c>
      <c r="G523" s="217" t="s">
        <v>359</v>
      </c>
      <c r="H523" s="218">
        <v>18</v>
      </c>
      <c r="I523" s="219"/>
      <c r="J523" s="220">
        <f>ROUND(I523*H523,2)</f>
        <v>0</v>
      </c>
      <c r="K523" s="216" t="s">
        <v>148</v>
      </c>
      <c r="L523" s="47"/>
      <c r="M523" s="221" t="s">
        <v>19</v>
      </c>
      <c r="N523" s="222" t="s">
        <v>46</v>
      </c>
      <c r="O523" s="87"/>
      <c r="P523" s="223">
        <f>O523*H523</f>
        <v>0</v>
      </c>
      <c r="Q523" s="223">
        <v>0.0045799999999999999</v>
      </c>
      <c r="R523" s="223">
        <f>Q523*H523</f>
        <v>0.082439999999999999</v>
      </c>
      <c r="S523" s="223">
        <v>0</v>
      </c>
      <c r="T523" s="223">
        <f>S523*H523</f>
        <v>0</v>
      </c>
      <c r="U523" s="224" t="s">
        <v>19</v>
      </c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R523" s="225" t="s">
        <v>269</v>
      </c>
      <c r="AT523" s="225" t="s">
        <v>144</v>
      </c>
      <c r="AU523" s="225" t="s">
        <v>85</v>
      </c>
      <c r="AY523" s="20" t="s">
        <v>142</v>
      </c>
      <c r="BE523" s="226">
        <f>IF(N523="základní",J523,0)</f>
        <v>0</v>
      </c>
      <c r="BF523" s="226">
        <f>IF(N523="snížená",J523,0)</f>
        <v>0</v>
      </c>
      <c r="BG523" s="226">
        <f>IF(N523="zákl. přenesená",J523,0)</f>
        <v>0</v>
      </c>
      <c r="BH523" s="226">
        <f>IF(N523="sníž. přenesená",J523,0)</f>
        <v>0</v>
      </c>
      <c r="BI523" s="226">
        <f>IF(N523="nulová",J523,0)</f>
        <v>0</v>
      </c>
      <c r="BJ523" s="20" t="s">
        <v>83</v>
      </c>
      <c r="BK523" s="226">
        <f>ROUND(I523*H523,2)</f>
        <v>0</v>
      </c>
      <c r="BL523" s="20" t="s">
        <v>269</v>
      </c>
      <c r="BM523" s="225" t="s">
        <v>1012</v>
      </c>
    </row>
    <row r="524" s="2" customFormat="1">
      <c r="A524" s="41"/>
      <c r="B524" s="42"/>
      <c r="C524" s="43"/>
      <c r="D524" s="227" t="s">
        <v>151</v>
      </c>
      <c r="E524" s="43"/>
      <c r="F524" s="228" t="s">
        <v>1013</v>
      </c>
      <c r="G524" s="43"/>
      <c r="H524" s="43"/>
      <c r="I524" s="229"/>
      <c r="J524" s="43"/>
      <c r="K524" s="43"/>
      <c r="L524" s="47"/>
      <c r="M524" s="230"/>
      <c r="N524" s="231"/>
      <c r="O524" s="87"/>
      <c r="P524" s="87"/>
      <c r="Q524" s="87"/>
      <c r="R524" s="87"/>
      <c r="S524" s="87"/>
      <c r="T524" s="87"/>
      <c r="U524" s="88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T524" s="20" t="s">
        <v>151</v>
      </c>
      <c r="AU524" s="20" t="s">
        <v>85</v>
      </c>
    </row>
    <row r="525" s="14" customFormat="1">
      <c r="A525" s="14"/>
      <c r="B525" s="243"/>
      <c r="C525" s="244"/>
      <c r="D525" s="234" t="s">
        <v>153</v>
      </c>
      <c r="E525" s="245" t="s">
        <v>19</v>
      </c>
      <c r="F525" s="246" t="s">
        <v>1014</v>
      </c>
      <c r="G525" s="244"/>
      <c r="H525" s="247">
        <v>18</v>
      </c>
      <c r="I525" s="248"/>
      <c r="J525" s="244"/>
      <c r="K525" s="244"/>
      <c r="L525" s="249"/>
      <c r="M525" s="250"/>
      <c r="N525" s="251"/>
      <c r="O525" s="251"/>
      <c r="P525" s="251"/>
      <c r="Q525" s="251"/>
      <c r="R525" s="251"/>
      <c r="S525" s="251"/>
      <c r="T525" s="251"/>
      <c r="U525" s="252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T525" s="253" t="s">
        <v>153</v>
      </c>
      <c r="AU525" s="253" t="s">
        <v>85</v>
      </c>
      <c r="AV525" s="14" t="s">
        <v>85</v>
      </c>
      <c r="AW525" s="14" t="s">
        <v>37</v>
      </c>
      <c r="AX525" s="14" t="s">
        <v>75</v>
      </c>
      <c r="AY525" s="253" t="s">
        <v>142</v>
      </c>
    </row>
    <row r="526" s="15" customFormat="1">
      <c r="A526" s="15"/>
      <c r="B526" s="254"/>
      <c r="C526" s="255"/>
      <c r="D526" s="234" t="s">
        <v>153</v>
      </c>
      <c r="E526" s="256" t="s">
        <v>19</v>
      </c>
      <c r="F526" s="257" t="s">
        <v>156</v>
      </c>
      <c r="G526" s="255"/>
      <c r="H526" s="258">
        <v>18</v>
      </c>
      <c r="I526" s="259"/>
      <c r="J526" s="255"/>
      <c r="K526" s="255"/>
      <c r="L526" s="260"/>
      <c r="M526" s="261"/>
      <c r="N526" s="262"/>
      <c r="O526" s="262"/>
      <c r="P526" s="262"/>
      <c r="Q526" s="262"/>
      <c r="R526" s="262"/>
      <c r="S526" s="262"/>
      <c r="T526" s="262"/>
      <c r="U526" s="263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T526" s="264" t="s">
        <v>153</v>
      </c>
      <c r="AU526" s="264" t="s">
        <v>85</v>
      </c>
      <c r="AV526" s="15" t="s">
        <v>149</v>
      </c>
      <c r="AW526" s="15" t="s">
        <v>37</v>
      </c>
      <c r="AX526" s="15" t="s">
        <v>83</v>
      </c>
      <c r="AY526" s="264" t="s">
        <v>142</v>
      </c>
    </row>
    <row r="527" s="2" customFormat="1" ht="16.5" customHeight="1">
      <c r="A527" s="41"/>
      <c r="B527" s="42"/>
      <c r="C527" s="214" t="s">
        <v>1015</v>
      </c>
      <c r="D527" s="214" t="s">
        <v>144</v>
      </c>
      <c r="E527" s="215" t="s">
        <v>1016</v>
      </c>
      <c r="F527" s="216" t="s">
        <v>1017</v>
      </c>
      <c r="G527" s="217" t="s">
        <v>359</v>
      </c>
      <c r="H527" s="218">
        <v>59.420000000000002</v>
      </c>
      <c r="I527" s="219"/>
      <c r="J527" s="220">
        <f>ROUND(I527*H527,2)</f>
        <v>0</v>
      </c>
      <c r="K527" s="216" t="s">
        <v>148</v>
      </c>
      <c r="L527" s="47"/>
      <c r="M527" s="221" t="s">
        <v>19</v>
      </c>
      <c r="N527" s="222" t="s">
        <v>46</v>
      </c>
      <c r="O527" s="87"/>
      <c r="P527" s="223">
        <f>O527*H527</f>
        <v>0</v>
      </c>
      <c r="Q527" s="223">
        <v>0.0015200000000000001</v>
      </c>
      <c r="R527" s="223">
        <f>Q527*H527</f>
        <v>0.090318400000000007</v>
      </c>
      <c r="S527" s="223">
        <v>0</v>
      </c>
      <c r="T527" s="223">
        <f>S527*H527</f>
        <v>0</v>
      </c>
      <c r="U527" s="224" t="s">
        <v>19</v>
      </c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R527" s="225" t="s">
        <v>269</v>
      </c>
      <c r="AT527" s="225" t="s">
        <v>144</v>
      </c>
      <c r="AU527" s="225" t="s">
        <v>85</v>
      </c>
      <c r="AY527" s="20" t="s">
        <v>142</v>
      </c>
      <c r="BE527" s="226">
        <f>IF(N527="základní",J527,0)</f>
        <v>0</v>
      </c>
      <c r="BF527" s="226">
        <f>IF(N527="snížená",J527,0)</f>
        <v>0</v>
      </c>
      <c r="BG527" s="226">
        <f>IF(N527="zákl. přenesená",J527,0)</f>
        <v>0</v>
      </c>
      <c r="BH527" s="226">
        <f>IF(N527="sníž. přenesená",J527,0)</f>
        <v>0</v>
      </c>
      <c r="BI527" s="226">
        <f>IF(N527="nulová",J527,0)</f>
        <v>0</v>
      </c>
      <c r="BJ527" s="20" t="s">
        <v>83</v>
      </c>
      <c r="BK527" s="226">
        <f>ROUND(I527*H527,2)</f>
        <v>0</v>
      </c>
      <c r="BL527" s="20" t="s">
        <v>269</v>
      </c>
      <c r="BM527" s="225" t="s">
        <v>1018</v>
      </c>
    </row>
    <row r="528" s="2" customFormat="1">
      <c r="A528" s="41"/>
      <c r="B528" s="42"/>
      <c r="C528" s="43"/>
      <c r="D528" s="227" t="s">
        <v>151</v>
      </c>
      <c r="E528" s="43"/>
      <c r="F528" s="228" t="s">
        <v>1019</v>
      </c>
      <c r="G528" s="43"/>
      <c r="H528" s="43"/>
      <c r="I528" s="229"/>
      <c r="J528" s="43"/>
      <c r="K528" s="43"/>
      <c r="L528" s="47"/>
      <c r="M528" s="230"/>
      <c r="N528" s="231"/>
      <c r="O528" s="87"/>
      <c r="P528" s="87"/>
      <c r="Q528" s="87"/>
      <c r="R528" s="87"/>
      <c r="S528" s="87"/>
      <c r="T528" s="87"/>
      <c r="U528" s="88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T528" s="20" t="s">
        <v>151</v>
      </c>
      <c r="AU528" s="20" t="s">
        <v>85</v>
      </c>
    </row>
    <row r="529" s="13" customFormat="1">
      <c r="A529" s="13"/>
      <c r="B529" s="232"/>
      <c r="C529" s="233"/>
      <c r="D529" s="234" t="s">
        <v>153</v>
      </c>
      <c r="E529" s="235" t="s">
        <v>19</v>
      </c>
      <c r="F529" s="236" t="s">
        <v>1020</v>
      </c>
      <c r="G529" s="233"/>
      <c r="H529" s="235" t="s">
        <v>19</v>
      </c>
      <c r="I529" s="237"/>
      <c r="J529" s="233"/>
      <c r="K529" s="233"/>
      <c r="L529" s="238"/>
      <c r="M529" s="239"/>
      <c r="N529" s="240"/>
      <c r="O529" s="240"/>
      <c r="P529" s="240"/>
      <c r="Q529" s="240"/>
      <c r="R529" s="240"/>
      <c r="S529" s="240"/>
      <c r="T529" s="240"/>
      <c r="U529" s="241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42" t="s">
        <v>153</v>
      </c>
      <c r="AU529" s="242" t="s">
        <v>85</v>
      </c>
      <c r="AV529" s="13" t="s">
        <v>83</v>
      </c>
      <c r="AW529" s="13" t="s">
        <v>37</v>
      </c>
      <c r="AX529" s="13" t="s">
        <v>75</v>
      </c>
      <c r="AY529" s="242" t="s">
        <v>142</v>
      </c>
    </row>
    <row r="530" s="14" customFormat="1">
      <c r="A530" s="14"/>
      <c r="B530" s="243"/>
      <c r="C530" s="244"/>
      <c r="D530" s="234" t="s">
        <v>153</v>
      </c>
      <c r="E530" s="245" t="s">
        <v>19</v>
      </c>
      <c r="F530" s="246" t="s">
        <v>1021</v>
      </c>
      <c r="G530" s="244"/>
      <c r="H530" s="247">
        <v>23.170000000000002</v>
      </c>
      <c r="I530" s="248"/>
      <c r="J530" s="244"/>
      <c r="K530" s="244"/>
      <c r="L530" s="249"/>
      <c r="M530" s="250"/>
      <c r="N530" s="251"/>
      <c r="O530" s="251"/>
      <c r="P530" s="251"/>
      <c r="Q530" s="251"/>
      <c r="R530" s="251"/>
      <c r="S530" s="251"/>
      <c r="T530" s="251"/>
      <c r="U530" s="252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T530" s="253" t="s">
        <v>153</v>
      </c>
      <c r="AU530" s="253" t="s">
        <v>85</v>
      </c>
      <c r="AV530" s="14" t="s">
        <v>85</v>
      </c>
      <c r="AW530" s="14" t="s">
        <v>37</v>
      </c>
      <c r="AX530" s="14" t="s">
        <v>75</v>
      </c>
      <c r="AY530" s="253" t="s">
        <v>142</v>
      </c>
    </row>
    <row r="531" s="14" customFormat="1">
      <c r="A531" s="14"/>
      <c r="B531" s="243"/>
      <c r="C531" s="244"/>
      <c r="D531" s="234" t="s">
        <v>153</v>
      </c>
      <c r="E531" s="245" t="s">
        <v>19</v>
      </c>
      <c r="F531" s="246" t="s">
        <v>1022</v>
      </c>
      <c r="G531" s="244"/>
      <c r="H531" s="247">
        <v>36.25</v>
      </c>
      <c r="I531" s="248"/>
      <c r="J531" s="244"/>
      <c r="K531" s="244"/>
      <c r="L531" s="249"/>
      <c r="M531" s="250"/>
      <c r="N531" s="251"/>
      <c r="O531" s="251"/>
      <c r="P531" s="251"/>
      <c r="Q531" s="251"/>
      <c r="R531" s="251"/>
      <c r="S531" s="251"/>
      <c r="T531" s="251"/>
      <c r="U531" s="252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T531" s="253" t="s">
        <v>153</v>
      </c>
      <c r="AU531" s="253" t="s">
        <v>85</v>
      </c>
      <c r="AV531" s="14" t="s">
        <v>85</v>
      </c>
      <c r="AW531" s="14" t="s">
        <v>37</v>
      </c>
      <c r="AX531" s="14" t="s">
        <v>75</v>
      </c>
      <c r="AY531" s="253" t="s">
        <v>142</v>
      </c>
    </row>
    <row r="532" s="15" customFormat="1">
      <c r="A532" s="15"/>
      <c r="B532" s="254"/>
      <c r="C532" s="255"/>
      <c r="D532" s="234" t="s">
        <v>153</v>
      </c>
      <c r="E532" s="256" t="s">
        <v>19</v>
      </c>
      <c r="F532" s="257" t="s">
        <v>156</v>
      </c>
      <c r="G532" s="255"/>
      <c r="H532" s="258">
        <v>59.420000000000002</v>
      </c>
      <c r="I532" s="259"/>
      <c r="J532" s="255"/>
      <c r="K532" s="255"/>
      <c r="L532" s="260"/>
      <c r="M532" s="261"/>
      <c r="N532" s="262"/>
      <c r="O532" s="262"/>
      <c r="P532" s="262"/>
      <c r="Q532" s="262"/>
      <c r="R532" s="262"/>
      <c r="S532" s="262"/>
      <c r="T532" s="262"/>
      <c r="U532" s="263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T532" s="264" t="s">
        <v>153</v>
      </c>
      <c r="AU532" s="264" t="s">
        <v>85</v>
      </c>
      <c r="AV532" s="15" t="s">
        <v>149</v>
      </c>
      <c r="AW532" s="15" t="s">
        <v>37</v>
      </c>
      <c r="AX532" s="15" t="s">
        <v>83</v>
      </c>
      <c r="AY532" s="264" t="s">
        <v>142</v>
      </c>
    </row>
    <row r="533" s="2" customFormat="1" ht="16.5" customHeight="1">
      <c r="A533" s="41"/>
      <c r="B533" s="42"/>
      <c r="C533" s="214" t="s">
        <v>1023</v>
      </c>
      <c r="D533" s="214" t="s">
        <v>144</v>
      </c>
      <c r="E533" s="215" t="s">
        <v>1024</v>
      </c>
      <c r="F533" s="216" t="s">
        <v>1025</v>
      </c>
      <c r="G533" s="217" t="s">
        <v>359</v>
      </c>
      <c r="H533" s="218">
        <v>40.909999999999997</v>
      </c>
      <c r="I533" s="219"/>
      <c r="J533" s="220">
        <f>ROUND(I533*H533,2)</f>
        <v>0</v>
      </c>
      <c r="K533" s="216" t="s">
        <v>148</v>
      </c>
      <c r="L533" s="47"/>
      <c r="M533" s="221" t="s">
        <v>19</v>
      </c>
      <c r="N533" s="222" t="s">
        <v>46</v>
      </c>
      <c r="O533" s="87"/>
      <c r="P533" s="223">
        <f>O533*H533</f>
        <v>0</v>
      </c>
      <c r="Q533" s="223">
        <v>0.0019599999999999999</v>
      </c>
      <c r="R533" s="223">
        <f>Q533*H533</f>
        <v>0.080183599999999994</v>
      </c>
      <c r="S533" s="223">
        <v>0</v>
      </c>
      <c r="T533" s="223">
        <f>S533*H533</f>
        <v>0</v>
      </c>
      <c r="U533" s="224" t="s">
        <v>19</v>
      </c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R533" s="225" t="s">
        <v>269</v>
      </c>
      <c r="AT533" s="225" t="s">
        <v>144</v>
      </c>
      <c r="AU533" s="225" t="s">
        <v>85</v>
      </c>
      <c r="AY533" s="20" t="s">
        <v>142</v>
      </c>
      <c r="BE533" s="226">
        <f>IF(N533="základní",J533,0)</f>
        <v>0</v>
      </c>
      <c r="BF533" s="226">
        <f>IF(N533="snížená",J533,0)</f>
        <v>0</v>
      </c>
      <c r="BG533" s="226">
        <f>IF(N533="zákl. přenesená",J533,0)</f>
        <v>0</v>
      </c>
      <c r="BH533" s="226">
        <f>IF(N533="sníž. přenesená",J533,0)</f>
        <v>0</v>
      </c>
      <c r="BI533" s="226">
        <f>IF(N533="nulová",J533,0)</f>
        <v>0</v>
      </c>
      <c r="BJ533" s="20" t="s">
        <v>83</v>
      </c>
      <c r="BK533" s="226">
        <f>ROUND(I533*H533,2)</f>
        <v>0</v>
      </c>
      <c r="BL533" s="20" t="s">
        <v>269</v>
      </c>
      <c r="BM533" s="225" t="s">
        <v>1026</v>
      </c>
    </row>
    <row r="534" s="2" customFormat="1">
      <c r="A534" s="41"/>
      <c r="B534" s="42"/>
      <c r="C534" s="43"/>
      <c r="D534" s="227" t="s">
        <v>151</v>
      </c>
      <c r="E534" s="43"/>
      <c r="F534" s="228" t="s">
        <v>1027</v>
      </c>
      <c r="G534" s="43"/>
      <c r="H534" s="43"/>
      <c r="I534" s="229"/>
      <c r="J534" s="43"/>
      <c r="K534" s="43"/>
      <c r="L534" s="47"/>
      <c r="M534" s="230"/>
      <c r="N534" s="231"/>
      <c r="O534" s="87"/>
      <c r="P534" s="87"/>
      <c r="Q534" s="87"/>
      <c r="R534" s="87"/>
      <c r="S534" s="87"/>
      <c r="T534" s="87"/>
      <c r="U534" s="88"/>
      <c r="V534" s="41"/>
      <c r="W534" s="41"/>
      <c r="X534" s="41"/>
      <c r="Y534" s="41"/>
      <c r="Z534" s="41"/>
      <c r="AA534" s="41"/>
      <c r="AB534" s="41"/>
      <c r="AC534" s="41"/>
      <c r="AD534" s="41"/>
      <c r="AE534" s="41"/>
      <c r="AT534" s="20" t="s">
        <v>151</v>
      </c>
      <c r="AU534" s="20" t="s">
        <v>85</v>
      </c>
    </row>
    <row r="535" s="13" customFormat="1">
      <c r="A535" s="13"/>
      <c r="B535" s="232"/>
      <c r="C535" s="233"/>
      <c r="D535" s="234" t="s">
        <v>153</v>
      </c>
      <c r="E535" s="235" t="s">
        <v>19</v>
      </c>
      <c r="F535" s="236" t="s">
        <v>1028</v>
      </c>
      <c r="G535" s="233"/>
      <c r="H535" s="235" t="s">
        <v>19</v>
      </c>
      <c r="I535" s="237"/>
      <c r="J535" s="233"/>
      <c r="K535" s="233"/>
      <c r="L535" s="238"/>
      <c r="M535" s="239"/>
      <c r="N535" s="240"/>
      <c r="O535" s="240"/>
      <c r="P535" s="240"/>
      <c r="Q535" s="240"/>
      <c r="R535" s="240"/>
      <c r="S535" s="240"/>
      <c r="T535" s="240"/>
      <c r="U535" s="241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42" t="s">
        <v>153</v>
      </c>
      <c r="AU535" s="242" t="s">
        <v>85</v>
      </c>
      <c r="AV535" s="13" t="s">
        <v>83</v>
      </c>
      <c r="AW535" s="13" t="s">
        <v>37</v>
      </c>
      <c r="AX535" s="13" t="s">
        <v>75</v>
      </c>
      <c r="AY535" s="242" t="s">
        <v>142</v>
      </c>
    </row>
    <row r="536" s="14" customFormat="1">
      <c r="A536" s="14"/>
      <c r="B536" s="243"/>
      <c r="C536" s="244"/>
      <c r="D536" s="234" t="s">
        <v>153</v>
      </c>
      <c r="E536" s="245" t="s">
        <v>19</v>
      </c>
      <c r="F536" s="246" t="s">
        <v>1029</v>
      </c>
      <c r="G536" s="244"/>
      <c r="H536" s="247">
        <v>2.9399999999999999</v>
      </c>
      <c r="I536" s="248"/>
      <c r="J536" s="244"/>
      <c r="K536" s="244"/>
      <c r="L536" s="249"/>
      <c r="M536" s="250"/>
      <c r="N536" s="251"/>
      <c r="O536" s="251"/>
      <c r="P536" s="251"/>
      <c r="Q536" s="251"/>
      <c r="R536" s="251"/>
      <c r="S536" s="251"/>
      <c r="T536" s="251"/>
      <c r="U536" s="252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T536" s="253" t="s">
        <v>153</v>
      </c>
      <c r="AU536" s="253" t="s">
        <v>85</v>
      </c>
      <c r="AV536" s="14" t="s">
        <v>85</v>
      </c>
      <c r="AW536" s="14" t="s">
        <v>37</v>
      </c>
      <c r="AX536" s="14" t="s">
        <v>75</v>
      </c>
      <c r="AY536" s="253" t="s">
        <v>142</v>
      </c>
    </row>
    <row r="537" s="14" customFormat="1">
      <c r="A537" s="14"/>
      <c r="B537" s="243"/>
      <c r="C537" s="244"/>
      <c r="D537" s="234" t="s">
        <v>153</v>
      </c>
      <c r="E537" s="245" t="s">
        <v>19</v>
      </c>
      <c r="F537" s="246" t="s">
        <v>1030</v>
      </c>
      <c r="G537" s="244"/>
      <c r="H537" s="247">
        <v>31.5</v>
      </c>
      <c r="I537" s="248"/>
      <c r="J537" s="244"/>
      <c r="K537" s="244"/>
      <c r="L537" s="249"/>
      <c r="M537" s="250"/>
      <c r="N537" s="251"/>
      <c r="O537" s="251"/>
      <c r="P537" s="251"/>
      <c r="Q537" s="251"/>
      <c r="R537" s="251"/>
      <c r="S537" s="251"/>
      <c r="T537" s="251"/>
      <c r="U537" s="252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T537" s="253" t="s">
        <v>153</v>
      </c>
      <c r="AU537" s="253" t="s">
        <v>85</v>
      </c>
      <c r="AV537" s="14" t="s">
        <v>85</v>
      </c>
      <c r="AW537" s="14" t="s">
        <v>37</v>
      </c>
      <c r="AX537" s="14" t="s">
        <v>75</v>
      </c>
      <c r="AY537" s="253" t="s">
        <v>142</v>
      </c>
    </row>
    <row r="538" s="13" customFormat="1">
      <c r="A538" s="13"/>
      <c r="B538" s="232"/>
      <c r="C538" s="233"/>
      <c r="D538" s="234" t="s">
        <v>153</v>
      </c>
      <c r="E538" s="235" t="s">
        <v>19</v>
      </c>
      <c r="F538" s="236" t="s">
        <v>1031</v>
      </c>
      <c r="G538" s="233"/>
      <c r="H538" s="235" t="s">
        <v>19</v>
      </c>
      <c r="I538" s="237"/>
      <c r="J538" s="233"/>
      <c r="K538" s="233"/>
      <c r="L538" s="238"/>
      <c r="M538" s="239"/>
      <c r="N538" s="240"/>
      <c r="O538" s="240"/>
      <c r="P538" s="240"/>
      <c r="Q538" s="240"/>
      <c r="R538" s="240"/>
      <c r="S538" s="240"/>
      <c r="T538" s="240"/>
      <c r="U538" s="241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42" t="s">
        <v>153</v>
      </c>
      <c r="AU538" s="242" t="s">
        <v>85</v>
      </c>
      <c r="AV538" s="13" t="s">
        <v>83</v>
      </c>
      <c r="AW538" s="13" t="s">
        <v>37</v>
      </c>
      <c r="AX538" s="13" t="s">
        <v>75</v>
      </c>
      <c r="AY538" s="242" t="s">
        <v>142</v>
      </c>
    </row>
    <row r="539" s="14" customFormat="1">
      <c r="A539" s="14"/>
      <c r="B539" s="243"/>
      <c r="C539" s="244"/>
      <c r="D539" s="234" t="s">
        <v>153</v>
      </c>
      <c r="E539" s="245" t="s">
        <v>19</v>
      </c>
      <c r="F539" s="246" t="s">
        <v>1032</v>
      </c>
      <c r="G539" s="244"/>
      <c r="H539" s="247">
        <v>6.4699999999999998</v>
      </c>
      <c r="I539" s="248"/>
      <c r="J539" s="244"/>
      <c r="K539" s="244"/>
      <c r="L539" s="249"/>
      <c r="M539" s="250"/>
      <c r="N539" s="251"/>
      <c r="O539" s="251"/>
      <c r="P539" s="251"/>
      <c r="Q539" s="251"/>
      <c r="R539" s="251"/>
      <c r="S539" s="251"/>
      <c r="T539" s="251"/>
      <c r="U539" s="252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T539" s="253" t="s">
        <v>153</v>
      </c>
      <c r="AU539" s="253" t="s">
        <v>85</v>
      </c>
      <c r="AV539" s="14" t="s">
        <v>85</v>
      </c>
      <c r="AW539" s="14" t="s">
        <v>37</v>
      </c>
      <c r="AX539" s="14" t="s">
        <v>75</v>
      </c>
      <c r="AY539" s="253" t="s">
        <v>142</v>
      </c>
    </row>
    <row r="540" s="15" customFormat="1">
      <c r="A540" s="15"/>
      <c r="B540" s="254"/>
      <c r="C540" s="255"/>
      <c r="D540" s="234" t="s">
        <v>153</v>
      </c>
      <c r="E540" s="256" t="s">
        <v>19</v>
      </c>
      <c r="F540" s="257" t="s">
        <v>156</v>
      </c>
      <c r="G540" s="255"/>
      <c r="H540" s="258">
        <v>40.909999999999997</v>
      </c>
      <c r="I540" s="259"/>
      <c r="J540" s="255"/>
      <c r="K540" s="255"/>
      <c r="L540" s="260"/>
      <c r="M540" s="261"/>
      <c r="N540" s="262"/>
      <c r="O540" s="262"/>
      <c r="P540" s="262"/>
      <c r="Q540" s="262"/>
      <c r="R540" s="262"/>
      <c r="S540" s="262"/>
      <c r="T540" s="262"/>
      <c r="U540" s="263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T540" s="264" t="s">
        <v>153</v>
      </c>
      <c r="AU540" s="264" t="s">
        <v>85</v>
      </c>
      <c r="AV540" s="15" t="s">
        <v>149</v>
      </c>
      <c r="AW540" s="15" t="s">
        <v>37</v>
      </c>
      <c r="AX540" s="15" t="s">
        <v>83</v>
      </c>
      <c r="AY540" s="264" t="s">
        <v>142</v>
      </c>
    </row>
    <row r="541" s="2" customFormat="1" ht="16.5" customHeight="1">
      <c r="A541" s="41"/>
      <c r="B541" s="42"/>
      <c r="C541" s="214" t="s">
        <v>1033</v>
      </c>
      <c r="D541" s="214" t="s">
        <v>144</v>
      </c>
      <c r="E541" s="215" t="s">
        <v>1034</v>
      </c>
      <c r="F541" s="216" t="s">
        <v>1035</v>
      </c>
      <c r="G541" s="217" t="s">
        <v>359</v>
      </c>
      <c r="H541" s="218">
        <v>64.200000000000003</v>
      </c>
      <c r="I541" s="219"/>
      <c r="J541" s="220">
        <f>ROUND(I541*H541,2)</f>
        <v>0</v>
      </c>
      <c r="K541" s="216" t="s">
        <v>148</v>
      </c>
      <c r="L541" s="47"/>
      <c r="M541" s="221" t="s">
        <v>19</v>
      </c>
      <c r="N541" s="222" t="s">
        <v>46</v>
      </c>
      <c r="O541" s="87"/>
      <c r="P541" s="223">
        <f>O541*H541</f>
        <v>0</v>
      </c>
      <c r="Q541" s="223">
        <v>0.0029299999999999999</v>
      </c>
      <c r="R541" s="223">
        <f>Q541*H541</f>
        <v>0.188106</v>
      </c>
      <c r="S541" s="223">
        <v>0</v>
      </c>
      <c r="T541" s="223">
        <f>S541*H541</f>
        <v>0</v>
      </c>
      <c r="U541" s="224" t="s">
        <v>19</v>
      </c>
      <c r="V541" s="41"/>
      <c r="W541" s="41"/>
      <c r="X541" s="41"/>
      <c r="Y541" s="41"/>
      <c r="Z541" s="41"/>
      <c r="AA541" s="41"/>
      <c r="AB541" s="41"/>
      <c r="AC541" s="41"/>
      <c r="AD541" s="41"/>
      <c r="AE541" s="41"/>
      <c r="AR541" s="225" t="s">
        <v>269</v>
      </c>
      <c r="AT541" s="225" t="s">
        <v>144</v>
      </c>
      <c r="AU541" s="225" t="s">
        <v>85</v>
      </c>
      <c r="AY541" s="20" t="s">
        <v>142</v>
      </c>
      <c r="BE541" s="226">
        <f>IF(N541="základní",J541,0)</f>
        <v>0</v>
      </c>
      <c r="BF541" s="226">
        <f>IF(N541="snížená",J541,0)</f>
        <v>0</v>
      </c>
      <c r="BG541" s="226">
        <f>IF(N541="zákl. přenesená",J541,0)</f>
        <v>0</v>
      </c>
      <c r="BH541" s="226">
        <f>IF(N541="sníž. přenesená",J541,0)</f>
        <v>0</v>
      </c>
      <c r="BI541" s="226">
        <f>IF(N541="nulová",J541,0)</f>
        <v>0</v>
      </c>
      <c r="BJ541" s="20" t="s">
        <v>83</v>
      </c>
      <c r="BK541" s="226">
        <f>ROUND(I541*H541,2)</f>
        <v>0</v>
      </c>
      <c r="BL541" s="20" t="s">
        <v>269</v>
      </c>
      <c r="BM541" s="225" t="s">
        <v>1036</v>
      </c>
    </row>
    <row r="542" s="2" customFormat="1">
      <c r="A542" s="41"/>
      <c r="B542" s="42"/>
      <c r="C542" s="43"/>
      <c r="D542" s="227" t="s">
        <v>151</v>
      </c>
      <c r="E542" s="43"/>
      <c r="F542" s="228" t="s">
        <v>1037</v>
      </c>
      <c r="G542" s="43"/>
      <c r="H542" s="43"/>
      <c r="I542" s="229"/>
      <c r="J542" s="43"/>
      <c r="K542" s="43"/>
      <c r="L542" s="47"/>
      <c r="M542" s="230"/>
      <c r="N542" s="231"/>
      <c r="O542" s="87"/>
      <c r="P542" s="87"/>
      <c r="Q542" s="87"/>
      <c r="R542" s="87"/>
      <c r="S542" s="87"/>
      <c r="T542" s="87"/>
      <c r="U542" s="88"/>
      <c r="V542" s="41"/>
      <c r="W542" s="41"/>
      <c r="X542" s="41"/>
      <c r="Y542" s="41"/>
      <c r="Z542" s="41"/>
      <c r="AA542" s="41"/>
      <c r="AB542" s="41"/>
      <c r="AC542" s="41"/>
      <c r="AD542" s="41"/>
      <c r="AE542" s="41"/>
      <c r="AT542" s="20" t="s">
        <v>151</v>
      </c>
      <c r="AU542" s="20" t="s">
        <v>85</v>
      </c>
    </row>
    <row r="543" s="13" customFormat="1">
      <c r="A543" s="13"/>
      <c r="B543" s="232"/>
      <c r="C543" s="233"/>
      <c r="D543" s="234" t="s">
        <v>153</v>
      </c>
      <c r="E543" s="235" t="s">
        <v>19</v>
      </c>
      <c r="F543" s="236" t="s">
        <v>1038</v>
      </c>
      <c r="G543" s="233"/>
      <c r="H543" s="235" t="s">
        <v>19</v>
      </c>
      <c r="I543" s="237"/>
      <c r="J543" s="233"/>
      <c r="K543" s="233"/>
      <c r="L543" s="238"/>
      <c r="M543" s="239"/>
      <c r="N543" s="240"/>
      <c r="O543" s="240"/>
      <c r="P543" s="240"/>
      <c r="Q543" s="240"/>
      <c r="R543" s="240"/>
      <c r="S543" s="240"/>
      <c r="T543" s="240"/>
      <c r="U543" s="241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42" t="s">
        <v>153</v>
      </c>
      <c r="AU543" s="242" t="s">
        <v>85</v>
      </c>
      <c r="AV543" s="13" t="s">
        <v>83</v>
      </c>
      <c r="AW543" s="13" t="s">
        <v>37</v>
      </c>
      <c r="AX543" s="13" t="s">
        <v>75</v>
      </c>
      <c r="AY543" s="242" t="s">
        <v>142</v>
      </c>
    </row>
    <row r="544" s="14" customFormat="1">
      <c r="A544" s="14"/>
      <c r="B544" s="243"/>
      <c r="C544" s="244"/>
      <c r="D544" s="234" t="s">
        <v>153</v>
      </c>
      <c r="E544" s="245" t="s">
        <v>19</v>
      </c>
      <c r="F544" s="246" t="s">
        <v>1039</v>
      </c>
      <c r="G544" s="244"/>
      <c r="H544" s="247">
        <v>20</v>
      </c>
      <c r="I544" s="248"/>
      <c r="J544" s="244"/>
      <c r="K544" s="244"/>
      <c r="L544" s="249"/>
      <c r="M544" s="250"/>
      <c r="N544" s="251"/>
      <c r="O544" s="251"/>
      <c r="P544" s="251"/>
      <c r="Q544" s="251"/>
      <c r="R544" s="251"/>
      <c r="S544" s="251"/>
      <c r="T544" s="251"/>
      <c r="U544" s="252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53" t="s">
        <v>153</v>
      </c>
      <c r="AU544" s="253" t="s">
        <v>85</v>
      </c>
      <c r="AV544" s="14" t="s">
        <v>85</v>
      </c>
      <c r="AW544" s="14" t="s">
        <v>37</v>
      </c>
      <c r="AX544" s="14" t="s">
        <v>75</v>
      </c>
      <c r="AY544" s="253" t="s">
        <v>142</v>
      </c>
    </row>
    <row r="545" s="13" customFormat="1">
      <c r="A545" s="13"/>
      <c r="B545" s="232"/>
      <c r="C545" s="233"/>
      <c r="D545" s="234" t="s">
        <v>153</v>
      </c>
      <c r="E545" s="235" t="s">
        <v>19</v>
      </c>
      <c r="F545" s="236" t="s">
        <v>1040</v>
      </c>
      <c r="G545" s="233"/>
      <c r="H545" s="235" t="s">
        <v>19</v>
      </c>
      <c r="I545" s="237"/>
      <c r="J545" s="233"/>
      <c r="K545" s="233"/>
      <c r="L545" s="238"/>
      <c r="M545" s="239"/>
      <c r="N545" s="240"/>
      <c r="O545" s="240"/>
      <c r="P545" s="240"/>
      <c r="Q545" s="240"/>
      <c r="R545" s="240"/>
      <c r="S545" s="240"/>
      <c r="T545" s="240"/>
      <c r="U545" s="241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42" t="s">
        <v>153</v>
      </c>
      <c r="AU545" s="242" t="s">
        <v>85</v>
      </c>
      <c r="AV545" s="13" t="s">
        <v>83</v>
      </c>
      <c r="AW545" s="13" t="s">
        <v>37</v>
      </c>
      <c r="AX545" s="13" t="s">
        <v>75</v>
      </c>
      <c r="AY545" s="242" t="s">
        <v>142</v>
      </c>
    </row>
    <row r="546" s="14" customFormat="1">
      <c r="A546" s="14"/>
      <c r="B546" s="243"/>
      <c r="C546" s="244"/>
      <c r="D546" s="234" t="s">
        <v>153</v>
      </c>
      <c r="E546" s="245" t="s">
        <v>19</v>
      </c>
      <c r="F546" s="246" t="s">
        <v>1041</v>
      </c>
      <c r="G546" s="244"/>
      <c r="H546" s="247">
        <v>44.200000000000003</v>
      </c>
      <c r="I546" s="248"/>
      <c r="J546" s="244"/>
      <c r="K546" s="244"/>
      <c r="L546" s="249"/>
      <c r="M546" s="250"/>
      <c r="N546" s="251"/>
      <c r="O546" s="251"/>
      <c r="P546" s="251"/>
      <c r="Q546" s="251"/>
      <c r="R546" s="251"/>
      <c r="S546" s="251"/>
      <c r="T546" s="251"/>
      <c r="U546" s="252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T546" s="253" t="s">
        <v>153</v>
      </c>
      <c r="AU546" s="253" t="s">
        <v>85</v>
      </c>
      <c r="AV546" s="14" t="s">
        <v>85</v>
      </c>
      <c r="AW546" s="14" t="s">
        <v>37</v>
      </c>
      <c r="AX546" s="14" t="s">
        <v>75</v>
      </c>
      <c r="AY546" s="253" t="s">
        <v>142</v>
      </c>
    </row>
    <row r="547" s="15" customFormat="1">
      <c r="A547" s="15"/>
      <c r="B547" s="254"/>
      <c r="C547" s="255"/>
      <c r="D547" s="234" t="s">
        <v>153</v>
      </c>
      <c r="E547" s="256" t="s">
        <v>19</v>
      </c>
      <c r="F547" s="257" t="s">
        <v>156</v>
      </c>
      <c r="G547" s="255"/>
      <c r="H547" s="258">
        <v>64.200000000000003</v>
      </c>
      <c r="I547" s="259"/>
      <c r="J547" s="255"/>
      <c r="K547" s="255"/>
      <c r="L547" s="260"/>
      <c r="M547" s="261"/>
      <c r="N547" s="262"/>
      <c r="O547" s="262"/>
      <c r="P547" s="262"/>
      <c r="Q547" s="262"/>
      <c r="R547" s="262"/>
      <c r="S547" s="262"/>
      <c r="T547" s="262"/>
      <c r="U547" s="263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T547" s="264" t="s">
        <v>153</v>
      </c>
      <c r="AU547" s="264" t="s">
        <v>85</v>
      </c>
      <c r="AV547" s="15" t="s">
        <v>149</v>
      </c>
      <c r="AW547" s="15" t="s">
        <v>37</v>
      </c>
      <c r="AX547" s="15" t="s">
        <v>83</v>
      </c>
      <c r="AY547" s="264" t="s">
        <v>142</v>
      </c>
    </row>
    <row r="548" s="2" customFormat="1" ht="16.5" customHeight="1">
      <c r="A548" s="41"/>
      <c r="B548" s="42"/>
      <c r="C548" s="214" t="s">
        <v>1042</v>
      </c>
      <c r="D548" s="214" t="s">
        <v>144</v>
      </c>
      <c r="E548" s="215" t="s">
        <v>1043</v>
      </c>
      <c r="F548" s="216" t="s">
        <v>1044</v>
      </c>
      <c r="G548" s="217" t="s">
        <v>359</v>
      </c>
      <c r="H548" s="218">
        <v>98.599999999999994</v>
      </c>
      <c r="I548" s="219"/>
      <c r="J548" s="220">
        <f>ROUND(I548*H548,2)</f>
        <v>0</v>
      </c>
      <c r="K548" s="216" t="s">
        <v>148</v>
      </c>
      <c r="L548" s="47"/>
      <c r="M548" s="221" t="s">
        <v>19</v>
      </c>
      <c r="N548" s="222" t="s">
        <v>46</v>
      </c>
      <c r="O548" s="87"/>
      <c r="P548" s="223">
        <f>O548*H548</f>
        <v>0</v>
      </c>
      <c r="Q548" s="223">
        <v>0.0038800000000000002</v>
      </c>
      <c r="R548" s="223">
        <f>Q548*H548</f>
        <v>0.38256800000000002</v>
      </c>
      <c r="S548" s="223">
        <v>0</v>
      </c>
      <c r="T548" s="223">
        <f>S548*H548</f>
        <v>0</v>
      </c>
      <c r="U548" s="224" t="s">
        <v>19</v>
      </c>
      <c r="V548" s="41"/>
      <c r="W548" s="41"/>
      <c r="X548" s="41"/>
      <c r="Y548" s="41"/>
      <c r="Z548" s="41"/>
      <c r="AA548" s="41"/>
      <c r="AB548" s="41"/>
      <c r="AC548" s="41"/>
      <c r="AD548" s="41"/>
      <c r="AE548" s="41"/>
      <c r="AR548" s="225" t="s">
        <v>269</v>
      </c>
      <c r="AT548" s="225" t="s">
        <v>144</v>
      </c>
      <c r="AU548" s="225" t="s">
        <v>85</v>
      </c>
      <c r="AY548" s="20" t="s">
        <v>142</v>
      </c>
      <c r="BE548" s="226">
        <f>IF(N548="základní",J548,0)</f>
        <v>0</v>
      </c>
      <c r="BF548" s="226">
        <f>IF(N548="snížená",J548,0)</f>
        <v>0</v>
      </c>
      <c r="BG548" s="226">
        <f>IF(N548="zákl. přenesená",J548,0)</f>
        <v>0</v>
      </c>
      <c r="BH548" s="226">
        <f>IF(N548="sníž. přenesená",J548,0)</f>
        <v>0</v>
      </c>
      <c r="BI548" s="226">
        <f>IF(N548="nulová",J548,0)</f>
        <v>0</v>
      </c>
      <c r="BJ548" s="20" t="s">
        <v>83</v>
      </c>
      <c r="BK548" s="226">
        <f>ROUND(I548*H548,2)</f>
        <v>0</v>
      </c>
      <c r="BL548" s="20" t="s">
        <v>269</v>
      </c>
      <c r="BM548" s="225" t="s">
        <v>1045</v>
      </c>
    </row>
    <row r="549" s="2" customFormat="1">
      <c r="A549" s="41"/>
      <c r="B549" s="42"/>
      <c r="C549" s="43"/>
      <c r="D549" s="227" t="s">
        <v>151</v>
      </c>
      <c r="E549" s="43"/>
      <c r="F549" s="228" t="s">
        <v>1046</v>
      </c>
      <c r="G549" s="43"/>
      <c r="H549" s="43"/>
      <c r="I549" s="229"/>
      <c r="J549" s="43"/>
      <c r="K549" s="43"/>
      <c r="L549" s="47"/>
      <c r="M549" s="230"/>
      <c r="N549" s="231"/>
      <c r="O549" s="87"/>
      <c r="P549" s="87"/>
      <c r="Q549" s="87"/>
      <c r="R549" s="87"/>
      <c r="S549" s="87"/>
      <c r="T549" s="87"/>
      <c r="U549" s="88"/>
      <c r="V549" s="41"/>
      <c r="W549" s="41"/>
      <c r="X549" s="41"/>
      <c r="Y549" s="41"/>
      <c r="Z549" s="41"/>
      <c r="AA549" s="41"/>
      <c r="AB549" s="41"/>
      <c r="AC549" s="41"/>
      <c r="AD549" s="41"/>
      <c r="AE549" s="41"/>
      <c r="AT549" s="20" t="s">
        <v>151</v>
      </c>
      <c r="AU549" s="20" t="s">
        <v>85</v>
      </c>
    </row>
    <row r="550" s="13" customFormat="1">
      <c r="A550" s="13"/>
      <c r="B550" s="232"/>
      <c r="C550" s="233"/>
      <c r="D550" s="234" t="s">
        <v>153</v>
      </c>
      <c r="E550" s="235" t="s">
        <v>19</v>
      </c>
      <c r="F550" s="236" t="s">
        <v>1047</v>
      </c>
      <c r="G550" s="233"/>
      <c r="H550" s="235" t="s">
        <v>19</v>
      </c>
      <c r="I550" s="237"/>
      <c r="J550" s="233"/>
      <c r="K550" s="233"/>
      <c r="L550" s="238"/>
      <c r="M550" s="239"/>
      <c r="N550" s="240"/>
      <c r="O550" s="240"/>
      <c r="P550" s="240"/>
      <c r="Q550" s="240"/>
      <c r="R550" s="240"/>
      <c r="S550" s="240"/>
      <c r="T550" s="240"/>
      <c r="U550" s="241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42" t="s">
        <v>153</v>
      </c>
      <c r="AU550" s="242" t="s">
        <v>85</v>
      </c>
      <c r="AV550" s="13" t="s">
        <v>83</v>
      </c>
      <c r="AW550" s="13" t="s">
        <v>37</v>
      </c>
      <c r="AX550" s="13" t="s">
        <v>75</v>
      </c>
      <c r="AY550" s="242" t="s">
        <v>142</v>
      </c>
    </row>
    <row r="551" s="14" customFormat="1">
      <c r="A551" s="14"/>
      <c r="B551" s="243"/>
      <c r="C551" s="244"/>
      <c r="D551" s="234" t="s">
        <v>153</v>
      </c>
      <c r="E551" s="245" t="s">
        <v>19</v>
      </c>
      <c r="F551" s="246" t="s">
        <v>1048</v>
      </c>
      <c r="G551" s="244"/>
      <c r="H551" s="247">
        <v>54.399999999999999</v>
      </c>
      <c r="I551" s="248"/>
      <c r="J551" s="244"/>
      <c r="K551" s="244"/>
      <c r="L551" s="249"/>
      <c r="M551" s="250"/>
      <c r="N551" s="251"/>
      <c r="O551" s="251"/>
      <c r="P551" s="251"/>
      <c r="Q551" s="251"/>
      <c r="R551" s="251"/>
      <c r="S551" s="251"/>
      <c r="T551" s="251"/>
      <c r="U551" s="252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T551" s="253" t="s">
        <v>153</v>
      </c>
      <c r="AU551" s="253" t="s">
        <v>85</v>
      </c>
      <c r="AV551" s="14" t="s">
        <v>85</v>
      </c>
      <c r="AW551" s="14" t="s">
        <v>37</v>
      </c>
      <c r="AX551" s="14" t="s">
        <v>75</v>
      </c>
      <c r="AY551" s="253" t="s">
        <v>142</v>
      </c>
    </row>
    <row r="552" s="14" customFormat="1">
      <c r="A552" s="14"/>
      <c r="B552" s="243"/>
      <c r="C552" s="244"/>
      <c r="D552" s="234" t="s">
        <v>153</v>
      </c>
      <c r="E552" s="245" t="s">
        <v>19</v>
      </c>
      <c r="F552" s="246" t="s">
        <v>1041</v>
      </c>
      <c r="G552" s="244"/>
      <c r="H552" s="247">
        <v>44.200000000000003</v>
      </c>
      <c r="I552" s="248"/>
      <c r="J552" s="244"/>
      <c r="K552" s="244"/>
      <c r="L552" s="249"/>
      <c r="M552" s="250"/>
      <c r="N552" s="251"/>
      <c r="O552" s="251"/>
      <c r="P552" s="251"/>
      <c r="Q552" s="251"/>
      <c r="R552" s="251"/>
      <c r="S552" s="251"/>
      <c r="T552" s="251"/>
      <c r="U552" s="252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T552" s="253" t="s">
        <v>153</v>
      </c>
      <c r="AU552" s="253" t="s">
        <v>85</v>
      </c>
      <c r="AV552" s="14" t="s">
        <v>85</v>
      </c>
      <c r="AW552" s="14" t="s">
        <v>37</v>
      </c>
      <c r="AX552" s="14" t="s">
        <v>75</v>
      </c>
      <c r="AY552" s="253" t="s">
        <v>142</v>
      </c>
    </row>
    <row r="553" s="15" customFormat="1">
      <c r="A553" s="15"/>
      <c r="B553" s="254"/>
      <c r="C553" s="255"/>
      <c r="D553" s="234" t="s">
        <v>153</v>
      </c>
      <c r="E553" s="256" t="s">
        <v>19</v>
      </c>
      <c r="F553" s="257" t="s">
        <v>156</v>
      </c>
      <c r="G553" s="255"/>
      <c r="H553" s="258">
        <v>98.599999999999994</v>
      </c>
      <c r="I553" s="259"/>
      <c r="J553" s="255"/>
      <c r="K553" s="255"/>
      <c r="L553" s="260"/>
      <c r="M553" s="261"/>
      <c r="N553" s="262"/>
      <c r="O553" s="262"/>
      <c r="P553" s="262"/>
      <c r="Q553" s="262"/>
      <c r="R553" s="262"/>
      <c r="S553" s="262"/>
      <c r="T553" s="262"/>
      <c r="U553" s="263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T553" s="264" t="s">
        <v>153</v>
      </c>
      <c r="AU553" s="264" t="s">
        <v>85</v>
      </c>
      <c r="AV553" s="15" t="s">
        <v>149</v>
      </c>
      <c r="AW553" s="15" t="s">
        <v>37</v>
      </c>
      <c r="AX553" s="15" t="s">
        <v>83</v>
      </c>
      <c r="AY553" s="264" t="s">
        <v>142</v>
      </c>
    </row>
    <row r="554" s="2" customFormat="1" ht="24.15" customHeight="1">
      <c r="A554" s="41"/>
      <c r="B554" s="42"/>
      <c r="C554" s="214" t="s">
        <v>1049</v>
      </c>
      <c r="D554" s="214" t="s">
        <v>144</v>
      </c>
      <c r="E554" s="215" t="s">
        <v>1050</v>
      </c>
      <c r="F554" s="216" t="s">
        <v>1051</v>
      </c>
      <c r="G554" s="217" t="s">
        <v>284</v>
      </c>
      <c r="H554" s="218">
        <v>223</v>
      </c>
      <c r="I554" s="219"/>
      <c r="J554" s="220">
        <f>ROUND(I554*H554,2)</f>
        <v>0</v>
      </c>
      <c r="K554" s="216" t="s">
        <v>148</v>
      </c>
      <c r="L554" s="47"/>
      <c r="M554" s="221" t="s">
        <v>19</v>
      </c>
      <c r="N554" s="222" t="s">
        <v>46</v>
      </c>
      <c r="O554" s="87"/>
      <c r="P554" s="223">
        <f>O554*H554</f>
        <v>0</v>
      </c>
      <c r="Q554" s="223">
        <v>0</v>
      </c>
      <c r="R554" s="223">
        <f>Q554*H554</f>
        <v>0</v>
      </c>
      <c r="S554" s="223">
        <v>0</v>
      </c>
      <c r="T554" s="223">
        <f>S554*H554</f>
        <v>0</v>
      </c>
      <c r="U554" s="224" t="s">
        <v>19</v>
      </c>
      <c r="V554" s="41"/>
      <c r="W554" s="41"/>
      <c r="X554" s="41"/>
      <c r="Y554" s="41"/>
      <c r="Z554" s="41"/>
      <c r="AA554" s="41"/>
      <c r="AB554" s="41"/>
      <c r="AC554" s="41"/>
      <c r="AD554" s="41"/>
      <c r="AE554" s="41"/>
      <c r="AR554" s="225" t="s">
        <v>269</v>
      </c>
      <c r="AT554" s="225" t="s">
        <v>144</v>
      </c>
      <c r="AU554" s="225" t="s">
        <v>85</v>
      </c>
      <c r="AY554" s="20" t="s">
        <v>142</v>
      </c>
      <c r="BE554" s="226">
        <f>IF(N554="základní",J554,0)</f>
        <v>0</v>
      </c>
      <c r="BF554" s="226">
        <f>IF(N554="snížená",J554,0)</f>
        <v>0</v>
      </c>
      <c r="BG554" s="226">
        <f>IF(N554="zákl. přenesená",J554,0)</f>
        <v>0</v>
      </c>
      <c r="BH554" s="226">
        <f>IF(N554="sníž. přenesená",J554,0)</f>
        <v>0</v>
      </c>
      <c r="BI554" s="226">
        <f>IF(N554="nulová",J554,0)</f>
        <v>0</v>
      </c>
      <c r="BJ554" s="20" t="s">
        <v>83</v>
      </c>
      <c r="BK554" s="226">
        <f>ROUND(I554*H554,2)</f>
        <v>0</v>
      </c>
      <c r="BL554" s="20" t="s">
        <v>269</v>
      </c>
      <c r="BM554" s="225" t="s">
        <v>1052</v>
      </c>
    </row>
    <row r="555" s="2" customFormat="1">
      <c r="A555" s="41"/>
      <c r="B555" s="42"/>
      <c r="C555" s="43"/>
      <c r="D555" s="227" t="s">
        <v>151</v>
      </c>
      <c r="E555" s="43"/>
      <c r="F555" s="228" t="s">
        <v>1053</v>
      </c>
      <c r="G555" s="43"/>
      <c r="H555" s="43"/>
      <c r="I555" s="229"/>
      <c r="J555" s="43"/>
      <c r="K555" s="43"/>
      <c r="L555" s="47"/>
      <c r="M555" s="230"/>
      <c r="N555" s="231"/>
      <c r="O555" s="87"/>
      <c r="P555" s="87"/>
      <c r="Q555" s="87"/>
      <c r="R555" s="87"/>
      <c r="S555" s="87"/>
      <c r="T555" s="87"/>
      <c r="U555" s="88"/>
      <c r="V555" s="41"/>
      <c r="W555" s="41"/>
      <c r="X555" s="41"/>
      <c r="Y555" s="41"/>
      <c r="Z555" s="41"/>
      <c r="AA555" s="41"/>
      <c r="AB555" s="41"/>
      <c r="AC555" s="41"/>
      <c r="AD555" s="41"/>
      <c r="AE555" s="41"/>
      <c r="AT555" s="20" t="s">
        <v>151</v>
      </c>
      <c r="AU555" s="20" t="s">
        <v>85</v>
      </c>
    </row>
    <row r="556" s="14" customFormat="1">
      <c r="A556" s="14"/>
      <c r="B556" s="243"/>
      <c r="C556" s="244"/>
      <c r="D556" s="234" t="s">
        <v>153</v>
      </c>
      <c r="E556" s="245" t="s">
        <v>19</v>
      </c>
      <c r="F556" s="246" t="s">
        <v>1054</v>
      </c>
      <c r="G556" s="244"/>
      <c r="H556" s="247">
        <v>223</v>
      </c>
      <c r="I556" s="248"/>
      <c r="J556" s="244"/>
      <c r="K556" s="244"/>
      <c r="L556" s="249"/>
      <c r="M556" s="250"/>
      <c r="N556" s="251"/>
      <c r="O556" s="251"/>
      <c r="P556" s="251"/>
      <c r="Q556" s="251"/>
      <c r="R556" s="251"/>
      <c r="S556" s="251"/>
      <c r="T556" s="251"/>
      <c r="U556" s="252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T556" s="253" t="s">
        <v>153</v>
      </c>
      <c r="AU556" s="253" t="s">
        <v>85</v>
      </c>
      <c r="AV556" s="14" t="s">
        <v>85</v>
      </c>
      <c r="AW556" s="14" t="s">
        <v>37</v>
      </c>
      <c r="AX556" s="14" t="s">
        <v>75</v>
      </c>
      <c r="AY556" s="253" t="s">
        <v>142</v>
      </c>
    </row>
    <row r="557" s="15" customFormat="1">
      <c r="A557" s="15"/>
      <c r="B557" s="254"/>
      <c r="C557" s="255"/>
      <c r="D557" s="234" t="s">
        <v>153</v>
      </c>
      <c r="E557" s="256" t="s">
        <v>19</v>
      </c>
      <c r="F557" s="257" t="s">
        <v>156</v>
      </c>
      <c r="G557" s="255"/>
      <c r="H557" s="258">
        <v>223</v>
      </c>
      <c r="I557" s="259"/>
      <c r="J557" s="255"/>
      <c r="K557" s="255"/>
      <c r="L557" s="260"/>
      <c r="M557" s="261"/>
      <c r="N557" s="262"/>
      <c r="O557" s="262"/>
      <c r="P557" s="262"/>
      <c r="Q557" s="262"/>
      <c r="R557" s="262"/>
      <c r="S557" s="262"/>
      <c r="T557" s="262"/>
      <c r="U557" s="263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T557" s="264" t="s">
        <v>153</v>
      </c>
      <c r="AU557" s="264" t="s">
        <v>85</v>
      </c>
      <c r="AV557" s="15" t="s">
        <v>149</v>
      </c>
      <c r="AW557" s="15" t="s">
        <v>37</v>
      </c>
      <c r="AX557" s="15" t="s">
        <v>83</v>
      </c>
      <c r="AY557" s="264" t="s">
        <v>142</v>
      </c>
    </row>
    <row r="558" s="2" customFormat="1" ht="21.75" customHeight="1">
      <c r="A558" s="41"/>
      <c r="B558" s="42"/>
      <c r="C558" s="214" t="s">
        <v>1055</v>
      </c>
      <c r="D558" s="214" t="s">
        <v>144</v>
      </c>
      <c r="E558" s="215" t="s">
        <v>1056</v>
      </c>
      <c r="F558" s="216" t="s">
        <v>1057</v>
      </c>
      <c r="G558" s="217" t="s">
        <v>359</v>
      </c>
      <c r="H558" s="218">
        <v>26.5</v>
      </c>
      <c r="I558" s="219"/>
      <c r="J558" s="220">
        <f>ROUND(I558*H558,2)</f>
        <v>0</v>
      </c>
      <c r="K558" s="216" t="s">
        <v>562</v>
      </c>
      <c r="L558" s="47"/>
      <c r="M558" s="221" t="s">
        <v>19</v>
      </c>
      <c r="N558" s="222" t="s">
        <v>46</v>
      </c>
      <c r="O558" s="87"/>
      <c r="P558" s="223">
        <f>O558*H558</f>
        <v>0</v>
      </c>
      <c r="Q558" s="223">
        <v>0.0016000000000000001</v>
      </c>
      <c r="R558" s="223">
        <f>Q558*H558</f>
        <v>0.0424</v>
      </c>
      <c r="S558" s="223">
        <v>0</v>
      </c>
      <c r="T558" s="223">
        <f>S558*H558</f>
        <v>0</v>
      </c>
      <c r="U558" s="224" t="s">
        <v>19</v>
      </c>
      <c r="V558" s="41"/>
      <c r="W558" s="41"/>
      <c r="X558" s="41"/>
      <c r="Y558" s="41"/>
      <c r="Z558" s="41"/>
      <c r="AA558" s="41"/>
      <c r="AB558" s="41"/>
      <c r="AC558" s="41"/>
      <c r="AD558" s="41"/>
      <c r="AE558" s="41"/>
      <c r="AR558" s="225" t="s">
        <v>269</v>
      </c>
      <c r="AT558" s="225" t="s">
        <v>144</v>
      </c>
      <c r="AU558" s="225" t="s">
        <v>85</v>
      </c>
      <c r="AY558" s="20" t="s">
        <v>142</v>
      </c>
      <c r="BE558" s="226">
        <f>IF(N558="základní",J558,0)</f>
        <v>0</v>
      </c>
      <c r="BF558" s="226">
        <f>IF(N558="snížená",J558,0)</f>
        <v>0</v>
      </c>
      <c r="BG558" s="226">
        <f>IF(N558="zákl. přenesená",J558,0)</f>
        <v>0</v>
      </c>
      <c r="BH558" s="226">
        <f>IF(N558="sníž. přenesená",J558,0)</f>
        <v>0</v>
      </c>
      <c r="BI558" s="226">
        <f>IF(N558="nulová",J558,0)</f>
        <v>0</v>
      </c>
      <c r="BJ558" s="20" t="s">
        <v>83</v>
      </c>
      <c r="BK558" s="226">
        <f>ROUND(I558*H558,2)</f>
        <v>0</v>
      </c>
      <c r="BL558" s="20" t="s">
        <v>269</v>
      </c>
      <c r="BM558" s="225" t="s">
        <v>1058</v>
      </c>
    </row>
    <row r="559" s="14" customFormat="1">
      <c r="A559" s="14"/>
      <c r="B559" s="243"/>
      <c r="C559" s="244"/>
      <c r="D559" s="234" t="s">
        <v>153</v>
      </c>
      <c r="E559" s="245" t="s">
        <v>19</v>
      </c>
      <c r="F559" s="246" t="s">
        <v>1059</v>
      </c>
      <c r="G559" s="244"/>
      <c r="H559" s="247">
        <v>26.5</v>
      </c>
      <c r="I559" s="248"/>
      <c r="J559" s="244"/>
      <c r="K559" s="244"/>
      <c r="L559" s="249"/>
      <c r="M559" s="250"/>
      <c r="N559" s="251"/>
      <c r="O559" s="251"/>
      <c r="P559" s="251"/>
      <c r="Q559" s="251"/>
      <c r="R559" s="251"/>
      <c r="S559" s="251"/>
      <c r="T559" s="251"/>
      <c r="U559" s="252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T559" s="253" t="s">
        <v>153</v>
      </c>
      <c r="AU559" s="253" t="s">
        <v>85</v>
      </c>
      <c r="AV559" s="14" t="s">
        <v>85</v>
      </c>
      <c r="AW559" s="14" t="s">
        <v>37</v>
      </c>
      <c r="AX559" s="14" t="s">
        <v>75</v>
      </c>
      <c r="AY559" s="253" t="s">
        <v>142</v>
      </c>
    </row>
    <row r="560" s="15" customFormat="1">
      <c r="A560" s="15"/>
      <c r="B560" s="254"/>
      <c r="C560" s="255"/>
      <c r="D560" s="234" t="s">
        <v>153</v>
      </c>
      <c r="E560" s="256" t="s">
        <v>19</v>
      </c>
      <c r="F560" s="257" t="s">
        <v>156</v>
      </c>
      <c r="G560" s="255"/>
      <c r="H560" s="258">
        <v>26.5</v>
      </c>
      <c r="I560" s="259"/>
      <c r="J560" s="255"/>
      <c r="K560" s="255"/>
      <c r="L560" s="260"/>
      <c r="M560" s="261"/>
      <c r="N560" s="262"/>
      <c r="O560" s="262"/>
      <c r="P560" s="262"/>
      <c r="Q560" s="262"/>
      <c r="R560" s="262"/>
      <c r="S560" s="262"/>
      <c r="T560" s="262"/>
      <c r="U560" s="263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T560" s="264" t="s">
        <v>153</v>
      </c>
      <c r="AU560" s="264" t="s">
        <v>85</v>
      </c>
      <c r="AV560" s="15" t="s">
        <v>149</v>
      </c>
      <c r="AW560" s="15" t="s">
        <v>37</v>
      </c>
      <c r="AX560" s="15" t="s">
        <v>83</v>
      </c>
      <c r="AY560" s="264" t="s">
        <v>142</v>
      </c>
    </row>
    <row r="561" s="2" customFormat="1" ht="21.75" customHeight="1">
      <c r="A561" s="41"/>
      <c r="B561" s="42"/>
      <c r="C561" s="214" t="s">
        <v>1060</v>
      </c>
      <c r="D561" s="214" t="s">
        <v>144</v>
      </c>
      <c r="E561" s="215" t="s">
        <v>1061</v>
      </c>
      <c r="F561" s="216" t="s">
        <v>1062</v>
      </c>
      <c r="G561" s="217" t="s">
        <v>359</v>
      </c>
      <c r="H561" s="218">
        <v>91.299999999999997</v>
      </c>
      <c r="I561" s="219"/>
      <c r="J561" s="220">
        <f>ROUND(I561*H561,2)</f>
        <v>0</v>
      </c>
      <c r="K561" s="216" t="s">
        <v>148</v>
      </c>
      <c r="L561" s="47"/>
      <c r="M561" s="221" t="s">
        <v>19</v>
      </c>
      <c r="N561" s="222" t="s">
        <v>46</v>
      </c>
      <c r="O561" s="87"/>
      <c r="P561" s="223">
        <f>O561*H561</f>
        <v>0</v>
      </c>
      <c r="Q561" s="223">
        <v>0.0020200000000000001</v>
      </c>
      <c r="R561" s="223">
        <f>Q561*H561</f>
        <v>0.18442600000000001</v>
      </c>
      <c r="S561" s="223">
        <v>0</v>
      </c>
      <c r="T561" s="223">
        <f>S561*H561</f>
        <v>0</v>
      </c>
      <c r="U561" s="224" t="s">
        <v>19</v>
      </c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R561" s="225" t="s">
        <v>269</v>
      </c>
      <c r="AT561" s="225" t="s">
        <v>144</v>
      </c>
      <c r="AU561" s="225" t="s">
        <v>85</v>
      </c>
      <c r="AY561" s="20" t="s">
        <v>142</v>
      </c>
      <c r="BE561" s="226">
        <f>IF(N561="základní",J561,0)</f>
        <v>0</v>
      </c>
      <c r="BF561" s="226">
        <f>IF(N561="snížená",J561,0)</f>
        <v>0</v>
      </c>
      <c r="BG561" s="226">
        <f>IF(N561="zákl. přenesená",J561,0)</f>
        <v>0</v>
      </c>
      <c r="BH561" s="226">
        <f>IF(N561="sníž. přenesená",J561,0)</f>
        <v>0</v>
      </c>
      <c r="BI561" s="226">
        <f>IF(N561="nulová",J561,0)</f>
        <v>0</v>
      </c>
      <c r="BJ561" s="20" t="s">
        <v>83</v>
      </c>
      <c r="BK561" s="226">
        <f>ROUND(I561*H561,2)</f>
        <v>0</v>
      </c>
      <c r="BL561" s="20" t="s">
        <v>269</v>
      </c>
      <c r="BM561" s="225" t="s">
        <v>1063</v>
      </c>
    </row>
    <row r="562" s="2" customFormat="1">
      <c r="A562" s="41"/>
      <c r="B562" s="42"/>
      <c r="C562" s="43"/>
      <c r="D562" s="227" t="s">
        <v>151</v>
      </c>
      <c r="E562" s="43"/>
      <c r="F562" s="228" t="s">
        <v>1064</v>
      </c>
      <c r="G562" s="43"/>
      <c r="H562" s="43"/>
      <c r="I562" s="229"/>
      <c r="J562" s="43"/>
      <c r="K562" s="43"/>
      <c r="L562" s="47"/>
      <c r="M562" s="230"/>
      <c r="N562" s="231"/>
      <c r="O562" s="87"/>
      <c r="P562" s="87"/>
      <c r="Q562" s="87"/>
      <c r="R562" s="87"/>
      <c r="S562" s="87"/>
      <c r="T562" s="87"/>
      <c r="U562" s="88"/>
      <c r="V562" s="41"/>
      <c r="W562" s="41"/>
      <c r="X562" s="41"/>
      <c r="Y562" s="41"/>
      <c r="Z562" s="41"/>
      <c r="AA562" s="41"/>
      <c r="AB562" s="41"/>
      <c r="AC562" s="41"/>
      <c r="AD562" s="41"/>
      <c r="AE562" s="41"/>
      <c r="AT562" s="20" t="s">
        <v>151</v>
      </c>
      <c r="AU562" s="20" t="s">
        <v>85</v>
      </c>
    </row>
    <row r="563" s="13" customFormat="1">
      <c r="A563" s="13"/>
      <c r="B563" s="232"/>
      <c r="C563" s="233"/>
      <c r="D563" s="234" t="s">
        <v>153</v>
      </c>
      <c r="E563" s="235" t="s">
        <v>19</v>
      </c>
      <c r="F563" s="236" t="s">
        <v>1065</v>
      </c>
      <c r="G563" s="233"/>
      <c r="H563" s="235" t="s">
        <v>19</v>
      </c>
      <c r="I563" s="237"/>
      <c r="J563" s="233"/>
      <c r="K563" s="233"/>
      <c r="L563" s="238"/>
      <c r="M563" s="239"/>
      <c r="N563" s="240"/>
      <c r="O563" s="240"/>
      <c r="P563" s="240"/>
      <c r="Q563" s="240"/>
      <c r="R563" s="240"/>
      <c r="S563" s="240"/>
      <c r="T563" s="240"/>
      <c r="U563" s="241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42" t="s">
        <v>153</v>
      </c>
      <c r="AU563" s="242" t="s">
        <v>85</v>
      </c>
      <c r="AV563" s="13" t="s">
        <v>83</v>
      </c>
      <c r="AW563" s="13" t="s">
        <v>37</v>
      </c>
      <c r="AX563" s="13" t="s">
        <v>75</v>
      </c>
      <c r="AY563" s="242" t="s">
        <v>142</v>
      </c>
    </row>
    <row r="564" s="14" customFormat="1">
      <c r="A564" s="14"/>
      <c r="B564" s="243"/>
      <c r="C564" s="244"/>
      <c r="D564" s="234" t="s">
        <v>153</v>
      </c>
      <c r="E564" s="245" t="s">
        <v>19</v>
      </c>
      <c r="F564" s="246" t="s">
        <v>1066</v>
      </c>
      <c r="G564" s="244"/>
      <c r="H564" s="247">
        <v>70.299999999999997</v>
      </c>
      <c r="I564" s="248"/>
      <c r="J564" s="244"/>
      <c r="K564" s="244"/>
      <c r="L564" s="249"/>
      <c r="M564" s="250"/>
      <c r="N564" s="251"/>
      <c r="O564" s="251"/>
      <c r="P564" s="251"/>
      <c r="Q564" s="251"/>
      <c r="R564" s="251"/>
      <c r="S564" s="251"/>
      <c r="T564" s="251"/>
      <c r="U564" s="252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T564" s="253" t="s">
        <v>153</v>
      </c>
      <c r="AU564" s="253" t="s">
        <v>85</v>
      </c>
      <c r="AV564" s="14" t="s">
        <v>85</v>
      </c>
      <c r="AW564" s="14" t="s">
        <v>37</v>
      </c>
      <c r="AX564" s="14" t="s">
        <v>75</v>
      </c>
      <c r="AY564" s="253" t="s">
        <v>142</v>
      </c>
    </row>
    <row r="565" s="14" customFormat="1">
      <c r="A565" s="14"/>
      <c r="B565" s="243"/>
      <c r="C565" s="244"/>
      <c r="D565" s="234" t="s">
        <v>153</v>
      </c>
      <c r="E565" s="245" t="s">
        <v>19</v>
      </c>
      <c r="F565" s="246" t="s">
        <v>1067</v>
      </c>
      <c r="G565" s="244"/>
      <c r="H565" s="247">
        <v>21</v>
      </c>
      <c r="I565" s="248"/>
      <c r="J565" s="244"/>
      <c r="K565" s="244"/>
      <c r="L565" s="249"/>
      <c r="M565" s="250"/>
      <c r="N565" s="251"/>
      <c r="O565" s="251"/>
      <c r="P565" s="251"/>
      <c r="Q565" s="251"/>
      <c r="R565" s="251"/>
      <c r="S565" s="251"/>
      <c r="T565" s="251"/>
      <c r="U565" s="252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T565" s="253" t="s">
        <v>153</v>
      </c>
      <c r="AU565" s="253" t="s">
        <v>85</v>
      </c>
      <c r="AV565" s="14" t="s">
        <v>85</v>
      </c>
      <c r="AW565" s="14" t="s">
        <v>37</v>
      </c>
      <c r="AX565" s="14" t="s">
        <v>75</v>
      </c>
      <c r="AY565" s="253" t="s">
        <v>142</v>
      </c>
    </row>
    <row r="566" s="15" customFormat="1">
      <c r="A566" s="15"/>
      <c r="B566" s="254"/>
      <c r="C566" s="255"/>
      <c r="D566" s="234" t="s">
        <v>153</v>
      </c>
      <c r="E566" s="256" t="s">
        <v>19</v>
      </c>
      <c r="F566" s="257" t="s">
        <v>156</v>
      </c>
      <c r="G566" s="255"/>
      <c r="H566" s="258">
        <v>91.299999999999997</v>
      </c>
      <c r="I566" s="259"/>
      <c r="J566" s="255"/>
      <c r="K566" s="255"/>
      <c r="L566" s="260"/>
      <c r="M566" s="261"/>
      <c r="N566" s="262"/>
      <c r="O566" s="262"/>
      <c r="P566" s="262"/>
      <c r="Q566" s="262"/>
      <c r="R566" s="262"/>
      <c r="S566" s="262"/>
      <c r="T566" s="262"/>
      <c r="U566" s="263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T566" s="264" t="s">
        <v>153</v>
      </c>
      <c r="AU566" s="264" t="s">
        <v>85</v>
      </c>
      <c r="AV566" s="15" t="s">
        <v>149</v>
      </c>
      <c r="AW566" s="15" t="s">
        <v>37</v>
      </c>
      <c r="AX566" s="15" t="s">
        <v>83</v>
      </c>
      <c r="AY566" s="264" t="s">
        <v>142</v>
      </c>
    </row>
    <row r="567" s="2" customFormat="1" ht="21.75" customHeight="1">
      <c r="A567" s="41"/>
      <c r="B567" s="42"/>
      <c r="C567" s="214" t="s">
        <v>1068</v>
      </c>
      <c r="D567" s="214" t="s">
        <v>144</v>
      </c>
      <c r="E567" s="215" t="s">
        <v>1069</v>
      </c>
      <c r="F567" s="216" t="s">
        <v>1070</v>
      </c>
      <c r="G567" s="217" t="s">
        <v>359</v>
      </c>
      <c r="H567" s="218">
        <v>20</v>
      </c>
      <c r="I567" s="219"/>
      <c r="J567" s="220">
        <f>ROUND(I567*H567,2)</f>
        <v>0</v>
      </c>
      <c r="K567" s="216" t="s">
        <v>148</v>
      </c>
      <c r="L567" s="47"/>
      <c r="M567" s="221" t="s">
        <v>19</v>
      </c>
      <c r="N567" s="222" t="s">
        <v>46</v>
      </c>
      <c r="O567" s="87"/>
      <c r="P567" s="223">
        <f>O567*H567</f>
        <v>0</v>
      </c>
      <c r="Q567" s="223">
        <v>0.00348</v>
      </c>
      <c r="R567" s="223">
        <f>Q567*H567</f>
        <v>0.069599999999999995</v>
      </c>
      <c r="S567" s="223">
        <v>0</v>
      </c>
      <c r="T567" s="223">
        <f>S567*H567</f>
        <v>0</v>
      </c>
      <c r="U567" s="224" t="s">
        <v>19</v>
      </c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R567" s="225" t="s">
        <v>269</v>
      </c>
      <c r="AT567" s="225" t="s">
        <v>144</v>
      </c>
      <c r="AU567" s="225" t="s">
        <v>85</v>
      </c>
      <c r="AY567" s="20" t="s">
        <v>142</v>
      </c>
      <c r="BE567" s="226">
        <f>IF(N567="základní",J567,0)</f>
        <v>0</v>
      </c>
      <c r="BF567" s="226">
        <f>IF(N567="snížená",J567,0)</f>
        <v>0</v>
      </c>
      <c r="BG567" s="226">
        <f>IF(N567="zákl. přenesená",J567,0)</f>
        <v>0</v>
      </c>
      <c r="BH567" s="226">
        <f>IF(N567="sníž. přenesená",J567,0)</f>
        <v>0</v>
      </c>
      <c r="BI567" s="226">
        <f>IF(N567="nulová",J567,0)</f>
        <v>0</v>
      </c>
      <c r="BJ567" s="20" t="s">
        <v>83</v>
      </c>
      <c r="BK567" s="226">
        <f>ROUND(I567*H567,2)</f>
        <v>0</v>
      </c>
      <c r="BL567" s="20" t="s">
        <v>269</v>
      </c>
      <c r="BM567" s="225" t="s">
        <v>1071</v>
      </c>
    </row>
    <row r="568" s="2" customFormat="1">
      <c r="A568" s="41"/>
      <c r="B568" s="42"/>
      <c r="C568" s="43"/>
      <c r="D568" s="227" t="s">
        <v>151</v>
      </c>
      <c r="E568" s="43"/>
      <c r="F568" s="228" t="s">
        <v>1072</v>
      </c>
      <c r="G568" s="43"/>
      <c r="H568" s="43"/>
      <c r="I568" s="229"/>
      <c r="J568" s="43"/>
      <c r="K568" s="43"/>
      <c r="L568" s="47"/>
      <c r="M568" s="230"/>
      <c r="N568" s="231"/>
      <c r="O568" s="87"/>
      <c r="P568" s="87"/>
      <c r="Q568" s="87"/>
      <c r="R568" s="87"/>
      <c r="S568" s="87"/>
      <c r="T568" s="87"/>
      <c r="U568" s="88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T568" s="20" t="s">
        <v>151</v>
      </c>
      <c r="AU568" s="20" t="s">
        <v>85</v>
      </c>
    </row>
    <row r="569" s="13" customFormat="1">
      <c r="A569" s="13"/>
      <c r="B569" s="232"/>
      <c r="C569" s="233"/>
      <c r="D569" s="234" t="s">
        <v>153</v>
      </c>
      <c r="E569" s="235" t="s">
        <v>19</v>
      </c>
      <c r="F569" s="236" t="s">
        <v>1073</v>
      </c>
      <c r="G569" s="233"/>
      <c r="H569" s="235" t="s">
        <v>19</v>
      </c>
      <c r="I569" s="237"/>
      <c r="J569" s="233"/>
      <c r="K569" s="233"/>
      <c r="L569" s="238"/>
      <c r="M569" s="239"/>
      <c r="N569" s="240"/>
      <c r="O569" s="240"/>
      <c r="P569" s="240"/>
      <c r="Q569" s="240"/>
      <c r="R569" s="240"/>
      <c r="S569" s="240"/>
      <c r="T569" s="240"/>
      <c r="U569" s="241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42" t="s">
        <v>153</v>
      </c>
      <c r="AU569" s="242" t="s">
        <v>85</v>
      </c>
      <c r="AV569" s="13" t="s">
        <v>83</v>
      </c>
      <c r="AW569" s="13" t="s">
        <v>37</v>
      </c>
      <c r="AX569" s="13" t="s">
        <v>75</v>
      </c>
      <c r="AY569" s="242" t="s">
        <v>142</v>
      </c>
    </row>
    <row r="570" s="14" customFormat="1">
      <c r="A570" s="14"/>
      <c r="B570" s="243"/>
      <c r="C570" s="244"/>
      <c r="D570" s="234" t="s">
        <v>153</v>
      </c>
      <c r="E570" s="245" t="s">
        <v>19</v>
      </c>
      <c r="F570" s="246" t="s">
        <v>1074</v>
      </c>
      <c r="G570" s="244"/>
      <c r="H570" s="247">
        <v>20</v>
      </c>
      <c r="I570" s="248"/>
      <c r="J570" s="244"/>
      <c r="K570" s="244"/>
      <c r="L570" s="249"/>
      <c r="M570" s="250"/>
      <c r="N570" s="251"/>
      <c r="O570" s="251"/>
      <c r="P570" s="251"/>
      <c r="Q570" s="251"/>
      <c r="R570" s="251"/>
      <c r="S570" s="251"/>
      <c r="T570" s="251"/>
      <c r="U570" s="252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T570" s="253" t="s">
        <v>153</v>
      </c>
      <c r="AU570" s="253" t="s">
        <v>85</v>
      </c>
      <c r="AV570" s="14" t="s">
        <v>85</v>
      </c>
      <c r="AW570" s="14" t="s">
        <v>37</v>
      </c>
      <c r="AX570" s="14" t="s">
        <v>75</v>
      </c>
      <c r="AY570" s="253" t="s">
        <v>142</v>
      </c>
    </row>
    <row r="571" s="15" customFormat="1">
      <c r="A571" s="15"/>
      <c r="B571" s="254"/>
      <c r="C571" s="255"/>
      <c r="D571" s="234" t="s">
        <v>153</v>
      </c>
      <c r="E571" s="256" t="s">
        <v>19</v>
      </c>
      <c r="F571" s="257" t="s">
        <v>156</v>
      </c>
      <c r="G571" s="255"/>
      <c r="H571" s="258">
        <v>20</v>
      </c>
      <c r="I571" s="259"/>
      <c r="J571" s="255"/>
      <c r="K571" s="255"/>
      <c r="L571" s="260"/>
      <c r="M571" s="261"/>
      <c r="N571" s="262"/>
      <c r="O571" s="262"/>
      <c r="P571" s="262"/>
      <c r="Q571" s="262"/>
      <c r="R571" s="262"/>
      <c r="S571" s="262"/>
      <c r="T571" s="262"/>
      <c r="U571" s="263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T571" s="264" t="s">
        <v>153</v>
      </c>
      <c r="AU571" s="264" t="s">
        <v>85</v>
      </c>
      <c r="AV571" s="15" t="s">
        <v>149</v>
      </c>
      <c r="AW571" s="15" t="s">
        <v>37</v>
      </c>
      <c r="AX571" s="15" t="s">
        <v>83</v>
      </c>
      <c r="AY571" s="264" t="s">
        <v>142</v>
      </c>
    </row>
    <row r="572" s="2" customFormat="1" ht="24.15" customHeight="1">
      <c r="A572" s="41"/>
      <c r="B572" s="42"/>
      <c r="C572" s="214" t="s">
        <v>1075</v>
      </c>
      <c r="D572" s="214" t="s">
        <v>144</v>
      </c>
      <c r="E572" s="215" t="s">
        <v>1076</v>
      </c>
      <c r="F572" s="216" t="s">
        <v>1077</v>
      </c>
      <c r="G572" s="217" t="s">
        <v>284</v>
      </c>
      <c r="H572" s="218">
        <v>16</v>
      </c>
      <c r="I572" s="219"/>
      <c r="J572" s="220">
        <f>ROUND(I572*H572,2)</f>
        <v>0</v>
      </c>
      <c r="K572" s="216" t="s">
        <v>148</v>
      </c>
      <c r="L572" s="47"/>
      <c r="M572" s="221" t="s">
        <v>19</v>
      </c>
      <c r="N572" s="222" t="s">
        <v>46</v>
      </c>
      <c r="O572" s="87"/>
      <c r="P572" s="223">
        <f>O572*H572</f>
        <v>0</v>
      </c>
      <c r="Q572" s="223">
        <v>0</v>
      </c>
      <c r="R572" s="223">
        <f>Q572*H572</f>
        <v>0</v>
      </c>
      <c r="S572" s="223">
        <v>0</v>
      </c>
      <c r="T572" s="223">
        <f>S572*H572</f>
        <v>0</v>
      </c>
      <c r="U572" s="224" t="s">
        <v>19</v>
      </c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R572" s="225" t="s">
        <v>269</v>
      </c>
      <c r="AT572" s="225" t="s">
        <v>144</v>
      </c>
      <c r="AU572" s="225" t="s">
        <v>85</v>
      </c>
      <c r="AY572" s="20" t="s">
        <v>142</v>
      </c>
      <c r="BE572" s="226">
        <f>IF(N572="základní",J572,0)</f>
        <v>0</v>
      </c>
      <c r="BF572" s="226">
        <f>IF(N572="snížená",J572,0)</f>
        <v>0</v>
      </c>
      <c r="BG572" s="226">
        <f>IF(N572="zákl. přenesená",J572,0)</f>
        <v>0</v>
      </c>
      <c r="BH572" s="226">
        <f>IF(N572="sníž. přenesená",J572,0)</f>
        <v>0</v>
      </c>
      <c r="BI572" s="226">
        <f>IF(N572="nulová",J572,0)</f>
        <v>0</v>
      </c>
      <c r="BJ572" s="20" t="s">
        <v>83</v>
      </c>
      <c r="BK572" s="226">
        <f>ROUND(I572*H572,2)</f>
        <v>0</v>
      </c>
      <c r="BL572" s="20" t="s">
        <v>269</v>
      </c>
      <c r="BM572" s="225" t="s">
        <v>1078</v>
      </c>
    </row>
    <row r="573" s="2" customFormat="1">
      <c r="A573" s="41"/>
      <c r="B573" s="42"/>
      <c r="C573" s="43"/>
      <c r="D573" s="227" t="s">
        <v>151</v>
      </c>
      <c r="E573" s="43"/>
      <c r="F573" s="228" t="s">
        <v>1079</v>
      </c>
      <c r="G573" s="43"/>
      <c r="H573" s="43"/>
      <c r="I573" s="229"/>
      <c r="J573" s="43"/>
      <c r="K573" s="43"/>
      <c r="L573" s="47"/>
      <c r="M573" s="230"/>
      <c r="N573" s="231"/>
      <c r="O573" s="87"/>
      <c r="P573" s="87"/>
      <c r="Q573" s="87"/>
      <c r="R573" s="87"/>
      <c r="S573" s="87"/>
      <c r="T573" s="87"/>
      <c r="U573" s="88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T573" s="20" t="s">
        <v>151</v>
      </c>
      <c r="AU573" s="20" t="s">
        <v>85</v>
      </c>
    </row>
    <row r="574" s="14" customFormat="1">
      <c r="A574" s="14"/>
      <c r="B574" s="243"/>
      <c r="C574" s="244"/>
      <c r="D574" s="234" t="s">
        <v>153</v>
      </c>
      <c r="E574" s="245" t="s">
        <v>19</v>
      </c>
      <c r="F574" s="246" t="s">
        <v>269</v>
      </c>
      <c r="G574" s="244"/>
      <c r="H574" s="247">
        <v>16</v>
      </c>
      <c r="I574" s="248"/>
      <c r="J574" s="244"/>
      <c r="K574" s="244"/>
      <c r="L574" s="249"/>
      <c r="M574" s="250"/>
      <c r="N574" s="251"/>
      <c r="O574" s="251"/>
      <c r="P574" s="251"/>
      <c r="Q574" s="251"/>
      <c r="R574" s="251"/>
      <c r="S574" s="251"/>
      <c r="T574" s="251"/>
      <c r="U574" s="252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T574" s="253" t="s">
        <v>153</v>
      </c>
      <c r="AU574" s="253" t="s">
        <v>85</v>
      </c>
      <c r="AV574" s="14" t="s">
        <v>85</v>
      </c>
      <c r="AW574" s="14" t="s">
        <v>37</v>
      </c>
      <c r="AX574" s="14" t="s">
        <v>75</v>
      </c>
      <c r="AY574" s="253" t="s">
        <v>142</v>
      </c>
    </row>
    <row r="575" s="15" customFormat="1">
      <c r="A575" s="15"/>
      <c r="B575" s="254"/>
      <c r="C575" s="255"/>
      <c r="D575" s="234" t="s">
        <v>153</v>
      </c>
      <c r="E575" s="256" t="s">
        <v>19</v>
      </c>
      <c r="F575" s="257" t="s">
        <v>156</v>
      </c>
      <c r="G575" s="255"/>
      <c r="H575" s="258">
        <v>16</v>
      </c>
      <c r="I575" s="259"/>
      <c r="J575" s="255"/>
      <c r="K575" s="255"/>
      <c r="L575" s="260"/>
      <c r="M575" s="261"/>
      <c r="N575" s="262"/>
      <c r="O575" s="262"/>
      <c r="P575" s="262"/>
      <c r="Q575" s="262"/>
      <c r="R575" s="262"/>
      <c r="S575" s="262"/>
      <c r="T575" s="262"/>
      <c r="U575" s="263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T575" s="264" t="s">
        <v>153</v>
      </c>
      <c r="AU575" s="264" t="s">
        <v>85</v>
      </c>
      <c r="AV575" s="15" t="s">
        <v>149</v>
      </c>
      <c r="AW575" s="15" t="s">
        <v>37</v>
      </c>
      <c r="AX575" s="15" t="s">
        <v>83</v>
      </c>
      <c r="AY575" s="264" t="s">
        <v>142</v>
      </c>
    </row>
    <row r="576" s="2" customFormat="1" ht="24.15" customHeight="1">
      <c r="A576" s="41"/>
      <c r="B576" s="42"/>
      <c r="C576" s="214" t="s">
        <v>1080</v>
      </c>
      <c r="D576" s="214" t="s">
        <v>144</v>
      </c>
      <c r="E576" s="215" t="s">
        <v>1081</v>
      </c>
      <c r="F576" s="216" t="s">
        <v>1082</v>
      </c>
      <c r="G576" s="217" t="s">
        <v>359</v>
      </c>
      <c r="H576" s="218">
        <v>15.5</v>
      </c>
      <c r="I576" s="219"/>
      <c r="J576" s="220">
        <f>ROUND(I576*H576,2)</f>
        <v>0</v>
      </c>
      <c r="K576" s="216" t="s">
        <v>148</v>
      </c>
      <c r="L576" s="47"/>
      <c r="M576" s="221" t="s">
        <v>19</v>
      </c>
      <c r="N576" s="222" t="s">
        <v>46</v>
      </c>
      <c r="O576" s="87"/>
      <c r="P576" s="223">
        <f>O576*H576</f>
        <v>0</v>
      </c>
      <c r="Q576" s="223">
        <v>0.0020999999999999999</v>
      </c>
      <c r="R576" s="223">
        <f>Q576*H576</f>
        <v>0.032549999999999996</v>
      </c>
      <c r="S576" s="223">
        <v>0</v>
      </c>
      <c r="T576" s="223">
        <f>S576*H576</f>
        <v>0</v>
      </c>
      <c r="U576" s="224" t="s">
        <v>19</v>
      </c>
      <c r="V576" s="41"/>
      <c r="W576" s="41"/>
      <c r="X576" s="41"/>
      <c r="Y576" s="41"/>
      <c r="Z576" s="41"/>
      <c r="AA576" s="41"/>
      <c r="AB576" s="41"/>
      <c r="AC576" s="41"/>
      <c r="AD576" s="41"/>
      <c r="AE576" s="41"/>
      <c r="AR576" s="225" t="s">
        <v>269</v>
      </c>
      <c r="AT576" s="225" t="s">
        <v>144</v>
      </c>
      <c r="AU576" s="225" t="s">
        <v>85</v>
      </c>
      <c r="AY576" s="20" t="s">
        <v>142</v>
      </c>
      <c r="BE576" s="226">
        <f>IF(N576="základní",J576,0)</f>
        <v>0</v>
      </c>
      <c r="BF576" s="226">
        <f>IF(N576="snížená",J576,0)</f>
        <v>0</v>
      </c>
      <c r="BG576" s="226">
        <f>IF(N576="zákl. přenesená",J576,0)</f>
        <v>0</v>
      </c>
      <c r="BH576" s="226">
        <f>IF(N576="sníž. přenesená",J576,0)</f>
        <v>0</v>
      </c>
      <c r="BI576" s="226">
        <f>IF(N576="nulová",J576,0)</f>
        <v>0</v>
      </c>
      <c r="BJ576" s="20" t="s">
        <v>83</v>
      </c>
      <c r="BK576" s="226">
        <f>ROUND(I576*H576,2)</f>
        <v>0</v>
      </c>
      <c r="BL576" s="20" t="s">
        <v>269</v>
      </c>
      <c r="BM576" s="225" t="s">
        <v>1083</v>
      </c>
    </row>
    <row r="577" s="2" customFormat="1">
      <c r="A577" s="41"/>
      <c r="B577" s="42"/>
      <c r="C577" s="43"/>
      <c r="D577" s="227" t="s">
        <v>151</v>
      </c>
      <c r="E577" s="43"/>
      <c r="F577" s="228" t="s">
        <v>1084</v>
      </c>
      <c r="G577" s="43"/>
      <c r="H577" s="43"/>
      <c r="I577" s="229"/>
      <c r="J577" s="43"/>
      <c r="K577" s="43"/>
      <c r="L577" s="47"/>
      <c r="M577" s="230"/>
      <c r="N577" s="231"/>
      <c r="O577" s="87"/>
      <c r="P577" s="87"/>
      <c r="Q577" s="87"/>
      <c r="R577" s="87"/>
      <c r="S577" s="87"/>
      <c r="T577" s="87"/>
      <c r="U577" s="88"/>
      <c r="V577" s="41"/>
      <c r="W577" s="41"/>
      <c r="X577" s="41"/>
      <c r="Y577" s="41"/>
      <c r="Z577" s="41"/>
      <c r="AA577" s="41"/>
      <c r="AB577" s="41"/>
      <c r="AC577" s="41"/>
      <c r="AD577" s="41"/>
      <c r="AE577" s="41"/>
      <c r="AT577" s="20" t="s">
        <v>151</v>
      </c>
      <c r="AU577" s="20" t="s">
        <v>85</v>
      </c>
    </row>
    <row r="578" s="13" customFormat="1">
      <c r="A578" s="13"/>
      <c r="B578" s="232"/>
      <c r="C578" s="233"/>
      <c r="D578" s="234" t="s">
        <v>153</v>
      </c>
      <c r="E578" s="235" t="s">
        <v>19</v>
      </c>
      <c r="F578" s="236" t="s">
        <v>1085</v>
      </c>
      <c r="G578" s="233"/>
      <c r="H578" s="235" t="s">
        <v>19</v>
      </c>
      <c r="I578" s="237"/>
      <c r="J578" s="233"/>
      <c r="K578" s="233"/>
      <c r="L578" s="238"/>
      <c r="M578" s="239"/>
      <c r="N578" s="240"/>
      <c r="O578" s="240"/>
      <c r="P578" s="240"/>
      <c r="Q578" s="240"/>
      <c r="R578" s="240"/>
      <c r="S578" s="240"/>
      <c r="T578" s="240"/>
      <c r="U578" s="241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242" t="s">
        <v>153</v>
      </c>
      <c r="AU578" s="242" t="s">
        <v>85</v>
      </c>
      <c r="AV578" s="13" t="s">
        <v>83</v>
      </c>
      <c r="AW578" s="13" t="s">
        <v>37</v>
      </c>
      <c r="AX578" s="13" t="s">
        <v>75</v>
      </c>
      <c r="AY578" s="242" t="s">
        <v>142</v>
      </c>
    </row>
    <row r="579" s="14" customFormat="1">
      <c r="A579" s="14"/>
      <c r="B579" s="243"/>
      <c r="C579" s="244"/>
      <c r="D579" s="234" t="s">
        <v>153</v>
      </c>
      <c r="E579" s="245" t="s">
        <v>19</v>
      </c>
      <c r="F579" s="246" t="s">
        <v>1086</v>
      </c>
      <c r="G579" s="244"/>
      <c r="H579" s="247">
        <v>15.5</v>
      </c>
      <c r="I579" s="248"/>
      <c r="J579" s="244"/>
      <c r="K579" s="244"/>
      <c r="L579" s="249"/>
      <c r="M579" s="250"/>
      <c r="N579" s="251"/>
      <c r="O579" s="251"/>
      <c r="P579" s="251"/>
      <c r="Q579" s="251"/>
      <c r="R579" s="251"/>
      <c r="S579" s="251"/>
      <c r="T579" s="251"/>
      <c r="U579" s="252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53" t="s">
        <v>153</v>
      </c>
      <c r="AU579" s="253" t="s">
        <v>85</v>
      </c>
      <c r="AV579" s="14" t="s">
        <v>85</v>
      </c>
      <c r="AW579" s="14" t="s">
        <v>37</v>
      </c>
      <c r="AX579" s="14" t="s">
        <v>75</v>
      </c>
      <c r="AY579" s="253" t="s">
        <v>142</v>
      </c>
    </row>
    <row r="580" s="15" customFormat="1">
      <c r="A580" s="15"/>
      <c r="B580" s="254"/>
      <c r="C580" s="255"/>
      <c r="D580" s="234" t="s">
        <v>153</v>
      </c>
      <c r="E580" s="256" t="s">
        <v>19</v>
      </c>
      <c r="F580" s="257" t="s">
        <v>156</v>
      </c>
      <c r="G580" s="255"/>
      <c r="H580" s="258">
        <v>15.5</v>
      </c>
      <c r="I580" s="259"/>
      <c r="J580" s="255"/>
      <c r="K580" s="255"/>
      <c r="L580" s="260"/>
      <c r="M580" s="261"/>
      <c r="N580" s="262"/>
      <c r="O580" s="262"/>
      <c r="P580" s="262"/>
      <c r="Q580" s="262"/>
      <c r="R580" s="262"/>
      <c r="S580" s="262"/>
      <c r="T580" s="262"/>
      <c r="U580" s="263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T580" s="264" t="s">
        <v>153</v>
      </c>
      <c r="AU580" s="264" t="s">
        <v>85</v>
      </c>
      <c r="AV580" s="15" t="s">
        <v>149</v>
      </c>
      <c r="AW580" s="15" t="s">
        <v>37</v>
      </c>
      <c r="AX580" s="15" t="s">
        <v>83</v>
      </c>
      <c r="AY580" s="264" t="s">
        <v>142</v>
      </c>
    </row>
    <row r="581" s="2" customFormat="1" ht="16.5" customHeight="1">
      <c r="A581" s="41"/>
      <c r="B581" s="42"/>
      <c r="C581" s="214" t="s">
        <v>1087</v>
      </c>
      <c r="D581" s="214" t="s">
        <v>144</v>
      </c>
      <c r="E581" s="215" t="s">
        <v>1088</v>
      </c>
      <c r="F581" s="216" t="s">
        <v>1089</v>
      </c>
      <c r="G581" s="217" t="s">
        <v>359</v>
      </c>
      <c r="H581" s="218">
        <v>10.300000000000001</v>
      </c>
      <c r="I581" s="219"/>
      <c r="J581" s="220">
        <f>ROUND(I581*H581,2)</f>
        <v>0</v>
      </c>
      <c r="K581" s="216" t="s">
        <v>148</v>
      </c>
      <c r="L581" s="47"/>
      <c r="M581" s="221" t="s">
        <v>19</v>
      </c>
      <c r="N581" s="222" t="s">
        <v>46</v>
      </c>
      <c r="O581" s="87"/>
      <c r="P581" s="223">
        <f>O581*H581</f>
        <v>0</v>
      </c>
      <c r="Q581" s="223">
        <v>0.0024299999999999999</v>
      </c>
      <c r="R581" s="223">
        <f>Q581*H581</f>
        <v>0.025028999999999999</v>
      </c>
      <c r="S581" s="223">
        <v>0</v>
      </c>
      <c r="T581" s="223">
        <f>S581*H581</f>
        <v>0</v>
      </c>
      <c r="U581" s="224" t="s">
        <v>19</v>
      </c>
      <c r="V581" s="41"/>
      <c r="W581" s="41"/>
      <c r="X581" s="41"/>
      <c r="Y581" s="41"/>
      <c r="Z581" s="41"/>
      <c r="AA581" s="41"/>
      <c r="AB581" s="41"/>
      <c r="AC581" s="41"/>
      <c r="AD581" s="41"/>
      <c r="AE581" s="41"/>
      <c r="AR581" s="225" t="s">
        <v>269</v>
      </c>
      <c r="AT581" s="225" t="s">
        <v>144</v>
      </c>
      <c r="AU581" s="225" t="s">
        <v>85</v>
      </c>
      <c r="AY581" s="20" t="s">
        <v>142</v>
      </c>
      <c r="BE581" s="226">
        <f>IF(N581="základní",J581,0)</f>
        <v>0</v>
      </c>
      <c r="BF581" s="226">
        <f>IF(N581="snížená",J581,0)</f>
        <v>0</v>
      </c>
      <c r="BG581" s="226">
        <f>IF(N581="zákl. přenesená",J581,0)</f>
        <v>0</v>
      </c>
      <c r="BH581" s="226">
        <f>IF(N581="sníž. přenesená",J581,0)</f>
        <v>0</v>
      </c>
      <c r="BI581" s="226">
        <f>IF(N581="nulová",J581,0)</f>
        <v>0</v>
      </c>
      <c r="BJ581" s="20" t="s">
        <v>83</v>
      </c>
      <c r="BK581" s="226">
        <f>ROUND(I581*H581,2)</f>
        <v>0</v>
      </c>
      <c r="BL581" s="20" t="s">
        <v>269</v>
      </c>
      <c r="BM581" s="225" t="s">
        <v>1090</v>
      </c>
    </row>
    <row r="582" s="2" customFormat="1">
      <c r="A582" s="41"/>
      <c r="B582" s="42"/>
      <c r="C582" s="43"/>
      <c r="D582" s="227" t="s">
        <v>151</v>
      </c>
      <c r="E582" s="43"/>
      <c r="F582" s="228" t="s">
        <v>1091</v>
      </c>
      <c r="G582" s="43"/>
      <c r="H582" s="43"/>
      <c r="I582" s="229"/>
      <c r="J582" s="43"/>
      <c r="K582" s="43"/>
      <c r="L582" s="47"/>
      <c r="M582" s="230"/>
      <c r="N582" s="231"/>
      <c r="O582" s="87"/>
      <c r="P582" s="87"/>
      <c r="Q582" s="87"/>
      <c r="R582" s="87"/>
      <c r="S582" s="87"/>
      <c r="T582" s="87"/>
      <c r="U582" s="88"/>
      <c r="V582" s="41"/>
      <c r="W582" s="41"/>
      <c r="X582" s="41"/>
      <c r="Y582" s="41"/>
      <c r="Z582" s="41"/>
      <c r="AA582" s="41"/>
      <c r="AB582" s="41"/>
      <c r="AC582" s="41"/>
      <c r="AD582" s="41"/>
      <c r="AE582" s="41"/>
      <c r="AT582" s="20" t="s">
        <v>151</v>
      </c>
      <c r="AU582" s="20" t="s">
        <v>85</v>
      </c>
    </row>
    <row r="583" s="14" customFormat="1">
      <c r="A583" s="14"/>
      <c r="B583" s="243"/>
      <c r="C583" s="244"/>
      <c r="D583" s="234" t="s">
        <v>153</v>
      </c>
      <c r="E583" s="245" t="s">
        <v>19</v>
      </c>
      <c r="F583" s="246" t="s">
        <v>1092</v>
      </c>
      <c r="G583" s="244"/>
      <c r="H583" s="247">
        <v>10.300000000000001</v>
      </c>
      <c r="I583" s="248"/>
      <c r="J583" s="244"/>
      <c r="K583" s="244"/>
      <c r="L583" s="249"/>
      <c r="M583" s="250"/>
      <c r="N583" s="251"/>
      <c r="O583" s="251"/>
      <c r="P583" s="251"/>
      <c r="Q583" s="251"/>
      <c r="R583" s="251"/>
      <c r="S583" s="251"/>
      <c r="T583" s="251"/>
      <c r="U583" s="252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T583" s="253" t="s">
        <v>153</v>
      </c>
      <c r="AU583" s="253" t="s">
        <v>85</v>
      </c>
      <c r="AV583" s="14" t="s">
        <v>85</v>
      </c>
      <c r="AW583" s="14" t="s">
        <v>37</v>
      </c>
      <c r="AX583" s="14" t="s">
        <v>75</v>
      </c>
      <c r="AY583" s="253" t="s">
        <v>142</v>
      </c>
    </row>
    <row r="584" s="15" customFormat="1">
      <c r="A584" s="15"/>
      <c r="B584" s="254"/>
      <c r="C584" s="255"/>
      <c r="D584" s="234" t="s">
        <v>153</v>
      </c>
      <c r="E584" s="256" t="s">
        <v>19</v>
      </c>
      <c r="F584" s="257" t="s">
        <v>156</v>
      </c>
      <c r="G584" s="255"/>
      <c r="H584" s="258">
        <v>10.300000000000001</v>
      </c>
      <c r="I584" s="259"/>
      <c r="J584" s="255"/>
      <c r="K584" s="255"/>
      <c r="L584" s="260"/>
      <c r="M584" s="261"/>
      <c r="N584" s="262"/>
      <c r="O584" s="262"/>
      <c r="P584" s="262"/>
      <c r="Q584" s="262"/>
      <c r="R584" s="262"/>
      <c r="S584" s="262"/>
      <c r="T584" s="262"/>
      <c r="U584" s="263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T584" s="264" t="s">
        <v>153</v>
      </c>
      <c r="AU584" s="264" t="s">
        <v>85</v>
      </c>
      <c r="AV584" s="15" t="s">
        <v>149</v>
      </c>
      <c r="AW584" s="15" t="s">
        <v>37</v>
      </c>
      <c r="AX584" s="15" t="s">
        <v>83</v>
      </c>
      <c r="AY584" s="264" t="s">
        <v>142</v>
      </c>
    </row>
    <row r="585" s="2" customFormat="1" ht="16.5" customHeight="1">
      <c r="A585" s="41"/>
      <c r="B585" s="42"/>
      <c r="C585" s="214" t="s">
        <v>1093</v>
      </c>
      <c r="D585" s="214" t="s">
        <v>144</v>
      </c>
      <c r="E585" s="215" t="s">
        <v>1094</v>
      </c>
      <c r="F585" s="216" t="s">
        <v>1095</v>
      </c>
      <c r="G585" s="217" t="s">
        <v>359</v>
      </c>
      <c r="H585" s="218">
        <v>140.80000000000001</v>
      </c>
      <c r="I585" s="219"/>
      <c r="J585" s="220">
        <f>ROUND(I585*H585,2)</f>
        <v>0</v>
      </c>
      <c r="K585" s="216" t="s">
        <v>148</v>
      </c>
      <c r="L585" s="47"/>
      <c r="M585" s="221" t="s">
        <v>19</v>
      </c>
      <c r="N585" s="222" t="s">
        <v>46</v>
      </c>
      <c r="O585" s="87"/>
      <c r="P585" s="223">
        <f>O585*H585</f>
        <v>0</v>
      </c>
      <c r="Q585" s="223">
        <v>0.0031199999999999999</v>
      </c>
      <c r="R585" s="223">
        <f>Q585*H585</f>
        <v>0.43929600000000002</v>
      </c>
      <c r="S585" s="223">
        <v>0</v>
      </c>
      <c r="T585" s="223">
        <f>S585*H585</f>
        <v>0</v>
      </c>
      <c r="U585" s="224" t="s">
        <v>19</v>
      </c>
      <c r="V585" s="41"/>
      <c r="W585" s="41"/>
      <c r="X585" s="41"/>
      <c r="Y585" s="41"/>
      <c r="Z585" s="41"/>
      <c r="AA585" s="41"/>
      <c r="AB585" s="41"/>
      <c r="AC585" s="41"/>
      <c r="AD585" s="41"/>
      <c r="AE585" s="41"/>
      <c r="AR585" s="225" t="s">
        <v>269</v>
      </c>
      <c r="AT585" s="225" t="s">
        <v>144</v>
      </c>
      <c r="AU585" s="225" t="s">
        <v>85</v>
      </c>
      <c r="AY585" s="20" t="s">
        <v>142</v>
      </c>
      <c r="BE585" s="226">
        <f>IF(N585="základní",J585,0)</f>
        <v>0</v>
      </c>
      <c r="BF585" s="226">
        <f>IF(N585="snížená",J585,0)</f>
        <v>0</v>
      </c>
      <c r="BG585" s="226">
        <f>IF(N585="zákl. přenesená",J585,0)</f>
        <v>0</v>
      </c>
      <c r="BH585" s="226">
        <f>IF(N585="sníž. přenesená",J585,0)</f>
        <v>0</v>
      </c>
      <c r="BI585" s="226">
        <f>IF(N585="nulová",J585,0)</f>
        <v>0</v>
      </c>
      <c r="BJ585" s="20" t="s">
        <v>83</v>
      </c>
      <c r="BK585" s="226">
        <f>ROUND(I585*H585,2)</f>
        <v>0</v>
      </c>
      <c r="BL585" s="20" t="s">
        <v>269</v>
      </c>
      <c r="BM585" s="225" t="s">
        <v>1096</v>
      </c>
    </row>
    <row r="586" s="2" customFormat="1">
      <c r="A586" s="41"/>
      <c r="B586" s="42"/>
      <c r="C586" s="43"/>
      <c r="D586" s="227" t="s">
        <v>151</v>
      </c>
      <c r="E586" s="43"/>
      <c r="F586" s="228" t="s">
        <v>1097</v>
      </c>
      <c r="G586" s="43"/>
      <c r="H586" s="43"/>
      <c r="I586" s="229"/>
      <c r="J586" s="43"/>
      <c r="K586" s="43"/>
      <c r="L586" s="47"/>
      <c r="M586" s="230"/>
      <c r="N586" s="231"/>
      <c r="O586" s="87"/>
      <c r="P586" s="87"/>
      <c r="Q586" s="87"/>
      <c r="R586" s="87"/>
      <c r="S586" s="87"/>
      <c r="T586" s="87"/>
      <c r="U586" s="88"/>
      <c r="V586" s="41"/>
      <c r="W586" s="41"/>
      <c r="X586" s="41"/>
      <c r="Y586" s="41"/>
      <c r="Z586" s="41"/>
      <c r="AA586" s="41"/>
      <c r="AB586" s="41"/>
      <c r="AC586" s="41"/>
      <c r="AD586" s="41"/>
      <c r="AE586" s="41"/>
      <c r="AT586" s="20" t="s">
        <v>151</v>
      </c>
      <c r="AU586" s="20" t="s">
        <v>85</v>
      </c>
    </row>
    <row r="587" s="14" customFormat="1">
      <c r="A587" s="14"/>
      <c r="B587" s="243"/>
      <c r="C587" s="244"/>
      <c r="D587" s="234" t="s">
        <v>153</v>
      </c>
      <c r="E587" s="245" t="s">
        <v>19</v>
      </c>
      <c r="F587" s="246" t="s">
        <v>1098</v>
      </c>
      <c r="G587" s="244"/>
      <c r="H587" s="247">
        <v>140.80000000000001</v>
      </c>
      <c r="I587" s="248"/>
      <c r="J587" s="244"/>
      <c r="K587" s="244"/>
      <c r="L587" s="249"/>
      <c r="M587" s="250"/>
      <c r="N587" s="251"/>
      <c r="O587" s="251"/>
      <c r="P587" s="251"/>
      <c r="Q587" s="251"/>
      <c r="R587" s="251"/>
      <c r="S587" s="251"/>
      <c r="T587" s="251"/>
      <c r="U587" s="252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T587" s="253" t="s">
        <v>153</v>
      </c>
      <c r="AU587" s="253" t="s">
        <v>85</v>
      </c>
      <c r="AV587" s="14" t="s">
        <v>85</v>
      </c>
      <c r="AW587" s="14" t="s">
        <v>37</v>
      </c>
      <c r="AX587" s="14" t="s">
        <v>75</v>
      </c>
      <c r="AY587" s="253" t="s">
        <v>142</v>
      </c>
    </row>
    <row r="588" s="15" customFormat="1">
      <c r="A588" s="15"/>
      <c r="B588" s="254"/>
      <c r="C588" s="255"/>
      <c r="D588" s="234" t="s">
        <v>153</v>
      </c>
      <c r="E588" s="256" t="s">
        <v>19</v>
      </c>
      <c r="F588" s="257" t="s">
        <v>156</v>
      </c>
      <c r="G588" s="255"/>
      <c r="H588" s="258">
        <v>140.80000000000001</v>
      </c>
      <c r="I588" s="259"/>
      <c r="J588" s="255"/>
      <c r="K588" s="255"/>
      <c r="L588" s="260"/>
      <c r="M588" s="261"/>
      <c r="N588" s="262"/>
      <c r="O588" s="262"/>
      <c r="P588" s="262"/>
      <c r="Q588" s="262"/>
      <c r="R588" s="262"/>
      <c r="S588" s="262"/>
      <c r="T588" s="262"/>
      <c r="U588" s="263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T588" s="264" t="s">
        <v>153</v>
      </c>
      <c r="AU588" s="264" t="s">
        <v>85</v>
      </c>
      <c r="AV588" s="15" t="s">
        <v>149</v>
      </c>
      <c r="AW588" s="15" t="s">
        <v>37</v>
      </c>
      <c r="AX588" s="15" t="s">
        <v>83</v>
      </c>
      <c r="AY588" s="264" t="s">
        <v>142</v>
      </c>
    </row>
    <row r="589" s="2" customFormat="1" ht="16.5" customHeight="1">
      <c r="A589" s="41"/>
      <c r="B589" s="42"/>
      <c r="C589" s="214" t="s">
        <v>1099</v>
      </c>
      <c r="D589" s="214" t="s">
        <v>144</v>
      </c>
      <c r="E589" s="215" t="s">
        <v>1100</v>
      </c>
      <c r="F589" s="216" t="s">
        <v>1101</v>
      </c>
      <c r="G589" s="217" t="s">
        <v>284</v>
      </c>
      <c r="H589" s="218">
        <v>2</v>
      </c>
      <c r="I589" s="219"/>
      <c r="J589" s="220">
        <f>ROUND(I589*H589,2)</f>
        <v>0</v>
      </c>
      <c r="K589" s="216" t="s">
        <v>148</v>
      </c>
      <c r="L589" s="47"/>
      <c r="M589" s="221" t="s">
        <v>19</v>
      </c>
      <c r="N589" s="222" t="s">
        <v>46</v>
      </c>
      <c r="O589" s="87"/>
      <c r="P589" s="223">
        <f>O589*H589</f>
        <v>0</v>
      </c>
      <c r="Q589" s="223">
        <v>0.00155</v>
      </c>
      <c r="R589" s="223">
        <f>Q589*H589</f>
        <v>0.0030999999999999999</v>
      </c>
      <c r="S589" s="223">
        <v>0</v>
      </c>
      <c r="T589" s="223">
        <f>S589*H589</f>
        <v>0</v>
      </c>
      <c r="U589" s="224" t="s">
        <v>19</v>
      </c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R589" s="225" t="s">
        <v>269</v>
      </c>
      <c r="AT589" s="225" t="s">
        <v>144</v>
      </c>
      <c r="AU589" s="225" t="s">
        <v>85</v>
      </c>
      <c r="AY589" s="20" t="s">
        <v>142</v>
      </c>
      <c r="BE589" s="226">
        <f>IF(N589="základní",J589,0)</f>
        <v>0</v>
      </c>
      <c r="BF589" s="226">
        <f>IF(N589="snížená",J589,0)</f>
        <v>0</v>
      </c>
      <c r="BG589" s="226">
        <f>IF(N589="zákl. přenesená",J589,0)</f>
        <v>0</v>
      </c>
      <c r="BH589" s="226">
        <f>IF(N589="sníž. přenesená",J589,0)</f>
        <v>0</v>
      </c>
      <c r="BI589" s="226">
        <f>IF(N589="nulová",J589,0)</f>
        <v>0</v>
      </c>
      <c r="BJ589" s="20" t="s">
        <v>83</v>
      </c>
      <c r="BK589" s="226">
        <f>ROUND(I589*H589,2)</f>
        <v>0</v>
      </c>
      <c r="BL589" s="20" t="s">
        <v>269</v>
      </c>
      <c r="BM589" s="225" t="s">
        <v>1102</v>
      </c>
    </row>
    <row r="590" s="2" customFormat="1">
      <c r="A590" s="41"/>
      <c r="B590" s="42"/>
      <c r="C590" s="43"/>
      <c r="D590" s="227" t="s">
        <v>151</v>
      </c>
      <c r="E590" s="43"/>
      <c r="F590" s="228" t="s">
        <v>1103</v>
      </c>
      <c r="G590" s="43"/>
      <c r="H590" s="43"/>
      <c r="I590" s="229"/>
      <c r="J590" s="43"/>
      <c r="K590" s="43"/>
      <c r="L590" s="47"/>
      <c r="M590" s="230"/>
      <c r="N590" s="231"/>
      <c r="O590" s="87"/>
      <c r="P590" s="87"/>
      <c r="Q590" s="87"/>
      <c r="R590" s="87"/>
      <c r="S590" s="87"/>
      <c r="T590" s="87"/>
      <c r="U590" s="88"/>
      <c r="V590" s="41"/>
      <c r="W590" s="41"/>
      <c r="X590" s="41"/>
      <c r="Y590" s="41"/>
      <c r="Z590" s="41"/>
      <c r="AA590" s="41"/>
      <c r="AB590" s="41"/>
      <c r="AC590" s="41"/>
      <c r="AD590" s="41"/>
      <c r="AE590" s="41"/>
      <c r="AT590" s="20" t="s">
        <v>151</v>
      </c>
      <c r="AU590" s="20" t="s">
        <v>85</v>
      </c>
    </row>
    <row r="591" s="14" customFormat="1">
      <c r="A591" s="14"/>
      <c r="B591" s="243"/>
      <c r="C591" s="244"/>
      <c r="D591" s="234" t="s">
        <v>153</v>
      </c>
      <c r="E591" s="245" t="s">
        <v>19</v>
      </c>
      <c r="F591" s="246" t="s">
        <v>85</v>
      </c>
      <c r="G591" s="244"/>
      <c r="H591" s="247">
        <v>2</v>
      </c>
      <c r="I591" s="248"/>
      <c r="J591" s="244"/>
      <c r="K591" s="244"/>
      <c r="L591" s="249"/>
      <c r="M591" s="250"/>
      <c r="N591" s="251"/>
      <c r="O591" s="251"/>
      <c r="P591" s="251"/>
      <c r="Q591" s="251"/>
      <c r="R591" s="251"/>
      <c r="S591" s="251"/>
      <c r="T591" s="251"/>
      <c r="U591" s="252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T591" s="253" t="s">
        <v>153</v>
      </c>
      <c r="AU591" s="253" t="s">
        <v>85</v>
      </c>
      <c r="AV591" s="14" t="s">
        <v>85</v>
      </c>
      <c r="AW591" s="14" t="s">
        <v>37</v>
      </c>
      <c r="AX591" s="14" t="s">
        <v>75</v>
      </c>
      <c r="AY591" s="253" t="s">
        <v>142</v>
      </c>
    </row>
    <row r="592" s="15" customFormat="1">
      <c r="A592" s="15"/>
      <c r="B592" s="254"/>
      <c r="C592" s="255"/>
      <c r="D592" s="234" t="s">
        <v>153</v>
      </c>
      <c r="E592" s="256" t="s">
        <v>19</v>
      </c>
      <c r="F592" s="257" t="s">
        <v>156</v>
      </c>
      <c r="G592" s="255"/>
      <c r="H592" s="258">
        <v>2</v>
      </c>
      <c r="I592" s="259"/>
      <c r="J592" s="255"/>
      <c r="K592" s="255"/>
      <c r="L592" s="260"/>
      <c r="M592" s="261"/>
      <c r="N592" s="262"/>
      <c r="O592" s="262"/>
      <c r="P592" s="262"/>
      <c r="Q592" s="262"/>
      <c r="R592" s="262"/>
      <c r="S592" s="262"/>
      <c r="T592" s="262"/>
      <c r="U592" s="263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T592" s="264" t="s">
        <v>153</v>
      </c>
      <c r="AU592" s="264" t="s">
        <v>85</v>
      </c>
      <c r="AV592" s="15" t="s">
        <v>149</v>
      </c>
      <c r="AW592" s="15" t="s">
        <v>37</v>
      </c>
      <c r="AX592" s="15" t="s">
        <v>83</v>
      </c>
      <c r="AY592" s="264" t="s">
        <v>142</v>
      </c>
    </row>
    <row r="593" s="2" customFormat="1" ht="16.5" customHeight="1">
      <c r="A593" s="41"/>
      <c r="B593" s="42"/>
      <c r="C593" s="214" t="s">
        <v>1104</v>
      </c>
      <c r="D593" s="214" t="s">
        <v>144</v>
      </c>
      <c r="E593" s="215" t="s">
        <v>1105</v>
      </c>
      <c r="F593" s="216" t="s">
        <v>1106</v>
      </c>
      <c r="G593" s="217" t="s">
        <v>284</v>
      </c>
      <c r="H593" s="218">
        <v>16</v>
      </c>
      <c r="I593" s="219"/>
      <c r="J593" s="220">
        <f>ROUND(I593*H593,2)</f>
        <v>0</v>
      </c>
      <c r="K593" s="216" t="s">
        <v>148</v>
      </c>
      <c r="L593" s="47"/>
      <c r="M593" s="221" t="s">
        <v>19</v>
      </c>
      <c r="N593" s="222" t="s">
        <v>46</v>
      </c>
      <c r="O593" s="87"/>
      <c r="P593" s="223">
        <f>O593*H593</f>
        <v>0</v>
      </c>
      <c r="Q593" s="223">
        <v>0.0020600000000000002</v>
      </c>
      <c r="R593" s="223">
        <f>Q593*H593</f>
        <v>0.032960000000000003</v>
      </c>
      <c r="S593" s="223">
        <v>0</v>
      </c>
      <c r="T593" s="223">
        <f>S593*H593</f>
        <v>0</v>
      </c>
      <c r="U593" s="224" t="s">
        <v>19</v>
      </c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R593" s="225" t="s">
        <v>269</v>
      </c>
      <c r="AT593" s="225" t="s">
        <v>144</v>
      </c>
      <c r="AU593" s="225" t="s">
        <v>85</v>
      </c>
      <c r="AY593" s="20" t="s">
        <v>142</v>
      </c>
      <c r="BE593" s="226">
        <f>IF(N593="základní",J593,0)</f>
        <v>0</v>
      </c>
      <c r="BF593" s="226">
        <f>IF(N593="snížená",J593,0)</f>
        <v>0</v>
      </c>
      <c r="BG593" s="226">
        <f>IF(N593="zákl. přenesená",J593,0)</f>
        <v>0</v>
      </c>
      <c r="BH593" s="226">
        <f>IF(N593="sníž. přenesená",J593,0)</f>
        <v>0</v>
      </c>
      <c r="BI593" s="226">
        <f>IF(N593="nulová",J593,0)</f>
        <v>0</v>
      </c>
      <c r="BJ593" s="20" t="s">
        <v>83</v>
      </c>
      <c r="BK593" s="226">
        <f>ROUND(I593*H593,2)</f>
        <v>0</v>
      </c>
      <c r="BL593" s="20" t="s">
        <v>269</v>
      </c>
      <c r="BM593" s="225" t="s">
        <v>1107</v>
      </c>
    </row>
    <row r="594" s="2" customFormat="1">
      <c r="A594" s="41"/>
      <c r="B594" s="42"/>
      <c r="C594" s="43"/>
      <c r="D594" s="227" t="s">
        <v>151</v>
      </c>
      <c r="E594" s="43"/>
      <c r="F594" s="228" t="s">
        <v>1108</v>
      </c>
      <c r="G594" s="43"/>
      <c r="H594" s="43"/>
      <c r="I594" s="229"/>
      <c r="J594" s="43"/>
      <c r="K594" s="43"/>
      <c r="L594" s="47"/>
      <c r="M594" s="230"/>
      <c r="N594" s="231"/>
      <c r="O594" s="87"/>
      <c r="P594" s="87"/>
      <c r="Q594" s="87"/>
      <c r="R594" s="87"/>
      <c r="S594" s="87"/>
      <c r="T594" s="87"/>
      <c r="U594" s="88"/>
      <c r="V594" s="41"/>
      <c r="W594" s="41"/>
      <c r="X594" s="41"/>
      <c r="Y594" s="41"/>
      <c r="Z594" s="41"/>
      <c r="AA594" s="41"/>
      <c r="AB594" s="41"/>
      <c r="AC594" s="41"/>
      <c r="AD594" s="41"/>
      <c r="AE594" s="41"/>
      <c r="AT594" s="20" t="s">
        <v>151</v>
      </c>
      <c r="AU594" s="20" t="s">
        <v>85</v>
      </c>
    </row>
    <row r="595" s="14" customFormat="1">
      <c r="A595" s="14"/>
      <c r="B595" s="243"/>
      <c r="C595" s="244"/>
      <c r="D595" s="234" t="s">
        <v>153</v>
      </c>
      <c r="E595" s="245" t="s">
        <v>19</v>
      </c>
      <c r="F595" s="246" t="s">
        <v>269</v>
      </c>
      <c r="G595" s="244"/>
      <c r="H595" s="247">
        <v>16</v>
      </c>
      <c r="I595" s="248"/>
      <c r="J595" s="244"/>
      <c r="K595" s="244"/>
      <c r="L595" s="249"/>
      <c r="M595" s="250"/>
      <c r="N595" s="251"/>
      <c r="O595" s="251"/>
      <c r="P595" s="251"/>
      <c r="Q595" s="251"/>
      <c r="R595" s="251"/>
      <c r="S595" s="251"/>
      <c r="T595" s="251"/>
      <c r="U595" s="252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T595" s="253" t="s">
        <v>153</v>
      </c>
      <c r="AU595" s="253" t="s">
        <v>85</v>
      </c>
      <c r="AV595" s="14" t="s">
        <v>85</v>
      </c>
      <c r="AW595" s="14" t="s">
        <v>37</v>
      </c>
      <c r="AX595" s="14" t="s">
        <v>75</v>
      </c>
      <c r="AY595" s="253" t="s">
        <v>142</v>
      </c>
    </row>
    <row r="596" s="15" customFormat="1">
      <c r="A596" s="15"/>
      <c r="B596" s="254"/>
      <c r="C596" s="255"/>
      <c r="D596" s="234" t="s">
        <v>153</v>
      </c>
      <c r="E596" s="256" t="s">
        <v>19</v>
      </c>
      <c r="F596" s="257" t="s">
        <v>156</v>
      </c>
      <c r="G596" s="255"/>
      <c r="H596" s="258">
        <v>16</v>
      </c>
      <c r="I596" s="259"/>
      <c r="J596" s="255"/>
      <c r="K596" s="255"/>
      <c r="L596" s="260"/>
      <c r="M596" s="261"/>
      <c r="N596" s="262"/>
      <c r="O596" s="262"/>
      <c r="P596" s="262"/>
      <c r="Q596" s="262"/>
      <c r="R596" s="262"/>
      <c r="S596" s="262"/>
      <c r="T596" s="262"/>
      <c r="U596" s="263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T596" s="264" t="s">
        <v>153</v>
      </c>
      <c r="AU596" s="264" t="s">
        <v>85</v>
      </c>
      <c r="AV596" s="15" t="s">
        <v>149</v>
      </c>
      <c r="AW596" s="15" t="s">
        <v>37</v>
      </c>
      <c r="AX596" s="15" t="s">
        <v>83</v>
      </c>
      <c r="AY596" s="264" t="s">
        <v>142</v>
      </c>
    </row>
    <row r="597" s="2" customFormat="1" ht="21.75" customHeight="1">
      <c r="A597" s="41"/>
      <c r="B597" s="42"/>
      <c r="C597" s="214" t="s">
        <v>1109</v>
      </c>
      <c r="D597" s="214" t="s">
        <v>144</v>
      </c>
      <c r="E597" s="215" t="s">
        <v>1110</v>
      </c>
      <c r="F597" s="216" t="s">
        <v>1111</v>
      </c>
      <c r="G597" s="217" t="s">
        <v>284</v>
      </c>
      <c r="H597" s="218">
        <v>11</v>
      </c>
      <c r="I597" s="219"/>
      <c r="J597" s="220">
        <f>ROUND(I597*H597,2)</f>
        <v>0</v>
      </c>
      <c r="K597" s="216" t="s">
        <v>148</v>
      </c>
      <c r="L597" s="47"/>
      <c r="M597" s="221" t="s">
        <v>19</v>
      </c>
      <c r="N597" s="222" t="s">
        <v>46</v>
      </c>
      <c r="O597" s="87"/>
      <c r="P597" s="223">
        <f>O597*H597</f>
        <v>0</v>
      </c>
      <c r="Q597" s="223">
        <v>0.0033899999999999998</v>
      </c>
      <c r="R597" s="223">
        <f>Q597*H597</f>
        <v>0.037289999999999997</v>
      </c>
      <c r="S597" s="223">
        <v>0</v>
      </c>
      <c r="T597" s="223">
        <f>S597*H597</f>
        <v>0</v>
      </c>
      <c r="U597" s="224" t="s">
        <v>19</v>
      </c>
      <c r="V597" s="41"/>
      <c r="W597" s="41"/>
      <c r="X597" s="41"/>
      <c r="Y597" s="41"/>
      <c r="Z597" s="41"/>
      <c r="AA597" s="41"/>
      <c r="AB597" s="41"/>
      <c r="AC597" s="41"/>
      <c r="AD597" s="41"/>
      <c r="AE597" s="41"/>
      <c r="AR597" s="225" t="s">
        <v>269</v>
      </c>
      <c r="AT597" s="225" t="s">
        <v>144</v>
      </c>
      <c r="AU597" s="225" t="s">
        <v>85</v>
      </c>
      <c r="AY597" s="20" t="s">
        <v>142</v>
      </c>
      <c r="BE597" s="226">
        <f>IF(N597="základní",J597,0)</f>
        <v>0</v>
      </c>
      <c r="BF597" s="226">
        <f>IF(N597="snížená",J597,0)</f>
        <v>0</v>
      </c>
      <c r="BG597" s="226">
        <f>IF(N597="zákl. přenesená",J597,0)</f>
        <v>0</v>
      </c>
      <c r="BH597" s="226">
        <f>IF(N597="sníž. přenesená",J597,0)</f>
        <v>0</v>
      </c>
      <c r="BI597" s="226">
        <f>IF(N597="nulová",J597,0)</f>
        <v>0</v>
      </c>
      <c r="BJ597" s="20" t="s">
        <v>83</v>
      </c>
      <c r="BK597" s="226">
        <f>ROUND(I597*H597,2)</f>
        <v>0</v>
      </c>
      <c r="BL597" s="20" t="s">
        <v>269</v>
      </c>
      <c r="BM597" s="225" t="s">
        <v>1112</v>
      </c>
    </row>
    <row r="598" s="2" customFormat="1">
      <c r="A598" s="41"/>
      <c r="B598" s="42"/>
      <c r="C598" s="43"/>
      <c r="D598" s="227" t="s">
        <v>151</v>
      </c>
      <c r="E598" s="43"/>
      <c r="F598" s="228" t="s">
        <v>1113</v>
      </c>
      <c r="G598" s="43"/>
      <c r="H598" s="43"/>
      <c r="I598" s="229"/>
      <c r="J598" s="43"/>
      <c r="K598" s="43"/>
      <c r="L598" s="47"/>
      <c r="M598" s="230"/>
      <c r="N598" s="231"/>
      <c r="O598" s="87"/>
      <c r="P598" s="87"/>
      <c r="Q598" s="87"/>
      <c r="R598" s="87"/>
      <c r="S598" s="87"/>
      <c r="T598" s="87"/>
      <c r="U598" s="88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T598" s="20" t="s">
        <v>151</v>
      </c>
      <c r="AU598" s="20" t="s">
        <v>85</v>
      </c>
    </row>
    <row r="599" s="14" customFormat="1">
      <c r="A599" s="14"/>
      <c r="B599" s="243"/>
      <c r="C599" s="244"/>
      <c r="D599" s="234" t="s">
        <v>153</v>
      </c>
      <c r="E599" s="245" t="s">
        <v>19</v>
      </c>
      <c r="F599" s="246" t="s">
        <v>1114</v>
      </c>
      <c r="G599" s="244"/>
      <c r="H599" s="247">
        <v>11</v>
      </c>
      <c r="I599" s="248"/>
      <c r="J599" s="244"/>
      <c r="K599" s="244"/>
      <c r="L599" s="249"/>
      <c r="M599" s="250"/>
      <c r="N599" s="251"/>
      <c r="O599" s="251"/>
      <c r="P599" s="251"/>
      <c r="Q599" s="251"/>
      <c r="R599" s="251"/>
      <c r="S599" s="251"/>
      <c r="T599" s="251"/>
      <c r="U599" s="252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T599" s="253" t="s">
        <v>153</v>
      </c>
      <c r="AU599" s="253" t="s">
        <v>85</v>
      </c>
      <c r="AV599" s="14" t="s">
        <v>85</v>
      </c>
      <c r="AW599" s="14" t="s">
        <v>37</v>
      </c>
      <c r="AX599" s="14" t="s">
        <v>75</v>
      </c>
      <c r="AY599" s="253" t="s">
        <v>142</v>
      </c>
    </row>
    <row r="600" s="15" customFormat="1">
      <c r="A600" s="15"/>
      <c r="B600" s="254"/>
      <c r="C600" s="255"/>
      <c r="D600" s="234" t="s">
        <v>153</v>
      </c>
      <c r="E600" s="256" t="s">
        <v>19</v>
      </c>
      <c r="F600" s="257" t="s">
        <v>156</v>
      </c>
      <c r="G600" s="255"/>
      <c r="H600" s="258">
        <v>11</v>
      </c>
      <c r="I600" s="259"/>
      <c r="J600" s="255"/>
      <c r="K600" s="255"/>
      <c r="L600" s="260"/>
      <c r="M600" s="261"/>
      <c r="N600" s="262"/>
      <c r="O600" s="262"/>
      <c r="P600" s="262"/>
      <c r="Q600" s="262"/>
      <c r="R600" s="262"/>
      <c r="S600" s="262"/>
      <c r="T600" s="262"/>
      <c r="U600" s="263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T600" s="264" t="s">
        <v>153</v>
      </c>
      <c r="AU600" s="264" t="s">
        <v>85</v>
      </c>
      <c r="AV600" s="15" t="s">
        <v>149</v>
      </c>
      <c r="AW600" s="15" t="s">
        <v>37</v>
      </c>
      <c r="AX600" s="15" t="s">
        <v>83</v>
      </c>
      <c r="AY600" s="264" t="s">
        <v>142</v>
      </c>
    </row>
    <row r="601" s="2" customFormat="1" ht="16.5" customHeight="1">
      <c r="A601" s="41"/>
      <c r="B601" s="42"/>
      <c r="C601" s="214" t="s">
        <v>363</v>
      </c>
      <c r="D601" s="214" t="s">
        <v>144</v>
      </c>
      <c r="E601" s="215" t="s">
        <v>1115</v>
      </c>
      <c r="F601" s="216" t="s">
        <v>1116</v>
      </c>
      <c r="G601" s="217" t="s">
        <v>359</v>
      </c>
      <c r="H601" s="218">
        <v>116.40000000000001</v>
      </c>
      <c r="I601" s="219"/>
      <c r="J601" s="220">
        <f>ROUND(I601*H601,2)</f>
        <v>0</v>
      </c>
      <c r="K601" s="216" t="s">
        <v>148</v>
      </c>
      <c r="L601" s="47"/>
      <c r="M601" s="221" t="s">
        <v>19</v>
      </c>
      <c r="N601" s="222" t="s">
        <v>46</v>
      </c>
      <c r="O601" s="87"/>
      <c r="P601" s="223">
        <f>O601*H601</f>
        <v>0</v>
      </c>
      <c r="Q601" s="223">
        <v>0.0030699999999999998</v>
      </c>
      <c r="R601" s="223">
        <f>Q601*H601</f>
        <v>0.357348</v>
      </c>
      <c r="S601" s="223">
        <v>0</v>
      </c>
      <c r="T601" s="223">
        <f>S601*H601</f>
        <v>0</v>
      </c>
      <c r="U601" s="224" t="s">
        <v>19</v>
      </c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R601" s="225" t="s">
        <v>269</v>
      </c>
      <c r="AT601" s="225" t="s">
        <v>144</v>
      </c>
      <c r="AU601" s="225" t="s">
        <v>85</v>
      </c>
      <c r="AY601" s="20" t="s">
        <v>142</v>
      </c>
      <c r="BE601" s="226">
        <f>IF(N601="základní",J601,0)</f>
        <v>0</v>
      </c>
      <c r="BF601" s="226">
        <f>IF(N601="snížená",J601,0)</f>
        <v>0</v>
      </c>
      <c r="BG601" s="226">
        <f>IF(N601="zákl. přenesená",J601,0)</f>
        <v>0</v>
      </c>
      <c r="BH601" s="226">
        <f>IF(N601="sníž. přenesená",J601,0)</f>
        <v>0</v>
      </c>
      <c r="BI601" s="226">
        <f>IF(N601="nulová",J601,0)</f>
        <v>0</v>
      </c>
      <c r="BJ601" s="20" t="s">
        <v>83</v>
      </c>
      <c r="BK601" s="226">
        <f>ROUND(I601*H601,2)</f>
        <v>0</v>
      </c>
      <c r="BL601" s="20" t="s">
        <v>269</v>
      </c>
      <c r="BM601" s="225" t="s">
        <v>1117</v>
      </c>
    </row>
    <row r="602" s="2" customFormat="1">
      <c r="A602" s="41"/>
      <c r="B602" s="42"/>
      <c r="C602" s="43"/>
      <c r="D602" s="227" t="s">
        <v>151</v>
      </c>
      <c r="E602" s="43"/>
      <c r="F602" s="228" t="s">
        <v>1118</v>
      </c>
      <c r="G602" s="43"/>
      <c r="H602" s="43"/>
      <c r="I602" s="229"/>
      <c r="J602" s="43"/>
      <c r="K602" s="43"/>
      <c r="L602" s="47"/>
      <c r="M602" s="230"/>
      <c r="N602" s="231"/>
      <c r="O602" s="87"/>
      <c r="P602" s="87"/>
      <c r="Q602" s="87"/>
      <c r="R602" s="87"/>
      <c r="S602" s="87"/>
      <c r="T602" s="87"/>
      <c r="U602" s="88"/>
      <c r="V602" s="41"/>
      <c r="W602" s="41"/>
      <c r="X602" s="41"/>
      <c r="Y602" s="41"/>
      <c r="Z602" s="41"/>
      <c r="AA602" s="41"/>
      <c r="AB602" s="41"/>
      <c r="AC602" s="41"/>
      <c r="AD602" s="41"/>
      <c r="AE602" s="41"/>
      <c r="AT602" s="20" t="s">
        <v>151</v>
      </c>
      <c r="AU602" s="20" t="s">
        <v>85</v>
      </c>
    </row>
    <row r="603" s="13" customFormat="1">
      <c r="A603" s="13"/>
      <c r="B603" s="232"/>
      <c r="C603" s="233"/>
      <c r="D603" s="234" t="s">
        <v>153</v>
      </c>
      <c r="E603" s="235" t="s">
        <v>19</v>
      </c>
      <c r="F603" s="236" t="s">
        <v>1119</v>
      </c>
      <c r="G603" s="233"/>
      <c r="H603" s="235" t="s">
        <v>19</v>
      </c>
      <c r="I603" s="237"/>
      <c r="J603" s="233"/>
      <c r="K603" s="233"/>
      <c r="L603" s="238"/>
      <c r="M603" s="239"/>
      <c r="N603" s="240"/>
      <c r="O603" s="240"/>
      <c r="P603" s="240"/>
      <c r="Q603" s="240"/>
      <c r="R603" s="240"/>
      <c r="S603" s="240"/>
      <c r="T603" s="240"/>
      <c r="U603" s="241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T603" s="242" t="s">
        <v>153</v>
      </c>
      <c r="AU603" s="242" t="s">
        <v>85</v>
      </c>
      <c r="AV603" s="13" t="s">
        <v>83</v>
      </c>
      <c r="AW603" s="13" t="s">
        <v>37</v>
      </c>
      <c r="AX603" s="13" t="s">
        <v>75</v>
      </c>
      <c r="AY603" s="242" t="s">
        <v>142</v>
      </c>
    </row>
    <row r="604" s="14" customFormat="1">
      <c r="A604" s="14"/>
      <c r="B604" s="243"/>
      <c r="C604" s="244"/>
      <c r="D604" s="234" t="s">
        <v>153</v>
      </c>
      <c r="E604" s="245" t="s">
        <v>19</v>
      </c>
      <c r="F604" s="246" t="s">
        <v>1120</v>
      </c>
      <c r="G604" s="244"/>
      <c r="H604" s="247">
        <v>96</v>
      </c>
      <c r="I604" s="248"/>
      <c r="J604" s="244"/>
      <c r="K604" s="244"/>
      <c r="L604" s="249"/>
      <c r="M604" s="250"/>
      <c r="N604" s="251"/>
      <c r="O604" s="251"/>
      <c r="P604" s="251"/>
      <c r="Q604" s="251"/>
      <c r="R604" s="251"/>
      <c r="S604" s="251"/>
      <c r="T604" s="251"/>
      <c r="U604" s="252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T604" s="253" t="s">
        <v>153</v>
      </c>
      <c r="AU604" s="253" t="s">
        <v>85</v>
      </c>
      <c r="AV604" s="14" t="s">
        <v>85</v>
      </c>
      <c r="AW604" s="14" t="s">
        <v>37</v>
      </c>
      <c r="AX604" s="14" t="s">
        <v>75</v>
      </c>
      <c r="AY604" s="253" t="s">
        <v>142</v>
      </c>
    </row>
    <row r="605" s="13" customFormat="1">
      <c r="A605" s="13"/>
      <c r="B605" s="232"/>
      <c r="C605" s="233"/>
      <c r="D605" s="234" t="s">
        <v>153</v>
      </c>
      <c r="E605" s="235" t="s">
        <v>19</v>
      </c>
      <c r="F605" s="236" t="s">
        <v>1121</v>
      </c>
      <c r="G605" s="233"/>
      <c r="H605" s="235" t="s">
        <v>19</v>
      </c>
      <c r="I605" s="237"/>
      <c r="J605" s="233"/>
      <c r="K605" s="233"/>
      <c r="L605" s="238"/>
      <c r="M605" s="239"/>
      <c r="N605" s="240"/>
      <c r="O605" s="240"/>
      <c r="P605" s="240"/>
      <c r="Q605" s="240"/>
      <c r="R605" s="240"/>
      <c r="S605" s="240"/>
      <c r="T605" s="240"/>
      <c r="U605" s="241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42" t="s">
        <v>153</v>
      </c>
      <c r="AU605" s="242" t="s">
        <v>85</v>
      </c>
      <c r="AV605" s="13" t="s">
        <v>83</v>
      </c>
      <c r="AW605" s="13" t="s">
        <v>37</v>
      </c>
      <c r="AX605" s="13" t="s">
        <v>75</v>
      </c>
      <c r="AY605" s="242" t="s">
        <v>142</v>
      </c>
    </row>
    <row r="606" s="14" customFormat="1">
      <c r="A606" s="14"/>
      <c r="B606" s="243"/>
      <c r="C606" s="244"/>
      <c r="D606" s="234" t="s">
        <v>153</v>
      </c>
      <c r="E606" s="245" t="s">
        <v>19</v>
      </c>
      <c r="F606" s="246" t="s">
        <v>1122</v>
      </c>
      <c r="G606" s="244"/>
      <c r="H606" s="247">
        <v>2.2000000000000002</v>
      </c>
      <c r="I606" s="248"/>
      <c r="J606" s="244"/>
      <c r="K606" s="244"/>
      <c r="L606" s="249"/>
      <c r="M606" s="250"/>
      <c r="N606" s="251"/>
      <c r="O606" s="251"/>
      <c r="P606" s="251"/>
      <c r="Q606" s="251"/>
      <c r="R606" s="251"/>
      <c r="S606" s="251"/>
      <c r="T606" s="251"/>
      <c r="U606" s="252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T606" s="253" t="s">
        <v>153</v>
      </c>
      <c r="AU606" s="253" t="s">
        <v>85</v>
      </c>
      <c r="AV606" s="14" t="s">
        <v>85</v>
      </c>
      <c r="AW606" s="14" t="s">
        <v>37</v>
      </c>
      <c r="AX606" s="14" t="s">
        <v>75</v>
      </c>
      <c r="AY606" s="253" t="s">
        <v>142</v>
      </c>
    </row>
    <row r="607" s="13" customFormat="1">
      <c r="A607" s="13"/>
      <c r="B607" s="232"/>
      <c r="C607" s="233"/>
      <c r="D607" s="234" t="s">
        <v>153</v>
      </c>
      <c r="E607" s="235" t="s">
        <v>19</v>
      </c>
      <c r="F607" s="236" t="s">
        <v>1123</v>
      </c>
      <c r="G607" s="233"/>
      <c r="H607" s="235" t="s">
        <v>19</v>
      </c>
      <c r="I607" s="237"/>
      <c r="J607" s="233"/>
      <c r="K607" s="233"/>
      <c r="L607" s="238"/>
      <c r="M607" s="239"/>
      <c r="N607" s="240"/>
      <c r="O607" s="240"/>
      <c r="P607" s="240"/>
      <c r="Q607" s="240"/>
      <c r="R607" s="240"/>
      <c r="S607" s="240"/>
      <c r="T607" s="240"/>
      <c r="U607" s="241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242" t="s">
        <v>153</v>
      </c>
      <c r="AU607" s="242" t="s">
        <v>85</v>
      </c>
      <c r="AV607" s="13" t="s">
        <v>83</v>
      </c>
      <c r="AW607" s="13" t="s">
        <v>37</v>
      </c>
      <c r="AX607" s="13" t="s">
        <v>75</v>
      </c>
      <c r="AY607" s="242" t="s">
        <v>142</v>
      </c>
    </row>
    <row r="608" s="14" customFormat="1">
      <c r="A608" s="14"/>
      <c r="B608" s="243"/>
      <c r="C608" s="244"/>
      <c r="D608" s="234" t="s">
        <v>153</v>
      </c>
      <c r="E608" s="245" t="s">
        <v>19</v>
      </c>
      <c r="F608" s="246" t="s">
        <v>1124</v>
      </c>
      <c r="G608" s="244"/>
      <c r="H608" s="247">
        <v>18.199999999999999</v>
      </c>
      <c r="I608" s="248"/>
      <c r="J608" s="244"/>
      <c r="K608" s="244"/>
      <c r="L608" s="249"/>
      <c r="M608" s="250"/>
      <c r="N608" s="251"/>
      <c r="O608" s="251"/>
      <c r="P608" s="251"/>
      <c r="Q608" s="251"/>
      <c r="R608" s="251"/>
      <c r="S608" s="251"/>
      <c r="T608" s="251"/>
      <c r="U608" s="252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T608" s="253" t="s">
        <v>153</v>
      </c>
      <c r="AU608" s="253" t="s">
        <v>85</v>
      </c>
      <c r="AV608" s="14" t="s">
        <v>85</v>
      </c>
      <c r="AW608" s="14" t="s">
        <v>37</v>
      </c>
      <c r="AX608" s="14" t="s">
        <v>75</v>
      </c>
      <c r="AY608" s="253" t="s">
        <v>142</v>
      </c>
    </row>
    <row r="609" s="15" customFormat="1">
      <c r="A609" s="15"/>
      <c r="B609" s="254"/>
      <c r="C609" s="255"/>
      <c r="D609" s="234" t="s">
        <v>153</v>
      </c>
      <c r="E609" s="256" t="s">
        <v>19</v>
      </c>
      <c r="F609" s="257" t="s">
        <v>156</v>
      </c>
      <c r="G609" s="255"/>
      <c r="H609" s="258">
        <v>116.40000000000001</v>
      </c>
      <c r="I609" s="259"/>
      <c r="J609" s="255"/>
      <c r="K609" s="255"/>
      <c r="L609" s="260"/>
      <c r="M609" s="261"/>
      <c r="N609" s="262"/>
      <c r="O609" s="262"/>
      <c r="P609" s="262"/>
      <c r="Q609" s="262"/>
      <c r="R609" s="262"/>
      <c r="S609" s="262"/>
      <c r="T609" s="262"/>
      <c r="U609" s="263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T609" s="264" t="s">
        <v>153</v>
      </c>
      <c r="AU609" s="264" t="s">
        <v>85</v>
      </c>
      <c r="AV609" s="15" t="s">
        <v>149</v>
      </c>
      <c r="AW609" s="15" t="s">
        <v>37</v>
      </c>
      <c r="AX609" s="15" t="s">
        <v>83</v>
      </c>
      <c r="AY609" s="264" t="s">
        <v>142</v>
      </c>
    </row>
    <row r="610" s="2" customFormat="1" ht="24.15" customHeight="1">
      <c r="A610" s="41"/>
      <c r="B610" s="42"/>
      <c r="C610" s="214" t="s">
        <v>1125</v>
      </c>
      <c r="D610" s="214" t="s">
        <v>144</v>
      </c>
      <c r="E610" s="215" t="s">
        <v>1126</v>
      </c>
      <c r="F610" s="216" t="s">
        <v>1127</v>
      </c>
      <c r="G610" s="217" t="s">
        <v>177</v>
      </c>
      <c r="H610" s="218">
        <v>2.085</v>
      </c>
      <c r="I610" s="219"/>
      <c r="J610" s="220">
        <f>ROUND(I610*H610,2)</f>
        <v>0</v>
      </c>
      <c r="K610" s="216" t="s">
        <v>148</v>
      </c>
      <c r="L610" s="47"/>
      <c r="M610" s="221" t="s">
        <v>19</v>
      </c>
      <c r="N610" s="222" t="s">
        <v>46</v>
      </c>
      <c r="O610" s="87"/>
      <c r="P610" s="223">
        <f>O610*H610</f>
        <v>0</v>
      </c>
      <c r="Q610" s="223">
        <v>0</v>
      </c>
      <c r="R610" s="223">
        <f>Q610*H610</f>
        <v>0</v>
      </c>
      <c r="S610" s="223">
        <v>0</v>
      </c>
      <c r="T610" s="223">
        <f>S610*H610</f>
        <v>0</v>
      </c>
      <c r="U610" s="224" t="s">
        <v>19</v>
      </c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R610" s="225" t="s">
        <v>269</v>
      </c>
      <c r="AT610" s="225" t="s">
        <v>144</v>
      </c>
      <c r="AU610" s="225" t="s">
        <v>85</v>
      </c>
      <c r="AY610" s="20" t="s">
        <v>142</v>
      </c>
      <c r="BE610" s="226">
        <f>IF(N610="základní",J610,0)</f>
        <v>0</v>
      </c>
      <c r="BF610" s="226">
        <f>IF(N610="snížená",J610,0)</f>
        <v>0</v>
      </c>
      <c r="BG610" s="226">
        <f>IF(N610="zákl. přenesená",J610,0)</f>
        <v>0</v>
      </c>
      <c r="BH610" s="226">
        <f>IF(N610="sníž. přenesená",J610,0)</f>
        <v>0</v>
      </c>
      <c r="BI610" s="226">
        <f>IF(N610="nulová",J610,0)</f>
        <v>0</v>
      </c>
      <c r="BJ610" s="20" t="s">
        <v>83</v>
      </c>
      <c r="BK610" s="226">
        <f>ROUND(I610*H610,2)</f>
        <v>0</v>
      </c>
      <c r="BL610" s="20" t="s">
        <v>269</v>
      </c>
      <c r="BM610" s="225" t="s">
        <v>1128</v>
      </c>
    </row>
    <row r="611" s="2" customFormat="1">
      <c r="A611" s="41"/>
      <c r="B611" s="42"/>
      <c r="C611" s="43"/>
      <c r="D611" s="227" t="s">
        <v>151</v>
      </c>
      <c r="E611" s="43"/>
      <c r="F611" s="228" t="s">
        <v>1129</v>
      </c>
      <c r="G611" s="43"/>
      <c r="H611" s="43"/>
      <c r="I611" s="229"/>
      <c r="J611" s="43"/>
      <c r="K611" s="43"/>
      <c r="L611" s="47"/>
      <c r="M611" s="230"/>
      <c r="N611" s="231"/>
      <c r="O611" s="87"/>
      <c r="P611" s="87"/>
      <c r="Q611" s="87"/>
      <c r="R611" s="87"/>
      <c r="S611" s="87"/>
      <c r="T611" s="87"/>
      <c r="U611" s="88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T611" s="20" t="s">
        <v>151</v>
      </c>
      <c r="AU611" s="20" t="s">
        <v>85</v>
      </c>
    </row>
    <row r="612" s="12" customFormat="1" ht="22.8" customHeight="1">
      <c r="A612" s="12"/>
      <c r="B612" s="198"/>
      <c r="C612" s="199"/>
      <c r="D612" s="200" t="s">
        <v>74</v>
      </c>
      <c r="E612" s="212" t="s">
        <v>1130</v>
      </c>
      <c r="F612" s="212" t="s">
        <v>1131</v>
      </c>
      <c r="G612" s="199"/>
      <c r="H612" s="199"/>
      <c r="I612" s="202"/>
      <c r="J612" s="213">
        <f>BK612</f>
        <v>0</v>
      </c>
      <c r="K612" s="199"/>
      <c r="L612" s="204"/>
      <c r="M612" s="205"/>
      <c r="N612" s="206"/>
      <c r="O612" s="206"/>
      <c r="P612" s="207">
        <f>P613</f>
        <v>0</v>
      </c>
      <c r="Q612" s="206"/>
      <c r="R612" s="207">
        <f>R613</f>
        <v>0</v>
      </c>
      <c r="S612" s="206"/>
      <c r="T612" s="207">
        <f>T613</f>
        <v>0</v>
      </c>
      <c r="U612" s="208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R612" s="209" t="s">
        <v>85</v>
      </c>
      <c r="AT612" s="210" t="s">
        <v>74</v>
      </c>
      <c r="AU612" s="210" t="s">
        <v>83</v>
      </c>
      <c r="AY612" s="209" t="s">
        <v>142</v>
      </c>
      <c r="BK612" s="211">
        <f>BK613</f>
        <v>0</v>
      </c>
    </row>
    <row r="613" s="2" customFormat="1" ht="16.5" customHeight="1">
      <c r="A613" s="41"/>
      <c r="B613" s="42"/>
      <c r="C613" s="214" t="s">
        <v>1132</v>
      </c>
      <c r="D613" s="214" t="s">
        <v>144</v>
      </c>
      <c r="E613" s="215" t="s">
        <v>1133</v>
      </c>
      <c r="F613" s="216" t="s">
        <v>1134</v>
      </c>
      <c r="G613" s="217" t="s">
        <v>1135</v>
      </c>
      <c r="H613" s="218">
        <v>1</v>
      </c>
      <c r="I613" s="219"/>
      <c r="J613" s="220">
        <f>ROUND(I613*H613,2)</f>
        <v>0</v>
      </c>
      <c r="K613" s="216" t="s">
        <v>562</v>
      </c>
      <c r="L613" s="47"/>
      <c r="M613" s="221" t="s">
        <v>19</v>
      </c>
      <c r="N613" s="222" t="s">
        <v>46</v>
      </c>
      <c r="O613" s="87"/>
      <c r="P613" s="223">
        <f>O613*H613</f>
        <v>0</v>
      </c>
      <c r="Q613" s="223">
        <v>0</v>
      </c>
      <c r="R613" s="223">
        <f>Q613*H613</f>
        <v>0</v>
      </c>
      <c r="S613" s="223">
        <v>0</v>
      </c>
      <c r="T613" s="223">
        <f>S613*H613</f>
        <v>0</v>
      </c>
      <c r="U613" s="224" t="s">
        <v>19</v>
      </c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R613" s="225" t="s">
        <v>269</v>
      </c>
      <c r="AT613" s="225" t="s">
        <v>144</v>
      </c>
      <c r="AU613" s="225" t="s">
        <v>85</v>
      </c>
      <c r="AY613" s="20" t="s">
        <v>142</v>
      </c>
      <c r="BE613" s="226">
        <f>IF(N613="základní",J613,0)</f>
        <v>0</v>
      </c>
      <c r="BF613" s="226">
        <f>IF(N613="snížená",J613,0)</f>
        <v>0</v>
      </c>
      <c r="BG613" s="226">
        <f>IF(N613="zákl. přenesená",J613,0)</f>
        <v>0</v>
      </c>
      <c r="BH613" s="226">
        <f>IF(N613="sníž. přenesená",J613,0)</f>
        <v>0</v>
      </c>
      <c r="BI613" s="226">
        <f>IF(N613="nulová",J613,0)</f>
        <v>0</v>
      </c>
      <c r="BJ613" s="20" t="s">
        <v>83</v>
      </c>
      <c r="BK613" s="226">
        <f>ROUND(I613*H613,2)</f>
        <v>0</v>
      </c>
      <c r="BL613" s="20" t="s">
        <v>269</v>
      </c>
      <c r="BM613" s="225" t="s">
        <v>1136</v>
      </c>
    </row>
    <row r="614" s="12" customFormat="1" ht="22.8" customHeight="1">
      <c r="A614" s="12"/>
      <c r="B614" s="198"/>
      <c r="C614" s="199"/>
      <c r="D614" s="200" t="s">
        <v>74</v>
      </c>
      <c r="E614" s="212" t="s">
        <v>432</v>
      </c>
      <c r="F614" s="212" t="s">
        <v>433</v>
      </c>
      <c r="G614" s="199"/>
      <c r="H614" s="199"/>
      <c r="I614" s="202"/>
      <c r="J614" s="213">
        <f>BK614</f>
        <v>0</v>
      </c>
      <c r="K614" s="199"/>
      <c r="L614" s="204"/>
      <c r="M614" s="205"/>
      <c r="N614" s="206"/>
      <c r="O614" s="206"/>
      <c r="P614" s="207">
        <f>SUM(P615:P709)</f>
        <v>0</v>
      </c>
      <c r="Q614" s="206"/>
      <c r="R614" s="207">
        <f>SUM(R615:R709)</f>
        <v>15.00370976</v>
      </c>
      <c r="S614" s="206"/>
      <c r="T614" s="207">
        <f>SUM(T615:T709)</f>
        <v>0</v>
      </c>
      <c r="U614" s="208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R614" s="209" t="s">
        <v>85</v>
      </c>
      <c r="AT614" s="210" t="s">
        <v>74</v>
      </c>
      <c r="AU614" s="210" t="s">
        <v>83</v>
      </c>
      <c r="AY614" s="209" t="s">
        <v>142</v>
      </c>
      <c r="BK614" s="211">
        <f>SUM(BK615:BK709)</f>
        <v>0</v>
      </c>
    </row>
    <row r="615" s="2" customFormat="1" ht="21.75" customHeight="1">
      <c r="A615" s="41"/>
      <c r="B615" s="42"/>
      <c r="C615" s="214" t="s">
        <v>1137</v>
      </c>
      <c r="D615" s="214" t="s">
        <v>144</v>
      </c>
      <c r="E615" s="215" t="s">
        <v>1138</v>
      </c>
      <c r="F615" s="216" t="s">
        <v>1139</v>
      </c>
      <c r="G615" s="217" t="s">
        <v>147</v>
      </c>
      <c r="H615" s="218">
        <v>195.97499999999999</v>
      </c>
      <c r="I615" s="219"/>
      <c r="J615" s="220">
        <f>ROUND(I615*H615,2)</f>
        <v>0</v>
      </c>
      <c r="K615" s="216" t="s">
        <v>148</v>
      </c>
      <c r="L615" s="47"/>
      <c r="M615" s="221" t="s">
        <v>19</v>
      </c>
      <c r="N615" s="222" t="s">
        <v>46</v>
      </c>
      <c r="O615" s="87"/>
      <c r="P615" s="223">
        <f>O615*H615</f>
        <v>0</v>
      </c>
      <c r="Q615" s="223">
        <v>0.00025999999999999998</v>
      </c>
      <c r="R615" s="223">
        <f>Q615*H615</f>
        <v>0.050953499999999992</v>
      </c>
      <c r="S615" s="223">
        <v>0</v>
      </c>
      <c r="T615" s="223">
        <f>S615*H615</f>
        <v>0</v>
      </c>
      <c r="U615" s="224" t="s">
        <v>19</v>
      </c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R615" s="225" t="s">
        <v>269</v>
      </c>
      <c r="AT615" s="225" t="s">
        <v>144</v>
      </c>
      <c r="AU615" s="225" t="s">
        <v>85</v>
      </c>
      <c r="AY615" s="20" t="s">
        <v>142</v>
      </c>
      <c r="BE615" s="226">
        <f>IF(N615="základní",J615,0)</f>
        <v>0</v>
      </c>
      <c r="BF615" s="226">
        <f>IF(N615="snížená",J615,0)</f>
        <v>0</v>
      </c>
      <c r="BG615" s="226">
        <f>IF(N615="zákl. přenesená",J615,0)</f>
        <v>0</v>
      </c>
      <c r="BH615" s="226">
        <f>IF(N615="sníž. přenesená",J615,0)</f>
        <v>0</v>
      </c>
      <c r="BI615" s="226">
        <f>IF(N615="nulová",J615,0)</f>
        <v>0</v>
      </c>
      <c r="BJ615" s="20" t="s">
        <v>83</v>
      </c>
      <c r="BK615" s="226">
        <f>ROUND(I615*H615,2)</f>
        <v>0</v>
      </c>
      <c r="BL615" s="20" t="s">
        <v>269</v>
      </c>
      <c r="BM615" s="225" t="s">
        <v>1140</v>
      </c>
    </row>
    <row r="616" s="2" customFormat="1">
      <c r="A616" s="41"/>
      <c r="B616" s="42"/>
      <c r="C616" s="43"/>
      <c r="D616" s="227" t="s">
        <v>151</v>
      </c>
      <c r="E616" s="43"/>
      <c r="F616" s="228" t="s">
        <v>1141</v>
      </c>
      <c r="G616" s="43"/>
      <c r="H616" s="43"/>
      <c r="I616" s="229"/>
      <c r="J616" s="43"/>
      <c r="K616" s="43"/>
      <c r="L616" s="47"/>
      <c r="M616" s="230"/>
      <c r="N616" s="231"/>
      <c r="O616" s="87"/>
      <c r="P616" s="87"/>
      <c r="Q616" s="87"/>
      <c r="R616" s="87"/>
      <c r="S616" s="87"/>
      <c r="T616" s="87"/>
      <c r="U616" s="88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T616" s="20" t="s">
        <v>151</v>
      </c>
      <c r="AU616" s="20" t="s">
        <v>85</v>
      </c>
    </row>
    <row r="617" s="14" customFormat="1">
      <c r="A617" s="14"/>
      <c r="B617" s="243"/>
      <c r="C617" s="244"/>
      <c r="D617" s="234" t="s">
        <v>153</v>
      </c>
      <c r="E617" s="245" t="s">
        <v>19</v>
      </c>
      <c r="F617" s="246" t="s">
        <v>1142</v>
      </c>
      <c r="G617" s="244"/>
      <c r="H617" s="247">
        <v>195.97499999999999</v>
      </c>
      <c r="I617" s="248"/>
      <c r="J617" s="244"/>
      <c r="K617" s="244"/>
      <c r="L617" s="249"/>
      <c r="M617" s="250"/>
      <c r="N617" s="251"/>
      <c r="O617" s="251"/>
      <c r="P617" s="251"/>
      <c r="Q617" s="251"/>
      <c r="R617" s="251"/>
      <c r="S617" s="251"/>
      <c r="T617" s="251"/>
      <c r="U617" s="252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T617" s="253" t="s">
        <v>153</v>
      </c>
      <c r="AU617" s="253" t="s">
        <v>85</v>
      </c>
      <c r="AV617" s="14" t="s">
        <v>85</v>
      </c>
      <c r="AW617" s="14" t="s">
        <v>37</v>
      </c>
      <c r="AX617" s="14" t="s">
        <v>75</v>
      </c>
      <c r="AY617" s="253" t="s">
        <v>142</v>
      </c>
    </row>
    <row r="618" s="15" customFormat="1">
      <c r="A618" s="15"/>
      <c r="B618" s="254"/>
      <c r="C618" s="255"/>
      <c r="D618" s="234" t="s">
        <v>153</v>
      </c>
      <c r="E618" s="256" t="s">
        <v>19</v>
      </c>
      <c r="F618" s="257" t="s">
        <v>156</v>
      </c>
      <c r="G618" s="255"/>
      <c r="H618" s="258">
        <v>195.97499999999999</v>
      </c>
      <c r="I618" s="259"/>
      <c r="J618" s="255"/>
      <c r="K618" s="255"/>
      <c r="L618" s="260"/>
      <c r="M618" s="261"/>
      <c r="N618" s="262"/>
      <c r="O618" s="262"/>
      <c r="P618" s="262"/>
      <c r="Q618" s="262"/>
      <c r="R618" s="262"/>
      <c r="S618" s="262"/>
      <c r="T618" s="262"/>
      <c r="U618" s="263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T618" s="264" t="s">
        <v>153</v>
      </c>
      <c r="AU618" s="264" t="s">
        <v>85</v>
      </c>
      <c r="AV618" s="15" t="s">
        <v>149</v>
      </c>
      <c r="AW618" s="15" t="s">
        <v>37</v>
      </c>
      <c r="AX618" s="15" t="s">
        <v>83</v>
      </c>
      <c r="AY618" s="264" t="s">
        <v>142</v>
      </c>
    </row>
    <row r="619" s="2" customFormat="1" ht="16.5" customHeight="1">
      <c r="A619" s="41"/>
      <c r="B619" s="42"/>
      <c r="C619" s="279" t="s">
        <v>1143</v>
      </c>
      <c r="D619" s="279" t="s">
        <v>517</v>
      </c>
      <c r="E619" s="280" t="s">
        <v>1144</v>
      </c>
      <c r="F619" s="281" t="s">
        <v>1145</v>
      </c>
      <c r="G619" s="282" t="s">
        <v>147</v>
      </c>
      <c r="H619" s="283">
        <v>195.97499999999999</v>
      </c>
      <c r="I619" s="284"/>
      <c r="J619" s="285">
        <f>ROUND(I619*H619,2)</f>
        <v>0</v>
      </c>
      <c r="K619" s="281" t="s">
        <v>562</v>
      </c>
      <c r="L619" s="286"/>
      <c r="M619" s="287" t="s">
        <v>19</v>
      </c>
      <c r="N619" s="288" t="s">
        <v>46</v>
      </c>
      <c r="O619" s="87"/>
      <c r="P619" s="223">
        <f>O619*H619</f>
        <v>0</v>
      </c>
      <c r="Q619" s="223">
        <v>0.056000000000000001</v>
      </c>
      <c r="R619" s="223">
        <f>Q619*H619</f>
        <v>10.974600000000001</v>
      </c>
      <c r="S619" s="223">
        <v>0</v>
      </c>
      <c r="T619" s="223">
        <f>S619*H619</f>
        <v>0</v>
      </c>
      <c r="U619" s="224" t="s">
        <v>19</v>
      </c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R619" s="225" t="s">
        <v>366</v>
      </c>
      <c r="AT619" s="225" t="s">
        <v>517</v>
      </c>
      <c r="AU619" s="225" t="s">
        <v>85</v>
      </c>
      <c r="AY619" s="20" t="s">
        <v>142</v>
      </c>
      <c r="BE619" s="226">
        <f>IF(N619="základní",J619,0)</f>
        <v>0</v>
      </c>
      <c r="BF619" s="226">
        <f>IF(N619="snížená",J619,0)</f>
        <v>0</v>
      </c>
      <c r="BG619" s="226">
        <f>IF(N619="zákl. přenesená",J619,0)</f>
        <v>0</v>
      </c>
      <c r="BH619" s="226">
        <f>IF(N619="sníž. přenesená",J619,0)</f>
        <v>0</v>
      </c>
      <c r="BI619" s="226">
        <f>IF(N619="nulová",J619,0)</f>
        <v>0</v>
      </c>
      <c r="BJ619" s="20" t="s">
        <v>83</v>
      </c>
      <c r="BK619" s="226">
        <f>ROUND(I619*H619,2)</f>
        <v>0</v>
      </c>
      <c r="BL619" s="20" t="s">
        <v>269</v>
      </c>
      <c r="BM619" s="225" t="s">
        <v>1146</v>
      </c>
    </row>
    <row r="620" s="2" customFormat="1">
      <c r="A620" s="41"/>
      <c r="B620" s="42"/>
      <c r="C620" s="43"/>
      <c r="D620" s="234" t="s">
        <v>687</v>
      </c>
      <c r="E620" s="43"/>
      <c r="F620" s="289" t="s">
        <v>1147</v>
      </c>
      <c r="G620" s="43"/>
      <c r="H620" s="43"/>
      <c r="I620" s="229"/>
      <c r="J620" s="43"/>
      <c r="K620" s="43"/>
      <c r="L620" s="47"/>
      <c r="M620" s="230"/>
      <c r="N620" s="231"/>
      <c r="O620" s="87"/>
      <c r="P620" s="87"/>
      <c r="Q620" s="87"/>
      <c r="R620" s="87"/>
      <c r="S620" s="87"/>
      <c r="T620" s="87"/>
      <c r="U620" s="88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T620" s="20" t="s">
        <v>687</v>
      </c>
      <c r="AU620" s="20" t="s">
        <v>85</v>
      </c>
    </row>
    <row r="621" s="2" customFormat="1" ht="21.75" customHeight="1">
      <c r="A621" s="41"/>
      <c r="B621" s="42"/>
      <c r="C621" s="214" t="s">
        <v>1148</v>
      </c>
      <c r="D621" s="214" t="s">
        <v>144</v>
      </c>
      <c r="E621" s="215" t="s">
        <v>1149</v>
      </c>
      <c r="F621" s="216" t="s">
        <v>1150</v>
      </c>
      <c r="G621" s="217" t="s">
        <v>147</v>
      </c>
      <c r="H621" s="218">
        <v>40.338999999999999</v>
      </c>
      <c r="I621" s="219"/>
      <c r="J621" s="220">
        <f>ROUND(I621*H621,2)</f>
        <v>0</v>
      </c>
      <c r="K621" s="216" t="s">
        <v>148</v>
      </c>
      <c r="L621" s="47"/>
      <c r="M621" s="221" t="s">
        <v>19</v>
      </c>
      <c r="N621" s="222" t="s">
        <v>46</v>
      </c>
      <c r="O621" s="87"/>
      <c r="P621" s="223">
        <f>O621*H621</f>
        <v>0</v>
      </c>
      <c r="Q621" s="223">
        <v>0.00025999999999999998</v>
      </c>
      <c r="R621" s="223">
        <f>Q621*H621</f>
        <v>0.010488139999999998</v>
      </c>
      <c r="S621" s="223">
        <v>0</v>
      </c>
      <c r="T621" s="223">
        <f>S621*H621</f>
        <v>0</v>
      </c>
      <c r="U621" s="224" t="s">
        <v>19</v>
      </c>
      <c r="V621" s="41"/>
      <c r="W621" s="41"/>
      <c r="X621" s="41"/>
      <c r="Y621" s="41"/>
      <c r="Z621" s="41"/>
      <c r="AA621" s="41"/>
      <c r="AB621" s="41"/>
      <c r="AC621" s="41"/>
      <c r="AD621" s="41"/>
      <c r="AE621" s="41"/>
      <c r="AR621" s="225" t="s">
        <v>269</v>
      </c>
      <c r="AT621" s="225" t="s">
        <v>144</v>
      </c>
      <c r="AU621" s="225" t="s">
        <v>85</v>
      </c>
      <c r="AY621" s="20" t="s">
        <v>142</v>
      </c>
      <c r="BE621" s="226">
        <f>IF(N621="základní",J621,0)</f>
        <v>0</v>
      </c>
      <c r="BF621" s="226">
        <f>IF(N621="snížená",J621,0)</f>
        <v>0</v>
      </c>
      <c r="BG621" s="226">
        <f>IF(N621="zákl. přenesená",J621,0)</f>
        <v>0</v>
      </c>
      <c r="BH621" s="226">
        <f>IF(N621="sníž. přenesená",J621,0)</f>
        <v>0</v>
      </c>
      <c r="BI621" s="226">
        <f>IF(N621="nulová",J621,0)</f>
        <v>0</v>
      </c>
      <c r="BJ621" s="20" t="s">
        <v>83</v>
      </c>
      <c r="BK621" s="226">
        <f>ROUND(I621*H621,2)</f>
        <v>0</v>
      </c>
      <c r="BL621" s="20" t="s">
        <v>269</v>
      </c>
      <c r="BM621" s="225" t="s">
        <v>1151</v>
      </c>
    </row>
    <row r="622" s="2" customFormat="1">
      <c r="A622" s="41"/>
      <c r="B622" s="42"/>
      <c r="C622" s="43"/>
      <c r="D622" s="227" t="s">
        <v>151</v>
      </c>
      <c r="E622" s="43"/>
      <c r="F622" s="228" t="s">
        <v>1152</v>
      </c>
      <c r="G622" s="43"/>
      <c r="H622" s="43"/>
      <c r="I622" s="229"/>
      <c r="J622" s="43"/>
      <c r="K622" s="43"/>
      <c r="L622" s="47"/>
      <c r="M622" s="230"/>
      <c r="N622" s="231"/>
      <c r="O622" s="87"/>
      <c r="P622" s="87"/>
      <c r="Q622" s="87"/>
      <c r="R622" s="87"/>
      <c r="S622" s="87"/>
      <c r="T622" s="87"/>
      <c r="U622" s="88"/>
      <c r="V622" s="41"/>
      <c r="W622" s="41"/>
      <c r="X622" s="41"/>
      <c r="Y622" s="41"/>
      <c r="Z622" s="41"/>
      <c r="AA622" s="41"/>
      <c r="AB622" s="41"/>
      <c r="AC622" s="41"/>
      <c r="AD622" s="41"/>
      <c r="AE622" s="41"/>
      <c r="AT622" s="20" t="s">
        <v>151</v>
      </c>
      <c r="AU622" s="20" t="s">
        <v>85</v>
      </c>
    </row>
    <row r="623" s="14" customFormat="1">
      <c r="A623" s="14"/>
      <c r="B623" s="243"/>
      <c r="C623" s="244"/>
      <c r="D623" s="234" t="s">
        <v>153</v>
      </c>
      <c r="E623" s="245" t="s">
        <v>19</v>
      </c>
      <c r="F623" s="246" t="s">
        <v>1153</v>
      </c>
      <c r="G623" s="244"/>
      <c r="H623" s="247">
        <v>1.845</v>
      </c>
      <c r="I623" s="248"/>
      <c r="J623" s="244"/>
      <c r="K623" s="244"/>
      <c r="L623" s="249"/>
      <c r="M623" s="250"/>
      <c r="N623" s="251"/>
      <c r="O623" s="251"/>
      <c r="P623" s="251"/>
      <c r="Q623" s="251"/>
      <c r="R623" s="251"/>
      <c r="S623" s="251"/>
      <c r="T623" s="251"/>
      <c r="U623" s="252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T623" s="253" t="s">
        <v>153</v>
      </c>
      <c r="AU623" s="253" t="s">
        <v>85</v>
      </c>
      <c r="AV623" s="14" t="s">
        <v>85</v>
      </c>
      <c r="AW623" s="14" t="s">
        <v>37</v>
      </c>
      <c r="AX623" s="14" t="s">
        <v>75</v>
      </c>
      <c r="AY623" s="253" t="s">
        <v>142</v>
      </c>
    </row>
    <row r="624" s="14" customFormat="1">
      <c r="A624" s="14"/>
      <c r="B624" s="243"/>
      <c r="C624" s="244"/>
      <c r="D624" s="234" t="s">
        <v>153</v>
      </c>
      <c r="E624" s="245" t="s">
        <v>19</v>
      </c>
      <c r="F624" s="246" t="s">
        <v>1154</v>
      </c>
      <c r="G624" s="244"/>
      <c r="H624" s="247">
        <v>2.7999999999999998</v>
      </c>
      <c r="I624" s="248"/>
      <c r="J624" s="244"/>
      <c r="K624" s="244"/>
      <c r="L624" s="249"/>
      <c r="M624" s="250"/>
      <c r="N624" s="251"/>
      <c r="O624" s="251"/>
      <c r="P624" s="251"/>
      <c r="Q624" s="251"/>
      <c r="R624" s="251"/>
      <c r="S624" s="251"/>
      <c r="T624" s="251"/>
      <c r="U624" s="252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T624" s="253" t="s">
        <v>153</v>
      </c>
      <c r="AU624" s="253" t="s">
        <v>85</v>
      </c>
      <c r="AV624" s="14" t="s">
        <v>85</v>
      </c>
      <c r="AW624" s="14" t="s">
        <v>37</v>
      </c>
      <c r="AX624" s="14" t="s">
        <v>75</v>
      </c>
      <c r="AY624" s="253" t="s">
        <v>142</v>
      </c>
    </row>
    <row r="625" s="14" customFormat="1">
      <c r="A625" s="14"/>
      <c r="B625" s="243"/>
      <c r="C625" s="244"/>
      <c r="D625" s="234" t="s">
        <v>153</v>
      </c>
      <c r="E625" s="245" t="s">
        <v>19</v>
      </c>
      <c r="F625" s="246" t="s">
        <v>1155</v>
      </c>
      <c r="G625" s="244"/>
      <c r="H625" s="247">
        <v>3.302</v>
      </c>
      <c r="I625" s="248"/>
      <c r="J625" s="244"/>
      <c r="K625" s="244"/>
      <c r="L625" s="249"/>
      <c r="M625" s="250"/>
      <c r="N625" s="251"/>
      <c r="O625" s="251"/>
      <c r="P625" s="251"/>
      <c r="Q625" s="251"/>
      <c r="R625" s="251"/>
      <c r="S625" s="251"/>
      <c r="T625" s="251"/>
      <c r="U625" s="252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T625" s="253" t="s">
        <v>153</v>
      </c>
      <c r="AU625" s="253" t="s">
        <v>85</v>
      </c>
      <c r="AV625" s="14" t="s">
        <v>85</v>
      </c>
      <c r="AW625" s="14" t="s">
        <v>37</v>
      </c>
      <c r="AX625" s="14" t="s">
        <v>75</v>
      </c>
      <c r="AY625" s="253" t="s">
        <v>142</v>
      </c>
    </row>
    <row r="626" s="14" customFormat="1">
      <c r="A626" s="14"/>
      <c r="B626" s="243"/>
      <c r="C626" s="244"/>
      <c r="D626" s="234" t="s">
        <v>153</v>
      </c>
      <c r="E626" s="245" t="s">
        <v>19</v>
      </c>
      <c r="F626" s="246" t="s">
        <v>1156</v>
      </c>
      <c r="G626" s="244"/>
      <c r="H626" s="247">
        <v>4.3920000000000003</v>
      </c>
      <c r="I626" s="248"/>
      <c r="J626" s="244"/>
      <c r="K626" s="244"/>
      <c r="L626" s="249"/>
      <c r="M626" s="250"/>
      <c r="N626" s="251"/>
      <c r="O626" s="251"/>
      <c r="P626" s="251"/>
      <c r="Q626" s="251"/>
      <c r="R626" s="251"/>
      <c r="S626" s="251"/>
      <c r="T626" s="251"/>
      <c r="U626" s="252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T626" s="253" t="s">
        <v>153</v>
      </c>
      <c r="AU626" s="253" t="s">
        <v>85</v>
      </c>
      <c r="AV626" s="14" t="s">
        <v>85</v>
      </c>
      <c r="AW626" s="14" t="s">
        <v>37</v>
      </c>
      <c r="AX626" s="14" t="s">
        <v>75</v>
      </c>
      <c r="AY626" s="253" t="s">
        <v>142</v>
      </c>
    </row>
    <row r="627" s="14" customFormat="1">
      <c r="A627" s="14"/>
      <c r="B627" s="243"/>
      <c r="C627" s="244"/>
      <c r="D627" s="234" t="s">
        <v>153</v>
      </c>
      <c r="E627" s="245" t="s">
        <v>19</v>
      </c>
      <c r="F627" s="246" t="s">
        <v>1157</v>
      </c>
      <c r="G627" s="244"/>
      <c r="H627" s="247">
        <v>17.187999999999999</v>
      </c>
      <c r="I627" s="248"/>
      <c r="J627" s="244"/>
      <c r="K627" s="244"/>
      <c r="L627" s="249"/>
      <c r="M627" s="250"/>
      <c r="N627" s="251"/>
      <c r="O627" s="251"/>
      <c r="P627" s="251"/>
      <c r="Q627" s="251"/>
      <c r="R627" s="251"/>
      <c r="S627" s="251"/>
      <c r="T627" s="251"/>
      <c r="U627" s="252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T627" s="253" t="s">
        <v>153</v>
      </c>
      <c r="AU627" s="253" t="s">
        <v>85</v>
      </c>
      <c r="AV627" s="14" t="s">
        <v>85</v>
      </c>
      <c r="AW627" s="14" t="s">
        <v>37</v>
      </c>
      <c r="AX627" s="14" t="s">
        <v>75</v>
      </c>
      <c r="AY627" s="253" t="s">
        <v>142</v>
      </c>
    </row>
    <row r="628" s="14" customFormat="1">
      <c r="A628" s="14"/>
      <c r="B628" s="243"/>
      <c r="C628" s="244"/>
      <c r="D628" s="234" t="s">
        <v>153</v>
      </c>
      <c r="E628" s="245" t="s">
        <v>19</v>
      </c>
      <c r="F628" s="246" t="s">
        <v>1158</v>
      </c>
      <c r="G628" s="244"/>
      <c r="H628" s="247">
        <v>5.609</v>
      </c>
      <c r="I628" s="248"/>
      <c r="J628" s="244"/>
      <c r="K628" s="244"/>
      <c r="L628" s="249"/>
      <c r="M628" s="250"/>
      <c r="N628" s="251"/>
      <c r="O628" s="251"/>
      <c r="P628" s="251"/>
      <c r="Q628" s="251"/>
      <c r="R628" s="251"/>
      <c r="S628" s="251"/>
      <c r="T628" s="251"/>
      <c r="U628" s="252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T628" s="253" t="s">
        <v>153</v>
      </c>
      <c r="AU628" s="253" t="s">
        <v>85</v>
      </c>
      <c r="AV628" s="14" t="s">
        <v>85</v>
      </c>
      <c r="AW628" s="14" t="s">
        <v>37</v>
      </c>
      <c r="AX628" s="14" t="s">
        <v>75</v>
      </c>
      <c r="AY628" s="253" t="s">
        <v>142</v>
      </c>
    </row>
    <row r="629" s="14" customFormat="1">
      <c r="A629" s="14"/>
      <c r="B629" s="243"/>
      <c r="C629" s="244"/>
      <c r="D629" s="234" t="s">
        <v>153</v>
      </c>
      <c r="E629" s="245" t="s">
        <v>19</v>
      </c>
      <c r="F629" s="246" t="s">
        <v>1159</v>
      </c>
      <c r="G629" s="244"/>
      <c r="H629" s="247">
        <v>2.0880000000000001</v>
      </c>
      <c r="I629" s="248"/>
      <c r="J629" s="244"/>
      <c r="K629" s="244"/>
      <c r="L629" s="249"/>
      <c r="M629" s="250"/>
      <c r="N629" s="251"/>
      <c r="O629" s="251"/>
      <c r="P629" s="251"/>
      <c r="Q629" s="251"/>
      <c r="R629" s="251"/>
      <c r="S629" s="251"/>
      <c r="T629" s="251"/>
      <c r="U629" s="252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T629" s="253" t="s">
        <v>153</v>
      </c>
      <c r="AU629" s="253" t="s">
        <v>85</v>
      </c>
      <c r="AV629" s="14" t="s">
        <v>85</v>
      </c>
      <c r="AW629" s="14" t="s">
        <v>37</v>
      </c>
      <c r="AX629" s="14" t="s">
        <v>75</v>
      </c>
      <c r="AY629" s="253" t="s">
        <v>142</v>
      </c>
    </row>
    <row r="630" s="14" customFormat="1">
      <c r="A630" s="14"/>
      <c r="B630" s="243"/>
      <c r="C630" s="244"/>
      <c r="D630" s="234" t="s">
        <v>153</v>
      </c>
      <c r="E630" s="245" t="s">
        <v>19</v>
      </c>
      <c r="F630" s="246" t="s">
        <v>1160</v>
      </c>
      <c r="G630" s="244"/>
      <c r="H630" s="247">
        <v>1.44</v>
      </c>
      <c r="I630" s="248"/>
      <c r="J630" s="244"/>
      <c r="K630" s="244"/>
      <c r="L630" s="249"/>
      <c r="M630" s="250"/>
      <c r="N630" s="251"/>
      <c r="O630" s="251"/>
      <c r="P630" s="251"/>
      <c r="Q630" s="251"/>
      <c r="R630" s="251"/>
      <c r="S630" s="251"/>
      <c r="T630" s="251"/>
      <c r="U630" s="252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T630" s="253" t="s">
        <v>153</v>
      </c>
      <c r="AU630" s="253" t="s">
        <v>85</v>
      </c>
      <c r="AV630" s="14" t="s">
        <v>85</v>
      </c>
      <c r="AW630" s="14" t="s">
        <v>37</v>
      </c>
      <c r="AX630" s="14" t="s">
        <v>75</v>
      </c>
      <c r="AY630" s="253" t="s">
        <v>142</v>
      </c>
    </row>
    <row r="631" s="14" customFormat="1">
      <c r="A631" s="14"/>
      <c r="B631" s="243"/>
      <c r="C631" s="244"/>
      <c r="D631" s="234" t="s">
        <v>153</v>
      </c>
      <c r="E631" s="245" t="s">
        <v>19</v>
      </c>
      <c r="F631" s="246" t="s">
        <v>1161</v>
      </c>
      <c r="G631" s="244"/>
      <c r="H631" s="247">
        <v>1.675</v>
      </c>
      <c r="I631" s="248"/>
      <c r="J631" s="244"/>
      <c r="K631" s="244"/>
      <c r="L631" s="249"/>
      <c r="M631" s="250"/>
      <c r="N631" s="251"/>
      <c r="O631" s="251"/>
      <c r="P631" s="251"/>
      <c r="Q631" s="251"/>
      <c r="R631" s="251"/>
      <c r="S631" s="251"/>
      <c r="T631" s="251"/>
      <c r="U631" s="252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T631" s="253" t="s">
        <v>153</v>
      </c>
      <c r="AU631" s="253" t="s">
        <v>85</v>
      </c>
      <c r="AV631" s="14" t="s">
        <v>85</v>
      </c>
      <c r="AW631" s="14" t="s">
        <v>37</v>
      </c>
      <c r="AX631" s="14" t="s">
        <v>75</v>
      </c>
      <c r="AY631" s="253" t="s">
        <v>142</v>
      </c>
    </row>
    <row r="632" s="15" customFormat="1">
      <c r="A632" s="15"/>
      <c r="B632" s="254"/>
      <c r="C632" s="255"/>
      <c r="D632" s="234" t="s">
        <v>153</v>
      </c>
      <c r="E632" s="256" t="s">
        <v>19</v>
      </c>
      <c r="F632" s="257" t="s">
        <v>156</v>
      </c>
      <c r="G632" s="255"/>
      <c r="H632" s="258">
        <v>40.338999999999992</v>
      </c>
      <c r="I632" s="259"/>
      <c r="J632" s="255"/>
      <c r="K632" s="255"/>
      <c r="L632" s="260"/>
      <c r="M632" s="261"/>
      <c r="N632" s="262"/>
      <c r="O632" s="262"/>
      <c r="P632" s="262"/>
      <c r="Q632" s="262"/>
      <c r="R632" s="262"/>
      <c r="S632" s="262"/>
      <c r="T632" s="262"/>
      <c r="U632" s="263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T632" s="264" t="s">
        <v>153</v>
      </c>
      <c r="AU632" s="264" t="s">
        <v>85</v>
      </c>
      <c r="AV632" s="15" t="s">
        <v>149</v>
      </c>
      <c r="AW632" s="15" t="s">
        <v>37</v>
      </c>
      <c r="AX632" s="15" t="s">
        <v>83</v>
      </c>
      <c r="AY632" s="264" t="s">
        <v>142</v>
      </c>
    </row>
    <row r="633" s="2" customFormat="1" ht="16.5" customHeight="1">
      <c r="A633" s="41"/>
      <c r="B633" s="42"/>
      <c r="C633" s="279" t="s">
        <v>1162</v>
      </c>
      <c r="D633" s="279" t="s">
        <v>517</v>
      </c>
      <c r="E633" s="280" t="s">
        <v>1163</v>
      </c>
      <c r="F633" s="281" t="s">
        <v>1164</v>
      </c>
      <c r="G633" s="282" t="s">
        <v>147</v>
      </c>
      <c r="H633" s="283">
        <v>1.845</v>
      </c>
      <c r="I633" s="284"/>
      <c r="J633" s="285">
        <f>ROUND(I633*H633,2)</f>
        <v>0</v>
      </c>
      <c r="K633" s="281" t="s">
        <v>562</v>
      </c>
      <c r="L633" s="286"/>
      <c r="M633" s="287" t="s">
        <v>19</v>
      </c>
      <c r="N633" s="288" t="s">
        <v>46</v>
      </c>
      <c r="O633" s="87"/>
      <c r="P633" s="223">
        <f>O633*H633</f>
        <v>0</v>
      </c>
      <c r="Q633" s="223">
        <v>0.033329999999999999</v>
      </c>
      <c r="R633" s="223">
        <f>Q633*H633</f>
        <v>0.061493849999999996</v>
      </c>
      <c r="S633" s="223">
        <v>0</v>
      </c>
      <c r="T633" s="223">
        <f>S633*H633</f>
        <v>0</v>
      </c>
      <c r="U633" s="224" t="s">
        <v>19</v>
      </c>
      <c r="V633" s="41"/>
      <c r="W633" s="41"/>
      <c r="X633" s="41"/>
      <c r="Y633" s="41"/>
      <c r="Z633" s="41"/>
      <c r="AA633" s="41"/>
      <c r="AB633" s="41"/>
      <c r="AC633" s="41"/>
      <c r="AD633" s="41"/>
      <c r="AE633" s="41"/>
      <c r="AR633" s="225" t="s">
        <v>366</v>
      </c>
      <c r="AT633" s="225" t="s">
        <v>517</v>
      </c>
      <c r="AU633" s="225" t="s">
        <v>85</v>
      </c>
      <c r="AY633" s="20" t="s">
        <v>142</v>
      </c>
      <c r="BE633" s="226">
        <f>IF(N633="základní",J633,0)</f>
        <v>0</v>
      </c>
      <c r="BF633" s="226">
        <f>IF(N633="snížená",J633,0)</f>
        <v>0</v>
      </c>
      <c r="BG633" s="226">
        <f>IF(N633="zákl. přenesená",J633,0)</f>
        <v>0</v>
      </c>
      <c r="BH633" s="226">
        <f>IF(N633="sníž. přenesená",J633,0)</f>
        <v>0</v>
      </c>
      <c r="BI633" s="226">
        <f>IF(N633="nulová",J633,0)</f>
        <v>0</v>
      </c>
      <c r="BJ633" s="20" t="s">
        <v>83</v>
      </c>
      <c r="BK633" s="226">
        <f>ROUND(I633*H633,2)</f>
        <v>0</v>
      </c>
      <c r="BL633" s="20" t="s">
        <v>269</v>
      </c>
      <c r="BM633" s="225" t="s">
        <v>1165</v>
      </c>
    </row>
    <row r="634" s="2" customFormat="1">
      <c r="A634" s="41"/>
      <c r="B634" s="42"/>
      <c r="C634" s="43"/>
      <c r="D634" s="234" t="s">
        <v>687</v>
      </c>
      <c r="E634" s="43"/>
      <c r="F634" s="289" t="s">
        <v>1166</v>
      </c>
      <c r="G634" s="43"/>
      <c r="H634" s="43"/>
      <c r="I634" s="229"/>
      <c r="J634" s="43"/>
      <c r="K634" s="43"/>
      <c r="L634" s="47"/>
      <c r="M634" s="230"/>
      <c r="N634" s="231"/>
      <c r="O634" s="87"/>
      <c r="P634" s="87"/>
      <c r="Q634" s="87"/>
      <c r="R634" s="87"/>
      <c r="S634" s="87"/>
      <c r="T634" s="87"/>
      <c r="U634" s="88"/>
      <c r="V634" s="41"/>
      <c r="W634" s="41"/>
      <c r="X634" s="41"/>
      <c r="Y634" s="41"/>
      <c r="Z634" s="41"/>
      <c r="AA634" s="41"/>
      <c r="AB634" s="41"/>
      <c r="AC634" s="41"/>
      <c r="AD634" s="41"/>
      <c r="AE634" s="41"/>
      <c r="AT634" s="20" t="s">
        <v>687</v>
      </c>
      <c r="AU634" s="20" t="s">
        <v>85</v>
      </c>
    </row>
    <row r="635" s="2" customFormat="1" ht="16.5" customHeight="1">
      <c r="A635" s="41"/>
      <c r="B635" s="42"/>
      <c r="C635" s="279" t="s">
        <v>1167</v>
      </c>
      <c r="D635" s="279" t="s">
        <v>517</v>
      </c>
      <c r="E635" s="280" t="s">
        <v>1168</v>
      </c>
      <c r="F635" s="281" t="s">
        <v>1169</v>
      </c>
      <c r="G635" s="282" t="s">
        <v>147</v>
      </c>
      <c r="H635" s="283">
        <v>2.7999999999999998</v>
      </c>
      <c r="I635" s="284"/>
      <c r="J635" s="285">
        <f>ROUND(I635*H635,2)</f>
        <v>0</v>
      </c>
      <c r="K635" s="281" t="s">
        <v>562</v>
      </c>
      <c r="L635" s="286"/>
      <c r="M635" s="287" t="s">
        <v>19</v>
      </c>
      <c r="N635" s="288" t="s">
        <v>46</v>
      </c>
      <c r="O635" s="87"/>
      <c r="P635" s="223">
        <f>O635*H635</f>
        <v>0</v>
      </c>
      <c r="Q635" s="223">
        <v>0.033329999999999999</v>
      </c>
      <c r="R635" s="223">
        <f>Q635*H635</f>
        <v>0.09332399999999999</v>
      </c>
      <c r="S635" s="223">
        <v>0</v>
      </c>
      <c r="T635" s="223">
        <f>S635*H635</f>
        <v>0</v>
      </c>
      <c r="U635" s="224" t="s">
        <v>19</v>
      </c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R635" s="225" t="s">
        <v>366</v>
      </c>
      <c r="AT635" s="225" t="s">
        <v>517</v>
      </c>
      <c r="AU635" s="225" t="s">
        <v>85</v>
      </c>
      <c r="AY635" s="20" t="s">
        <v>142</v>
      </c>
      <c r="BE635" s="226">
        <f>IF(N635="základní",J635,0)</f>
        <v>0</v>
      </c>
      <c r="BF635" s="226">
        <f>IF(N635="snížená",J635,0)</f>
        <v>0</v>
      </c>
      <c r="BG635" s="226">
        <f>IF(N635="zákl. přenesená",J635,0)</f>
        <v>0</v>
      </c>
      <c r="BH635" s="226">
        <f>IF(N635="sníž. přenesená",J635,0)</f>
        <v>0</v>
      </c>
      <c r="BI635" s="226">
        <f>IF(N635="nulová",J635,0)</f>
        <v>0</v>
      </c>
      <c r="BJ635" s="20" t="s">
        <v>83</v>
      </c>
      <c r="BK635" s="226">
        <f>ROUND(I635*H635,2)</f>
        <v>0</v>
      </c>
      <c r="BL635" s="20" t="s">
        <v>269</v>
      </c>
      <c r="BM635" s="225" t="s">
        <v>1170</v>
      </c>
    </row>
    <row r="636" s="2" customFormat="1">
      <c r="A636" s="41"/>
      <c r="B636" s="42"/>
      <c r="C636" s="43"/>
      <c r="D636" s="234" t="s">
        <v>687</v>
      </c>
      <c r="E636" s="43"/>
      <c r="F636" s="289" t="s">
        <v>1171</v>
      </c>
      <c r="G636" s="43"/>
      <c r="H636" s="43"/>
      <c r="I636" s="229"/>
      <c r="J636" s="43"/>
      <c r="K636" s="43"/>
      <c r="L636" s="47"/>
      <c r="M636" s="230"/>
      <c r="N636" s="231"/>
      <c r="O636" s="87"/>
      <c r="P636" s="87"/>
      <c r="Q636" s="87"/>
      <c r="R636" s="87"/>
      <c r="S636" s="87"/>
      <c r="T636" s="87"/>
      <c r="U636" s="88"/>
      <c r="V636" s="41"/>
      <c r="W636" s="41"/>
      <c r="X636" s="41"/>
      <c r="Y636" s="41"/>
      <c r="Z636" s="41"/>
      <c r="AA636" s="41"/>
      <c r="AB636" s="41"/>
      <c r="AC636" s="41"/>
      <c r="AD636" s="41"/>
      <c r="AE636" s="41"/>
      <c r="AT636" s="20" t="s">
        <v>687</v>
      </c>
      <c r="AU636" s="20" t="s">
        <v>85</v>
      </c>
    </row>
    <row r="637" s="2" customFormat="1" ht="16.5" customHeight="1">
      <c r="A637" s="41"/>
      <c r="B637" s="42"/>
      <c r="C637" s="279" t="s">
        <v>1172</v>
      </c>
      <c r="D637" s="279" t="s">
        <v>517</v>
      </c>
      <c r="E637" s="280" t="s">
        <v>1173</v>
      </c>
      <c r="F637" s="281" t="s">
        <v>1174</v>
      </c>
      <c r="G637" s="282" t="s">
        <v>147</v>
      </c>
      <c r="H637" s="283">
        <v>3.302</v>
      </c>
      <c r="I637" s="284"/>
      <c r="J637" s="285">
        <f>ROUND(I637*H637,2)</f>
        <v>0</v>
      </c>
      <c r="K637" s="281" t="s">
        <v>562</v>
      </c>
      <c r="L637" s="286"/>
      <c r="M637" s="287" t="s">
        <v>19</v>
      </c>
      <c r="N637" s="288" t="s">
        <v>46</v>
      </c>
      <c r="O637" s="87"/>
      <c r="P637" s="223">
        <f>O637*H637</f>
        <v>0</v>
      </c>
      <c r="Q637" s="223">
        <v>0.03056</v>
      </c>
      <c r="R637" s="223">
        <f>Q637*H637</f>
        <v>0.10090912000000001</v>
      </c>
      <c r="S637" s="223">
        <v>0</v>
      </c>
      <c r="T637" s="223">
        <f>S637*H637</f>
        <v>0</v>
      </c>
      <c r="U637" s="224" t="s">
        <v>19</v>
      </c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R637" s="225" t="s">
        <v>366</v>
      </c>
      <c r="AT637" s="225" t="s">
        <v>517</v>
      </c>
      <c r="AU637" s="225" t="s">
        <v>85</v>
      </c>
      <c r="AY637" s="20" t="s">
        <v>142</v>
      </c>
      <c r="BE637" s="226">
        <f>IF(N637="základní",J637,0)</f>
        <v>0</v>
      </c>
      <c r="BF637" s="226">
        <f>IF(N637="snížená",J637,0)</f>
        <v>0</v>
      </c>
      <c r="BG637" s="226">
        <f>IF(N637="zákl. přenesená",J637,0)</f>
        <v>0</v>
      </c>
      <c r="BH637" s="226">
        <f>IF(N637="sníž. přenesená",J637,0)</f>
        <v>0</v>
      </c>
      <c r="BI637" s="226">
        <f>IF(N637="nulová",J637,0)</f>
        <v>0</v>
      </c>
      <c r="BJ637" s="20" t="s">
        <v>83</v>
      </c>
      <c r="BK637" s="226">
        <f>ROUND(I637*H637,2)</f>
        <v>0</v>
      </c>
      <c r="BL637" s="20" t="s">
        <v>269</v>
      </c>
      <c r="BM637" s="225" t="s">
        <v>1175</v>
      </c>
    </row>
    <row r="638" s="2" customFormat="1">
      <c r="A638" s="41"/>
      <c r="B638" s="42"/>
      <c r="C638" s="43"/>
      <c r="D638" s="234" t="s">
        <v>687</v>
      </c>
      <c r="E638" s="43"/>
      <c r="F638" s="289" t="s">
        <v>1176</v>
      </c>
      <c r="G638" s="43"/>
      <c r="H638" s="43"/>
      <c r="I638" s="229"/>
      <c r="J638" s="43"/>
      <c r="K638" s="43"/>
      <c r="L638" s="47"/>
      <c r="M638" s="230"/>
      <c r="N638" s="231"/>
      <c r="O638" s="87"/>
      <c r="P638" s="87"/>
      <c r="Q638" s="87"/>
      <c r="R638" s="87"/>
      <c r="S638" s="87"/>
      <c r="T638" s="87"/>
      <c r="U638" s="88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T638" s="20" t="s">
        <v>687</v>
      </c>
      <c r="AU638" s="20" t="s">
        <v>85</v>
      </c>
    </row>
    <row r="639" s="2" customFormat="1" ht="16.5" customHeight="1">
      <c r="A639" s="41"/>
      <c r="B639" s="42"/>
      <c r="C639" s="279" t="s">
        <v>1177</v>
      </c>
      <c r="D639" s="279" t="s">
        <v>517</v>
      </c>
      <c r="E639" s="280" t="s">
        <v>1178</v>
      </c>
      <c r="F639" s="281" t="s">
        <v>1179</v>
      </c>
      <c r="G639" s="282" t="s">
        <v>147</v>
      </c>
      <c r="H639" s="283">
        <v>4.3920000000000003</v>
      </c>
      <c r="I639" s="284"/>
      <c r="J639" s="285">
        <f>ROUND(I639*H639,2)</f>
        <v>0</v>
      </c>
      <c r="K639" s="281" t="s">
        <v>562</v>
      </c>
      <c r="L639" s="286"/>
      <c r="M639" s="287" t="s">
        <v>19</v>
      </c>
      <c r="N639" s="288" t="s">
        <v>46</v>
      </c>
      <c r="O639" s="87"/>
      <c r="P639" s="223">
        <f>O639*H639</f>
        <v>0</v>
      </c>
      <c r="Q639" s="223">
        <v>0.03056</v>
      </c>
      <c r="R639" s="223">
        <f>Q639*H639</f>
        <v>0.13421952000000001</v>
      </c>
      <c r="S639" s="223">
        <v>0</v>
      </c>
      <c r="T639" s="223">
        <f>S639*H639</f>
        <v>0</v>
      </c>
      <c r="U639" s="224" t="s">
        <v>19</v>
      </c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R639" s="225" t="s">
        <v>366</v>
      </c>
      <c r="AT639" s="225" t="s">
        <v>517</v>
      </c>
      <c r="AU639" s="225" t="s">
        <v>85</v>
      </c>
      <c r="AY639" s="20" t="s">
        <v>142</v>
      </c>
      <c r="BE639" s="226">
        <f>IF(N639="základní",J639,0)</f>
        <v>0</v>
      </c>
      <c r="BF639" s="226">
        <f>IF(N639="snížená",J639,0)</f>
        <v>0</v>
      </c>
      <c r="BG639" s="226">
        <f>IF(N639="zákl. přenesená",J639,0)</f>
        <v>0</v>
      </c>
      <c r="BH639" s="226">
        <f>IF(N639="sníž. přenesená",J639,0)</f>
        <v>0</v>
      </c>
      <c r="BI639" s="226">
        <f>IF(N639="nulová",J639,0)</f>
        <v>0</v>
      </c>
      <c r="BJ639" s="20" t="s">
        <v>83</v>
      </c>
      <c r="BK639" s="226">
        <f>ROUND(I639*H639,2)</f>
        <v>0</v>
      </c>
      <c r="BL639" s="20" t="s">
        <v>269</v>
      </c>
      <c r="BM639" s="225" t="s">
        <v>1180</v>
      </c>
    </row>
    <row r="640" s="2" customFormat="1">
      <c r="A640" s="41"/>
      <c r="B640" s="42"/>
      <c r="C640" s="43"/>
      <c r="D640" s="234" t="s">
        <v>687</v>
      </c>
      <c r="E640" s="43"/>
      <c r="F640" s="289" t="s">
        <v>1181</v>
      </c>
      <c r="G640" s="43"/>
      <c r="H640" s="43"/>
      <c r="I640" s="229"/>
      <c r="J640" s="43"/>
      <c r="K640" s="43"/>
      <c r="L640" s="47"/>
      <c r="M640" s="230"/>
      <c r="N640" s="231"/>
      <c r="O640" s="87"/>
      <c r="P640" s="87"/>
      <c r="Q640" s="87"/>
      <c r="R640" s="87"/>
      <c r="S640" s="87"/>
      <c r="T640" s="87"/>
      <c r="U640" s="88"/>
      <c r="V640" s="41"/>
      <c r="W640" s="41"/>
      <c r="X640" s="41"/>
      <c r="Y640" s="41"/>
      <c r="Z640" s="41"/>
      <c r="AA640" s="41"/>
      <c r="AB640" s="41"/>
      <c r="AC640" s="41"/>
      <c r="AD640" s="41"/>
      <c r="AE640" s="41"/>
      <c r="AT640" s="20" t="s">
        <v>687</v>
      </c>
      <c r="AU640" s="20" t="s">
        <v>85</v>
      </c>
    </row>
    <row r="641" s="2" customFormat="1" ht="16.5" customHeight="1">
      <c r="A641" s="41"/>
      <c r="B641" s="42"/>
      <c r="C641" s="279" t="s">
        <v>1182</v>
      </c>
      <c r="D641" s="279" t="s">
        <v>517</v>
      </c>
      <c r="E641" s="280" t="s">
        <v>1183</v>
      </c>
      <c r="F641" s="281" t="s">
        <v>1184</v>
      </c>
      <c r="G641" s="282" t="s">
        <v>147</v>
      </c>
      <c r="H641" s="283">
        <v>17.187999999999999</v>
      </c>
      <c r="I641" s="284"/>
      <c r="J641" s="285">
        <f>ROUND(I641*H641,2)</f>
        <v>0</v>
      </c>
      <c r="K641" s="281" t="s">
        <v>562</v>
      </c>
      <c r="L641" s="286"/>
      <c r="M641" s="287" t="s">
        <v>19</v>
      </c>
      <c r="N641" s="288" t="s">
        <v>46</v>
      </c>
      <c r="O641" s="87"/>
      <c r="P641" s="223">
        <f>O641*H641</f>
        <v>0</v>
      </c>
      <c r="Q641" s="223">
        <v>0.03056</v>
      </c>
      <c r="R641" s="223">
        <f>Q641*H641</f>
        <v>0.52526527999999995</v>
      </c>
      <c r="S641" s="223">
        <v>0</v>
      </c>
      <c r="T641" s="223">
        <f>S641*H641</f>
        <v>0</v>
      </c>
      <c r="U641" s="224" t="s">
        <v>19</v>
      </c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R641" s="225" t="s">
        <v>366</v>
      </c>
      <c r="AT641" s="225" t="s">
        <v>517</v>
      </c>
      <c r="AU641" s="225" t="s">
        <v>85</v>
      </c>
      <c r="AY641" s="20" t="s">
        <v>142</v>
      </c>
      <c r="BE641" s="226">
        <f>IF(N641="základní",J641,0)</f>
        <v>0</v>
      </c>
      <c r="BF641" s="226">
        <f>IF(N641="snížená",J641,0)</f>
        <v>0</v>
      </c>
      <c r="BG641" s="226">
        <f>IF(N641="zákl. přenesená",J641,0)</f>
        <v>0</v>
      </c>
      <c r="BH641" s="226">
        <f>IF(N641="sníž. přenesená",J641,0)</f>
        <v>0</v>
      </c>
      <c r="BI641" s="226">
        <f>IF(N641="nulová",J641,0)</f>
        <v>0</v>
      </c>
      <c r="BJ641" s="20" t="s">
        <v>83</v>
      </c>
      <c r="BK641" s="226">
        <f>ROUND(I641*H641,2)</f>
        <v>0</v>
      </c>
      <c r="BL641" s="20" t="s">
        <v>269</v>
      </c>
      <c r="BM641" s="225" t="s">
        <v>1185</v>
      </c>
    </row>
    <row r="642" s="2" customFormat="1">
      <c r="A642" s="41"/>
      <c r="B642" s="42"/>
      <c r="C642" s="43"/>
      <c r="D642" s="234" t="s">
        <v>687</v>
      </c>
      <c r="E642" s="43"/>
      <c r="F642" s="289" t="s">
        <v>1186</v>
      </c>
      <c r="G642" s="43"/>
      <c r="H642" s="43"/>
      <c r="I642" s="229"/>
      <c r="J642" s="43"/>
      <c r="K642" s="43"/>
      <c r="L642" s="47"/>
      <c r="M642" s="230"/>
      <c r="N642" s="231"/>
      <c r="O642" s="87"/>
      <c r="P642" s="87"/>
      <c r="Q642" s="87"/>
      <c r="R642" s="87"/>
      <c r="S642" s="87"/>
      <c r="T642" s="87"/>
      <c r="U642" s="88"/>
      <c r="V642" s="41"/>
      <c r="W642" s="41"/>
      <c r="X642" s="41"/>
      <c r="Y642" s="41"/>
      <c r="Z642" s="41"/>
      <c r="AA642" s="41"/>
      <c r="AB642" s="41"/>
      <c r="AC642" s="41"/>
      <c r="AD642" s="41"/>
      <c r="AE642" s="41"/>
      <c r="AT642" s="20" t="s">
        <v>687</v>
      </c>
      <c r="AU642" s="20" t="s">
        <v>85</v>
      </c>
    </row>
    <row r="643" s="2" customFormat="1" ht="16.5" customHeight="1">
      <c r="A643" s="41"/>
      <c r="B643" s="42"/>
      <c r="C643" s="279" t="s">
        <v>1187</v>
      </c>
      <c r="D643" s="279" t="s">
        <v>517</v>
      </c>
      <c r="E643" s="280" t="s">
        <v>1188</v>
      </c>
      <c r="F643" s="281" t="s">
        <v>1189</v>
      </c>
      <c r="G643" s="282" t="s">
        <v>147</v>
      </c>
      <c r="H643" s="283">
        <v>5.609</v>
      </c>
      <c r="I643" s="284"/>
      <c r="J643" s="285">
        <f>ROUND(I643*H643,2)</f>
        <v>0</v>
      </c>
      <c r="K643" s="281" t="s">
        <v>562</v>
      </c>
      <c r="L643" s="286"/>
      <c r="M643" s="287" t="s">
        <v>19</v>
      </c>
      <c r="N643" s="288" t="s">
        <v>46</v>
      </c>
      <c r="O643" s="87"/>
      <c r="P643" s="223">
        <f>O643*H643</f>
        <v>0</v>
      </c>
      <c r="Q643" s="223">
        <v>0.03056</v>
      </c>
      <c r="R643" s="223">
        <f>Q643*H643</f>
        <v>0.17141104000000001</v>
      </c>
      <c r="S643" s="223">
        <v>0</v>
      </c>
      <c r="T643" s="223">
        <f>S643*H643</f>
        <v>0</v>
      </c>
      <c r="U643" s="224" t="s">
        <v>19</v>
      </c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R643" s="225" t="s">
        <v>366</v>
      </c>
      <c r="AT643" s="225" t="s">
        <v>517</v>
      </c>
      <c r="AU643" s="225" t="s">
        <v>85</v>
      </c>
      <c r="AY643" s="20" t="s">
        <v>142</v>
      </c>
      <c r="BE643" s="226">
        <f>IF(N643="základní",J643,0)</f>
        <v>0</v>
      </c>
      <c r="BF643" s="226">
        <f>IF(N643="snížená",J643,0)</f>
        <v>0</v>
      </c>
      <c r="BG643" s="226">
        <f>IF(N643="zákl. přenesená",J643,0)</f>
        <v>0</v>
      </c>
      <c r="BH643" s="226">
        <f>IF(N643="sníž. přenesená",J643,0)</f>
        <v>0</v>
      </c>
      <c r="BI643" s="226">
        <f>IF(N643="nulová",J643,0)</f>
        <v>0</v>
      </c>
      <c r="BJ643" s="20" t="s">
        <v>83</v>
      </c>
      <c r="BK643" s="226">
        <f>ROUND(I643*H643,2)</f>
        <v>0</v>
      </c>
      <c r="BL643" s="20" t="s">
        <v>269</v>
      </c>
      <c r="BM643" s="225" t="s">
        <v>1190</v>
      </c>
    </row>
    <row r="644" s="2" customFormat="1">
      <c r="A644" s="41"/>
      <c r="B644" s="42"/>
      <c r="C644" s="43"/>
      <c r="D644" s="234" t="s">
        <v>687</v>
      </c>
      <c r="E644" s="43"/>
      <c r="F644" s="289" t="s">
        <v>1191</v>
      </c>
      <c r="G644" s="43"/>
      <c r="H644" s="43"/>
      <c r="I644" s="229"/>
      <c r="J644" s="43"/>
      <c r="K644" s="43"/>
      <c r="L644" s="47"/>
      <c r="M644" s="230"/>
      <c r="N644" s="231"/>
      <c r="O644" s="87"/>
      <c r="P644" s="87"/>
      <c r="Q644" s="87"/>
      <c r="R644" s="87"/>
      <c r="S644" s="87"/>
      <c r="T644" s="87"/>
      <c r="U644" s="88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T644" s="20" t="s">
        <v>687</v>
      </c>
      <c r="AU644" s="20" t="s">
        <v>85</v>
      </c>
    </row>
    <row r="645" s="14" customFormat="1">
      <c r="A645" s="14"/>
      <c r="B645" s="243"/>
      <c r="C645" s="244"/>
      <c r="D645" s="234" t="s">
        <v>153</v>
      </c>
      <c r="E645" s="245" t="s">
        <v>19</v>
      </c>
      <c r="F645" s="246" t="s">
        <v>1192</v>
      </c>
      <c r="G645" s="244"/>
      <c r="H645" s="247">
        <v>5.609</v>
      </c>
      <c r="I645" s="248"/>
      <c r="J645" s="244"/>
      <c r="K645" s="244"/>
      <c r="L645" s="249"/>
      <c r="M645" s="250"/>
      <c r="N645" s="251"/>
      <c r="O645" s="251"/>
      <c r="P645" s="251"/>
      <c r="Q645" s="251"/>
      <c r="R645" s="251"/>
      <c r="S645" s="251"/>
      <c r="T645" s="251"/>
      <c r="U645" s="252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T645" s="253" t="s">
        <v>153</v>
      </c>
      <c r="AU645" s="253" t="s">
        <v>85</v>
      </c>
      <c r="AV645" s="14" t="s">
        <v>85</v>
      </c>
      <c r="AW645" s="14" t="s">
        <v>37</v>
      </c>
      <c r="AX645" s="14" t="s">
        <v>83</v>
      </c>
      <c r="AY645" s="253" t="s">
        <v>142</v>
      </c>
    </row>
    <row r="646" s="2" customFormat="1" ht="16.5" customHeight="1">
      <c r="A646" s="41"/>
      <c r="B646" s="42"/>
      <c r="C646" s="279" t="s">
        <v>1193</v>
      </c>
      <c r="D646" s="279" t="s">
        <v>517</v>
      </c>
      <c r="E646" s="280" t="s">
        <v>1194</v>
      </c>
      <c r="F646" s="281" t="s">
        <v>1195</v>
      </c>
      <c r="G646" s="282" t="s">
        <v>147</v>
      </c>
      <c r="H646" s="283">
        <v>2.0880000000000001</v>
      </c>
      <c r="I646" s="284"/>
      <c r="J646" s="285">
        <f>ROUND(I646*H646,2)</f>
        <v>0</v>
      </c>
      <c r="K646" s="281" t="s">
        <v>562</v>
      </c>
      <c r="L646" s="286"/>
      <c r="M646" s="287" t="s">
        <v>19</v>
      </c>
      <c r="N646" s="288" t="s">
        <v>46</v>
      </c>
      <c r="O646" s="87"/>
      <c r="P646" s="223">
        <f>O646*H646</f>
        <v>0</v>
      </c>
      <c r="Q646" s="223">
        <v>0.03056</v>
      </c>
      <c r="R646" s="223">
        <f>Q646*H646</f>
        <v>0.06380928000000001</v>
      </c>
      <c r="S646" s="223">
        <v>0</v>
      </c>
      <c r="T646" s="223">
        <f>S646*H646</f>
        <v>0</v>
      </c>
      <c r="U646" s="224" t="s">
        <v>19</v>
      </c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R646" s="225" t="s">
        <v>366</v>
      </c>
      <c r="AT646" s="225" t="s">
        <v>517</v>
      </c>
      <c r="AU646" s="225" t="s">
        <v>85</v>
      </c>
      <c r="AY646" s="20" t="s">
        <v>142</v>
      </c>
      <c r="BE646" s="226">
        <f>IF(N646="základní",J646,0)</f>
        <v>0</v>
      </c>
      <c r="BF646" s="226">
        <f>IF(N646="snížená",J646,0)</f>
        <v>0</v>
      </c>
      <c r="BG646" s="226">
        <f>IF(N646="zákl. přenesená",J646,0)</f>
        <v>0</v>
      </c>
      <c r="BH646" s="226">
        <f>IF(N646="sníž. přenesená",J646,0)</f>
        <v>0</v>
      </c>
      <c r="BI646" s="226">
        <f>IF(N646="nulová",J646,0)</f>
        <v>0</v>
      </c>
      <c r="BJ646" s="20" t="s">
        <v>83</v>
      </c>
      <c r="BK646" s="226">
        <f>ROUND(I646*H646,2)</f>
        <v>0</v>
      </c>
      <c r="BL646" s="20" t="s">
        <v>269</v>
      </c>
      <c r="BM646" s="225" t="s">
        <v>1196</v>
      </c>
    </row>
    <row r="647" s="2" customFormat="1">
      <c r="A647" s="41"/>
      <c r="B647" s="42"/>
      <c r="C647" s="43"/>
      <c r="D647" s="234" t="s">
        <v>687</v>
      </c>
      <c r="E647" s="43"/>
      <c r="F647" s="289" t="s">
        <v>1197</v>
      </c>
      <c r="G647" s="43"/>
      <c r="H647" s="43"/>
      <c r="I647" s="229"/>
      <c r="J647" s="43"/>
      <c r="K647" s="43"/>
      <c r="L647" s="47"/>
      <c r="M647" s="230"/>
      <c r="N647" s="231"/>
      <c r="O647" s="87"/>
      <c r="P647" s="87"/>
      <c r="Q647" s="87"/>
      <c r="R647" s="87"/>
      <c r="S647" s="87"/>
      <c r="T647" s="87"/>
      <c r="U647" s="88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T647" s="20" t="s">
        <v>687</v>
      </c>
      <c r="AU647" s="20" t="s">
        <v>85</v>
      </c>
    </row>
    <row r="648" s="2" customFormat="1" ht="16.5" customHeight="1">
      <c r="A648" s="41"/>
      <c r="B648" s="42"/>
      <c r="C648" s="279" t="s">
        <v>1198</v>
      </c>
      <c r="D648" s="279" t="s">
        <v>517</v>
      </c>
      <c r="E648" s="280" t="s">
        <v>1199</v>
      </c>
      <c r="F648" s="281" t="s">
        <v>1200</v>
      </c>
      <c r="G648" s="282" t="s">
        <v>147</v>
      </c>
      <c r="H648" s="283">
        <v>1.44</v>
      </c>
      <c r="I648" s="284"/>
      <c r="J648" s="285">
        <f>ROUND(I648*H648,2)</f>
        <v>0</v>
      </c>
      <c r="K648" s="281" t="s">
        <v>562</v>
      </c>
      <c r="L648" s="286"/>
      <c r="M648" s="287" t="s">
        <v>19</v>
      </c>
      <c r="N648" s="288" t="s">
        <v>46</v>
      </c>
      <c r="O648" s="87"/>
      <c r="P648" s="223">
        <f>O648*H648</f>
        <v>0</v>
      </c>
      <c r="Q648" s="223">
        <v>0.03056</v>
      </c>
      <c r="R648" s="223">
        <f>Q648*H648</f>
        <v>0.044006400000000001</v>
      </c>
      <c r="S648" s="223">
        <v>0</v>
      </c>
      <c r="T648" s="223">
        <f>S648*H648</f>
        <v>0</v>
      </c>
      <c r="U648" s="224" t="s">
        <v>19</v>
      </c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R648" s="225" t="s">
        <v>366</v>
      </c>
      <c r="AT648" s="225" t="s">
        <v>517</v>
      </c>
      <c r="AU648" s="225" t="s">
        <v>85</v>
      </c>
      <c r="AY648" s="20" t="s">
        <v>142</v>
      </c>
      <c r="BE648" s="226">
        <f>IF(N648="základní",J648,0)</f>
        <v>0</v>
      </c>
      <c r="BF648" s="226">
        <f>IF(N648="snížená",J648,0)</f>
        <v>0</v>
      </c>
      <c r="BG648" s="226">
        <f>IF(N648="zákl. přenesená",J648,0)</f>
        <v>0</v>
      </c>
      <c r="BH648" s="226">
        <f>IF(N648="sníž. přenesená",J648,0)</f>
        <v>0</v>
      </c>
      <c r="BI648" s="226">
        <f>IF(N648="nulová",J648,0)</f>
        <v>0</v>
      </c>
      <c r="BJ648" s="20" t="s">
        <v>83</v>
      </c>
      <c r="BK648" s="226">
        <f>ROUND(I648*H648,2)</f>
        <v>0</v>
      </c>
      <c r="BL648" s="20" t="s">
        <v>269</v>
      </c>
      <c r="BM648" s="225" t="s">
        <v>1201</v>
      </c>
    </row>
    <row r="649" s="2" customFormat="1">
      <c r="A649" s="41"/>
      <c r="B649" s="42"/>
      <c r="C649" s="43"/>
      <c r="D649" s="234" t="s">
        <v>687</v>
      </c>
      <c r="E649" s="43"/>
      <c r="F649" s="289" t="s">
        <v>1202</v>
      </c>
      <c r="G649" s="43"/>
      <c r="H649" s="43"/>
      <c r="I649" s="229"/>
      <c r="J649" s="43"/>
      <c r="K649" s="43"/>
      <c r="L649" s="47"/>
      <c r="M649" s="230"/>
      <c r="N649" s="231"/>
      <c r="O649" s="87"/>
      <c r="P649" s="87"/>
      <c r="Q649" s="87"/>
      <c r="R649" s="87"/>
      <c r="S649" s="87"/>
      <c r="T649" s="87"/>
      <c r="U649" s="88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T649" s="20" t="s">
        <v>687</v>
      </c>
      <c r="AU649" s="20" t="s">
        <v>85</v>
      </c>
    </row>
    <row r="650" s="2" customFormat="1" ht="16.5" customHeight="1">
      <c r="A650" s="41"/>
      <c r="B650" s="42"/>
      <c r="C650" s="279" t="s">
        <v>1203</v>
      </c>
      <c r="D650" s="279" t="s">
        <v>517</v>
      </c>
      <c r="E650" s="280" t="s">
        <v>1204</v>
      </c>
      <c r="F650" s="281" t="s">
        <v>1205</v>
      </c>
      <c r="G650" s="282" t="s">
        <v>147</v>
      </c>
      <c r="H650" s="283">
        <v>1.675</v>
      </c>
      <c r="I650" s="284"/>
      <c r="J650" s="285">
        <f>ROUND(I650*H650,2)</f>
        <v>0</v>
      </c>
      <c r="K650" s="281" t="s">
        <v>562</v>
      </c>
      <c r="L650" s="286"/>
      <c r="M650" s="287" t="s">
        <v>19</v>
      </c>
      <c r="N650" s="288" t="s">
        <v>46</v>
      </c>
      <c r="O650" s="87"/>
      <c r="P650" s="223">
        <f>O650*H650</f>
        <v>0</v>
      </c>
      <c r="Q650" s="223">
        <v>0.03056</v>
      </c>
      <c r="R650" s="223">
        <f>Q650*H650</f>
        <v>0.051188000000000004</v>
      </c>
      <c r="S650" s="223">
        <v>0</v>
      </c>
      <c r="T650" s="223">
        <f>S650*H650</f>
        <v>0</v>
      </c>
      <c r="U650" s="224" t="s">
        <v>19</v>
      </c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R650" s="225" t="s">
        <v>366</v>
      </c>
      <c r="AT650" s="225" t="s">
        <v>517</v>
      </c>
      <c r="AU650" s="225" t="s">
        <v>85</v>
      </c>
      <c r="AY650" s="20" t="s">
        <v>142</v>
      </c>
      <c r="BE650" s="226">
        <f>IF(N650="základní",J650,0)</f>
        <v>0</v>
      </c>
      <c r="BF650" s="226">
        <f>IF(N650="snížená",J650,0)</f>
        <v>0</v>
      </c>
      <c r="BG650" s="226">
        <f>IF(N650="zákl. přenesená",J650,0)</f>
        <v>0</v>
      </c>
      <c r="BH650" s="226">
        <f>IF(N650="sníž. přenesená",J650,0)</f>
        <v>0</v>
      </c>
      <c r="BI650" s="226">
        <f>IF(N650="nulová",J650,0)</f>
        <v>0</v>
      </c>
      <c r="BJ650" s="20" t="s">
        <v>83</v>
      </c>
      <c r="BK650" s="226">
        <f>ROUND(I650*H650,2)</f>
        <v>0</v>
      </c>
      <c r="BL650" s="20" t="s">
        <v>269</v>
      </c>
      <c r="BM650" s="225" t="s">
        <v>1206</v>
      </c>
    </row>
    <row r="651" s="2" customFormat="1">
      <c r="A651" s="41"/>
      <c r="B651" s="42"/>
      <c r="C651" s="43"/>
      <c r="D651" s="234" t="s">
        <v>687</v>
      </c>
      <c r="E651" s="43"/>
      <c r="F651" s="289" t="s">
        <v>1207</v>
      </c>
      <c r="G651" s="43"/>
      <c r="H651" s="43"/>
      <c r="I651" s="229"/>
      <c r="J651" s="43"/>
      <c r="K651" s="43"/>
      <c r="L651" s="47"/>
      <c r="M651" s="230"/>
      <c r="N651" s="231"/>
      <c r="O651" s="87"/>
      <c r="P651" s="87"/>
      <c r="Q651" s="87"/>
      <c r="R651" s="87"/>
      <c r="S651" s="87"/>
      <c r="T651" s="87"/>
      <c r="U651" s="88"/>
      <c r="V651" s="41"/>
      <c r="W651" s="41"/>
      <c r="X651" s="41"/>
      <c r="Y651" s="41"/>
      <c r="Z651" s="41"/>
      <c r="AA651" s="41"/>
      <c r="AB651" s="41"/>
      <c r="AC651" s="41"/>
      <c r="AD651" s="41"/>
      <c r="AE651" s="41"/>
      <c r="AT651" s="20" t="s">
        <v>687</v>
      </c>
      <c r="AU651" s="20" t="s">
        <v>85</v>
      </c>
    </row>
    <row r="652" s="2" customFormat="1" ht="21.75" customHeight="1">
      <c r="A652" s="41"/>
      <c r="B652" s="42"/>
      <c r="C652" s="214" t="s">
        <v>1208</v>
      </c>
      <c r="D652" s="214" t="s">
        <v>144</v>
      </c>
      <c r="E652" s="215" t="s">
        <v>1209</v>
      </c>
      <c r="F652" s="216" t="s">
        <v>1210</v>
      </c>
      <c r="G652" s="217" t="s">
        <v>147</v>
      </c>
      <c r="H652" s="218">
        <v>65.171000000000006</v>
      </c>
      <c r="I652" s="219"/>
      <c r="J652" s="220">
        <f>ROUND(I652*H652,2)</f>
        <v>0</v>
      </c>
      <c r="K652" s="216" t="s">
        <v>148</v>
      </c>
      <c r="L652" s="47"/>
      <c r="M652" s="221" t="s">
        <v>19</v>
      </c>
      <c r="N652" s="222" t="s">
        <v>46</v>
      </c>
      <c r="O652" s="87"/>
      <c r="P652" s="223">
        <f>O652*H652</f>
        <v>0</v>
      </c>
      <c r="Q652" s="223">
        <v>0.00025000000000000001</v>
      </c>
      <c r="R652" s="223">
        <f>Q652*H652</f>
        <v>0.016292750000000002</v>
      </c>
      <c r="S652" s="223">
        <v>0</v>
      </c>
      <c r="T652" s="223">
        <f>S652*H652</f>
        <v>0</v>
      </c>
      <c r="U652" s="224" t="s">
        <v>19</v>
      </c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R652" s="225" t="s">
        <v>269</v>
      </c>
      <c r="AT652" s="225" t="s">
        <v>144</v>
      </c>
      <c r="AU652" s="225" t="s">
        <v>85</v>
      </c>
      <c r="AY652" s="20" t="s">
        <v>142</v>
      </c>
      <c r="BE652" s="226">
        <f>IF(N652="základní",J652,0)</f>
        <v>0</v>
      </c>
      <c r="BF652" s="226">
        <f>IF(N652="snížená",J652,0)</f>
        <v>0</v>
      </c>
      <c r="BG652" s="226">
        <f>IF(N652="zákl. přenesená",J652,0)</f>
        <v>0</v>
      </c>
      <c r="BH652" s="226">
        <f>IF(N652="sníž. přenesená",J652,0)</f>
        <v>0</v>
      </c>
      <c r="BI652" s="226">
        <f>IF(N652="nulová",J652,0)</f>
        <v>0</v>
      </c>
      <c r="BJ652" s="20" t="s">
        <v>83</v>
      </c>
      <c r="BK652" s="226">
        <f>ROUND(I652*H652,2)</f>
        <v>0</v>
      </c>
      <c r="BL652" s="20" t="s">
        <v>269</v>
      </c>
      <c r="BM652" s="225" t="s">
        <v>1211</v>
      </c>
    </row>
    <row r="653" s="2" customFormat="1">
      <c r="A653" s="41"/>
      <c r="B653" s="42"/>
      <c r="C653" s="43"/>
      <c r="D653" s="227" t="s">
        <v>151</v>
      </c>
      <c r="E653" s="43"/>
      <c r="F653" s="228" t="s">
        <v>1212</v>
      </c>
      <c r="G653" s="43"/>
      <c r="H653" s="43"/>
      <c r="I653" s="229"/>
      <c r="J653" s="43"/>
      <c r="K653" s="43"/>
      <c r="L653" s="47"/>
      <c r="M653" s="230"/>
      <c r="N653" s="231"/>
      <c r="O653" s="87"/>
      <c r="P653" s="87"/>
      <c r="Q653" s="87"/>
      <c r="R653" s="87"/>
      <c r="S653" s="87"/>
      <c r="T653" s="87"/>
      <c r="U653" s="88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T653" s="20" t="s">
        <v>151</v>
      </c>
      <c r="AU653" s="20" t="s">
        <v>85</v>
      </c>
    </row>
    <row r="654" s="14" customFormat="1">
      <c r="A654" s="14"/>
      <c r="B654" s="243"/>
      <c r="C654" s="244"/>
      <c r="D654" s="234" t="s">
        <v>153</v>
      </c>
      <c r="E654" s="245" t="s">
        <v>19</v>
      </c>
      <c r="F654" s="246" t="s">
        <v>1213</v>
      </c>
      <c r="G654" s="244"/>
      <c r="H654" s="247">
        <v>46.042999999999999</v>
      </c>
      <c r="I654" s="248"/>
      <c r="J654" s="244"/>
      <c r="K654" s="244"/>
      <c r="L654" s="249"/>
      <c r="M654" s="250"/>
      <c r="N654" s="251"/>
      <c r="O654" s="251"/>
      <c r="P654" s="251"/>
      <c r="Q654" s="251"/>
      <c r="R654" s="251"/>
      <c r="S654" s="251"/>
      <c r="T654" s="251"/>
      <c r="U654" s="252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T654" s="253" t="s">
        <v>153</v>
      </c>
      <c r="AU654" s="253" t="s">
        <v>85</v>
      </c>
      <c r="AV654" s="14" t="s">
        <v>85</v>
      </c>
      <c r="AW654" s="14" t="s">
        <v>37</v>
      </c>
      <c r="AX654" s="14" t="s">
        <v>75</v>
      </c>
      <c r="AY654" s="253" t="s">
        <v>142</v>
      </c>
    </row>
    <row r="655" s="14" customFormat="1">
      <c r="A655" s="14"/>
      <c r="B655" s="243"/>
      <c r="C655" s="244"/>
      <c r="D655" s="234" t="s">
        <v>153</v>
      </c>
      <c r="E655" s="245" t="s">
        <v>19</v>
      </c>
      <c r="F655" s="246" t="s">
        <v>1214</v>
      </c>
      <c r="G655" s="244"/>
      <c r="H655" s="247">
        <v>6.3840000000000003</v>
      </c>
      <c r="I655" s="248"/>
      <c r="J655" s="244"/>
      <c r="K655" s="244"/>
      <c r="L655" s="249"/>
      <c r="M655" s="250"/>
      <c r="N655" s="251"/>
      <c r="O655" s="251"/>
      <c r="P655" s="251"/>
      <c r="Q655" s="251"/>
      <c r="R655" s="251"/>
      <c r="S655" s="251"/>
      <c r="T655" s="251"/>
      <c r="U655" s="252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T655" s="253" t="s">
        <v>153</v>
      </c>
      <c r="AU655" s="253" t="s">
        <v>85</v>
      </c>
      <c r="AV655" s="14" t="s">
        <v>85</v>
      </c>
      <c r="AW655" s="14" t="s">
        <v>37</v>
      </c>
      <c r="AX655" s="14" t="s">
        <v>75</v>
      </c>
      <c r="AY655" s="253" t="s">
        <v>142</v>
      </c>
    </row>
    <row r="656" s="14" customFormat="1">
      <c r="A656" s="14"/>
      <c r="B656" s="243"/>
      <c r="C656" s="244"/>
      <c r="D656" s="234" t="s">
        <v>153</v>
      </c>
      <c r="E656" s="245" t="s">
        <v>19</v>
      </c>
      <c r="F656" s="246" t="s">
        <v>1215</v>
      </c>
      <c r="G656" s="244"/>
      <c r="H656" s="247">
        <v>2.032</v>
      </c>
      <c r="I656" s="248"/>
      <c r="J656" s="244"/>
      <c r="K656" s="244"/>
      <c r="L656" s="249"/>
      <c r="M656" s="250"/>
      <c r="N656" s="251"/>
      <c r="O656" s="251"/>
      <c r="P656" s="251"/>
      <c r="Q656" s="251"/>
      <c r="R656" s="251"/>
      <c r="S656" s="251"/>
      <c r="T656" s="251"/>
      <c r="U656" s="252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T656" s="253" t="s">
        <v>153</v>
      </c>
      <c r="AU656" s="253" t="s">
        <v>85</v>
      </c>
      <c r="AV656" s="14" t="s">
        <v>85</v>
      </c>
      <c r="AW656" s="14" t="s">
        <v>37</v>
      </c>
      <c r="AX656" s="14" t="s">
        <v>75</v>
      </c>
      <c r="AY656" s="253" t="s">
        <v>142</v>
      </c>
    </row>
    <row r="657" s="14" customFormat="1">
      <c r="A657" s="14"/>
      <c r="B657" s="243"/>
      <c r="C657" s="244"/>
      <c r="D657" s="234" t="s">
        <v>153</v>
      </c>
      <c r="E657" s="245" t="s">
        <v>19</v>
      </c>
      <c r="F657" s="246" t="s">
        <v>1216</v>
      </c>
      <c r="G657" s="244"/>
      <c r="H657" s="247">
        <v>10.712</v>
      </c>
      <c r="I657" s="248"/>
      <c r="J657" s="244"/>
      <c r="K657" s="244"/>
      <c r="L657" s="249"/>
      <c r="M657" s="250"/>
      <c r="N657" s="251"/>
      <c r="O657" s="251"/>
      <c r="P657" s="251"/>
      <c r="Q657" s="251"/>
      <c r="R657" s="251"/>
      <c r="S657" s="251"/>
      <c r="T657" s="251"/>
      <c r="U657" s="252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T657" s="253" t="s">
        <v>153</v>
      </c>
      <c r="AU657" s="253" t="s">
        <v>85</v>
      </c>
      <c r="AV657" s="14" t="s">
        <v>85</v>
      </c>
      <c r="AW657" s="14" t="s">
        <v>37</v>
      </c>
      <c r="AX657" s="14" t="s">
        <v>75</v>
      </c>
      <c r="AY657" s="253" t="s">
        <v>142</v>
      </c>
    </row>
    <row r="658" s="15" customFormat="1">
      <c r="A658" s="15"/>
      <c r="B658" s="254"/>
      <c r="C658" s="255"/>
      <c r="D658" s="234" t="s">
        <v>153</v>
      </c>
      <c r="E658" s="256" t="s">
        <v>19</v>
      </c>
      <c r="F658" s="257" t="s">
        <v>156</v>
      </c>
      <c r="G658" s="255"/>
      <c r="H658" s="258">
        <v>65.171000000000006</v>
      </c>
      <c r="I658" s="259"/>
      <c r="J658" s="255"/>
      <c r="K658" s="255"/>
      <c r="L658" s="260"/>
      <c r="M658" s="261"/>
      <c r="N658" s="262"/>
      <c r="O658" s="262"/>
      <c r="P658" s="262"/>
      <c r="Q658" s="262"/>
      <c r="R658" s="262"/>
      <c r="S658" s="262"/>
      <c r="T658" s="262"/>
      <c r="U658" s="263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T658" s="264" t="s">
        <v>153</v>
      </c>
      <c r="AU658" s="264" t="s">
        <v>85</v>
      </c>
      <c r="AV658" s="15" t="s">
        <v>149</v>
      </c>
      <c r="AW658" s="15" t="s">
        <v>37</v>
      </c>
      <c r="AX658" s="15" t="s">
        <v>83</v>
      </c>
      <c r="AY658" s="264" t="s">
        <v>142</v>
      </c>
    </row>
    <row r="659" s="2" customFormat="1" ht="16.5" customHeight="1">
      <c r="A659" s="41"/>
      <c r="B659" s="42"/>
      <c r="C659" s="279" t="s">
        <v>1217</v>
      </c>
      <c r="D659" s="279" t="s">
        <v>517</v>
      </c>
      <c r="E659" s="280" t="s">
        <v>1218</v>
      </c>
      <c r="F659" s="281" t="s">
        <v>1219</v>
      </c>
      <c r="G659" s="282" t="s">
        <v>147</v>
      </c>
      <c r="H659" s="283">
        <v>46.042999999999999</v>
      </c>
      <c r="I659" s="284"/>
      <c r="J659" s="285">
        <f>ROUND(I659*H659,2)</f>
        <v>0</v>
      </c>
      <c r="K659" s="281" t="s">
        <v>562</v>
      </c>
      <c r="L659" s="286"/>
      <c r="M659" s="287" t="s">
        <v>19</v>
      </c>
      <c r="N659" s="288" t="s">
        <v>46</v>
      </c>
      <c r="O659" s="87"/>
      <c r="P659" s="223">
        <f>O659*H659</f>
        <v>0</v>
      </c>
      <c r="Q659" s="223">
        <v>0.03056</v>
      </c>
      <c r="R659" s="223">
        <f>Q659*H659</f>
        <v>1.4070740799999999</v>
      </c>
      <c r="S659" s="223">
        <v>0</v>
      </c>
      <c r="T659" s="223">
        <f>S659*H659</f>
        <v>0</v>
      </c>
      <c r="U659" s="224" t="s">
        <v>19</v>
      </c>
      <c r="V659" s="41"/>
      <c r="W659" s="41"/>
      <c r="X659" s="41"/>
      <c r="Y659" s="41"/>
      <c r="Z659" s="41"/>
      <c r="AA659" s="41"/>
      <c r="AB659" s="41"/>
      <c r="AC659" s="41"/>
      <c r="AD659" s="41"/>
      <c r="AE659" s="41"/>
      <c r="AR659" s="225" t="s">
        <v>366</v>
      </c>
      <c r="AT659" s="225" t="s">
        <v>517</v>
      </c>
      <c r="AU659" s="225" t="s">
        <v>85</v>
      </c>
      <c r="AY659" s="20" t="s">
        <v>142</v>
      </c>
      <c r="BE659" s="226">
        <f>IF(N659="základní",J659,0)</f>
        <v>0</v>
      </c>
      <c r="BF659" s="226">
        <f>IF(N659="snížená",J659,0)</f>
        <v>0</v>
      </c>
      <c r="BG659" s="226">
        <f>IF(N659="zákl. přenesená",J659,0)</f>
        <v>0</v>
      </c>
      <c r="BH659" s="226">
        <f>IF(N659="sníž. přenesená",J659,0)</f>
        <v>0</v>
      </c>
      <c r="BI659" s="226">
        <f>IF(N659="nulová",J659,0)</f>
        <v>0</v>
      </c>
      <c r="BJ659" s="20" t="s">
        <v>83</v>
      </c>
      <c r="BK659" s="226">
        <f>ROUND(I659*H659,2)</f>
        <v>0</v>
      </c>
      <c r="BL659" s="20" t="s">
        <v>269</v>
      </c>
      <c r="BM659" s="225" t="s">
        <v>1220</v>
      </c>
    </row>
    <row r="660" s="2" customFormat="1">
      <c r="A660" s="41"/>
      <c r="B660" s="42"/>
      <c r="C660" s="43"/>
      <c r="D660" s="234" t="s">
        <v>687</v>
      </c>
      <c r="E660" s="43"/>
      <c r="F660" s="289" t="s">
        <v>1221</v>
      </c>
      <c r="G660" s="43"/>
      <c r="H660" s="43"/>
      <c r="I660" s="229"/>
      <c r="J660" s="43"/>
      <c r="K660" s="43"/>
      <c r="L660" s="47"/>
      <c r="M660" s="230"/>
      <c r="N660" s="231"/>
      <c r="O660" s="87"/>
      <c r="P660" s="87"/>
      <c r="Q660" s="87"/>
      <c r="R660" s="87"/>
      <c r="S660" s="87"/>
      <c r="T660" s="87"/>
      <c r="U660" s="88"/>
      <c r="V660" s="41"/>
      <c r="W660" s="41"/>
      <c r="X660" s="41"/>
      <c r="Y660" s="41"/>
      <c r="Z660" s="41"/>
      <c r="AA660" s="41"/>
      <c r="AB660" s="41"/>
      <c r="AC660" s="41"/>
      <c r="AD660" s="41"/>
      <c r="AE660" s="41"/>
      <c r="AT660" s="20" t="s">
        <v>687</v>
      </c>
      <c r="AU660" s="20" t="s">
        <v>85</v>
      </c>
    </row>
    <row r="661" s="2" customFormat="1" ht="16.5" customHeight="1">
      <c r="A661" s="41"/>
      <c r="B661" s="42"/>
      <c r="C661" s="279" t="s">
        <v>1222</v>
      </c>
      <c r="D661" s="279" t="s">
        <v>517</v>
      </c>
      <c r="E661" s="280" t="s">
        <v>1223</v>
      </c>
      <c r="F661" s="281" t="s">
        <v>1224</v>
      </c>
      <c r="G661" s="282" t="s">
        <v>147</v>
      </c>
      <c r="H661" s="283">
        <v>6.3840000000000003</v>
      </c>
      <c r="I661" s="284"/>
      <c r="J661" s="285">
        <f>ROUND(I661*H661,2)</f>
        <v>0</v>
      </c>
      <c r="K661" s="281" t="s">
        <v>562</v>
      </c>
      <c r="L661" s="286"/>
      <c r="M661" s="287" t="s">
        <v>19</v>
      </c>
      <c r="N661" s="288" t="s">
        <v>46</v>
      </c>
      <c r="O661" s="87"/>
      <c r="P661" s="223">
        <f>O661*H661</f>
        <v>0</v>
      </c>
      <c r="Q661" s="223">
        <v>0.03056</v>
      </c>
      <c r="R661" s="223">
        <f>Q661*H661</f>
        <v>0.19509504000000003</v>
      </c>
      <c r="S661" s="223">
        <v>0</v>
      </c>
      <c r="T661" s="223">
        <f>S661*H661</f>
        <v>0</v>
      </c>
      <c r="U661" s="224" t="s">
        <v>19</v>
      </c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R661" s="225" t="s">
        <v>366</v>
      </c>
      <c r="AT661" s="225" t="s">
        <v>517</v>
      </c>
      <c r="AU661" s="225" t="s">
        <v>85</v>
      </c>
      <c r="AY661" s="20" t="s">
        <v>142</v>
      </c>
      <c r="BE661" s="226">
        <f>IF(N661="základní",J661,0)</f>
        <v>0</v>
      </c>
      <c r="BF661" s="226">
        <f>IF(N661="snížená",J661,0)</f>
        <v>0</v>
      </c>
      <c r="BG661" s="226">
        <f>IF(N661="zákl. přenesená",J661,0)</f>
        <v>0</v>
      </c>
      <c r="BH661" s="226">
        <f>IF(N661="sníž. přenesená",J661,0)</f>
        <v>0</v>
      </c>
      <c r="BI661" s="226">
        <f>IF(N661="nulová",J661,0)</f>
        <v>0</v>
      </c>
      <c r="BJ661" s="20" t="s">
        <v>83</v>
      </c>
      <c r="BK661" s="226">
        <f>ROUND(I661*H661,2)</f>
        <v>0</v>
      </c>
      <c r="BL661" s="20" t="s">
        <v>269</v>
      </c>
      <c r="BM661" s="225" t="s">
        <v>1225</v>
      </c>
    </row>
    <row r="662" s="2" customFormat="1">
      <c r="A662" s="41"/>
      <c r="B662" s="42"/>
      <c r="C662" s="43"/>
      <c r="D662" s="234" t="s">
        <v>687</v>
      </c>
      <c r="E662" s="43"/>
      <c r="F662" s="289" t="s">
        <v>1226</v>
      </c>
      <c r="G662" s="43"/>
      <c r="H662" s="43"/>
      <c r="I662" s="229"/>
      <c r="J662" s="43"/>
      <c r="K662" s="43"/>
      <c r="L662" s="47"/>
      <c r="M662" s="230"/>
      <c r="N662" s="231"/>
      <c r="O662" s="87"/>
      <c r="P662" s="87"/>
      <c r="Q662" s="87"/>
      <c r="R662" s="87"/>
      <c r="S662" s="87"/>
      <c r="T662" s="87"/>
      <c r="U662" s="88"/>
      <c r="V662" s="41"/>
      <c r="W662" s="41"/>
      <c r="X662" s="41"/>
      <c r="Y662" s="41"/>
      <c r="Z662" s="41"/>
      <c r="AA662" s="41"/>
      <c r="AB662" s="41"/>
      <c r="AC662" s="41"/>
      <c r="AD662" s="41"/>
      <c r="AE662" s="41"/>
      <c r="AT662" s="20" t="s">
        <v>687</v>
      </c>
      <c r="AU662" s="20" t="s">
        <v>85</v>
      </c>
    </row>
    <row r="663" s="2" customFormat="1" ht="16.5" customHeight="1">
      <c r="A663" s="41"/>
      <c r="B663" s="42"/>
      <c r="C663" s="279" t="s">
        <v>1227</v>
      </c>
      <c r="D663" s="279" t="s">
        <v>517</v>
      </c>
      <c r="E663" s="280" t="s">
        <v>1228</v>
      </c>
      <c r="F663" s="281" t="s">
        <v>1229</v>
      </c>
      <c r="G663" s="282" t="s">
        <v>147</v>
      </c>
      <c r="H663" s="283">
        <v>2.032</v>
      </c>
      <c r="I663" s="284"/>
      <c r="J663" s="285">
        <f>ROUND(I663*H663,2)</f>
        <v>0</v>
      </c>
      <c r="K663" s="281" t="s">
        <v>562</v>
      </c>
      <c r="L663" s="286"/>
      <c r="M663" s="287" t="s">
        <v>19</v>
      </c>
      <c r="N663" s="288" t="s">
        <v>46</v>
      </c>
      <c r="O663" s="87"/>
      <c r="P663" s="223">
        <f>O663*H663</f>
        <v>0</v>
      </c>
      <c r="Q663" s="223">
        <v>0.03056</v>
      </c>
      <c r="R663" s="223">
        <f>Q663*H663</f>
        <v>0.062097920000000001</v>
      </c>
      <c r="S663" s="223">
        <v>0</v>
      </c>
      <c r="T663" s="223">
        <f>S663*H663</f>
        <v>0</v>
      </c>
      <c r="U663" s="224" t="s">
        <v>19</v>
      </c>
      <c r="V663" s="41"/>
      <c r="W663" s="41"/>
      <c r="X663" s="41"/>
      <c r="Y663" s="41"/>
      <c r="Z663" s="41"/>
      <c r="AA663" s="41"/>
      <c r="AB663" s="41"/>
      <c r="AC663" s="41"/>
      <c r="AD663" s="41"/>
      <c r="AE663" s="41"/>
      <c r="AR663" s="225" t="s">
        <v>366</v>
      </c>
      <c r="AT663" s="225" t="s">
        <v>517</v>
      </c>
      <c r="AU663" s="225" t="s">
        <v>85</v>
      </c>
      <c r="AY663" s="20" t="s">
        <v>142</v>
      </c>
      <c r="BE663" s="226">
        <f>IF(N663="základní",J663,0)</f>
        <v>0</v>
      </c>
      <c r="BF663" s="226">
        <f>IF(N663="snížená",J663,0)</f>
        <v>0</v>
      </c>
      <c r="BG663" s="226">
        <f>IF(N663="zákl. přenesená",J663,0)</f>
        <v>0</v>
      </c>
      <c r="BH663" s="226">
        <f>IF(N663="sníž. přenesená",J663,0)</f>
        <v>0</v>
      </c>
      <c r="BI663" s="226">
        <f>IF(N663="nulová",J663,0)</f>
        <v>0</v>
      </c>
      <c r="BJ663" s="20" t="s">
        <v>83</v>
      </c>
      <c r="BK663" s="226">
        <f>ROUND(I663*H663,2)</f>
        <v>0</v>
      </c>
      <c r="BL663" s="20" t="s">
        <v>269</v>
      </c>
      <c r="BM663" s="225" t="s">
        <v>1230</v>
      </c>
    </row>
    <row r="664" s="2" customFormat="1">
      <c r="A664" s="41"/>
      <c r="B664" s="42"/>
      <c r="C664" s="43"/>
      <c r="D664" s="234" t="s">
        <v>687</v>
      </c>
      <c r="E664" s="43"/>
      <c r="F664" s="289" t="s">
        <v>1231</v>
      </c>
      <c r="G664" s="43"/>
      <c r="H664" s="43"/>
      <c r="I664" s="229"/>
      <c r="J664" s="43"/>
      <c r="K664" s="43"/>
      <c r="L664" s="47"/>
      <c r="M664" s="230"/>
      <c r="N664" s="231"/>
      <c r="O664" s="87"/>
      <c r="P664" s="87"/>
      <c r="Q664" s="87"/>
      <c r="R664" s="87"/>
      <c r="S664" s="87"/>
      <c r="T664" s="87"/>
      <c r="U664" s="88"/>
      <c r="V664" s="41"/>
      <c r="W664" s="41"/>
      <c r="X664" s="41"/>
      <c r="Y664" s="41"/>
      <c r="Z664" s="41"/>
      <c r="AA664" s="41"/>
      <c r="AB664" s="41"/>
      <c r="AC664" s="41"/>
      <c r="AD664" s="41"/>
      <c r="AE664" s="41"/>
      <c r="AT664" s="20" t="s">
        <v>687</v>
      </c>
      <c r="AU664" s="20" t="s">
        <v>85</v>
      </c>
    </row>
    <row r="665" s="2" customFormat="1" ht="16.5" customHeight="1">
      <c r="A665" s="41"/>
      <c r="B665" s="42"/>
      <c r="C665" s="279" t="s">
        <v>1232</v>
      </c>
      <c r="D665" s="279" t="s">
        <v>517</v>
      </c>
      <c r="E665" s="280" t="s">
        <v>1233</v>
      </c>
      <c r="F665" s="281" t="s">
        <v>1234</v>
      </c>
      <c r="G665" s="282" t="s">
        <v>147</v>
      </c>
      <c r="H665" s="283">
        <v>10.712</v>
      </c>
      <c r="I665" s="284"/>
      <c r="J665" s="285">
        <f>ROUND(I665*H665,2)</f>
        <v>0</v>
      </c>
      <c r="K665" s="281" t="s">
        <v>562</v>
      </c>
      <c r="L665" s="286"/>
      <c r="M665" s="287" t="s">
        <v>19</v>
      </c>
      <c r="N665" s="288" t="s">
        <v>46</v>
      </c>
      <c r="O665" s="87"/>
      <c r="P665" s="223">
        <f>O665*H665</f>
        <v>0</v>
      </c>
      <c r="Q665" s="223">
        <v>0.03056</v>
      </c>
      <c r="R665" s="223">
        <f>Q665*H665</f>
        <v>0.32735871999999999</v>
      </c>
      <c r="S665" s="223">
        <v>0</v>
      </c>
      <c r="T665" s="223">
        <f>S665*H665</f>
        <v>0</v>
      </c>
      <c r="U665" s="224" t="s">
        <v>19</v>
      </c>
      <c r="V665" s="41"/>
      <c r="W665" s="41"/>
      <c r="X665" s="41"/>
      <c r="Y665" s="41"/>
      <c r="Z665" s="41"/>
      <c r="AA665" s="41"/>
      <c r="AB665" s="41"/>
      <c r="AC665" s="41"/>
      <c r="AD665" s="41"/>
      <c r="AE665" s="41"/>
      <c r="AR665" s="225" t="s">
        <v>366</v>
      </c>
      <c r="AT665" s="225" t="s">
        <v>517</v>
      </c>
      <c r="AU665" s="225" t="s">
        <v>85</v>
      </c>
      <c r="AY665" s="20" t="s">
        <v>142</v>
      </c>
      <c r="BE665" s="226">
        <f>IF(N665="základní",J665,0)</f>
        <v>0</v>
      </c>
      <c r="BF665" s="226">
        <f>IF(N665="snížená",J665,0)</f>
        <v>0</v>
      </c>
      <c r="BG665" s="226">
        <f>IF(N665="zákl. přenesená",J665,0)</f>
        <v>0</v>
      </c>
      <c r="BH665" s="226">
        <f>IF(N665="sníž. přenesená",J665,0)</f>
        <v>0</v>
      </c>
      <c r="BI665" s="226">
        <f>IF(N665="nulová",J665,0)</f>
        <v>0</v>
      </c>
      <c r="BJ665" s="20" t="s">
        <v>83</v>
      </c>
      <c r="BK665" s="226">
        <f>ROUND(I665*H665,2)</f>
        <v>0</v>
      </c>
      <c r="BL665" s="20" t="s">
        <v>269</v>
      </c>
      <c r="BM665" s="225" t="s">
        <v>1235</v>
      </c>
    </row>
    <row r="666" s="2" customFormat="1">
      <c r="A666" s="41"/>
      <c r="B666" s="42"/>
      <c r="C666" s="43"/>
      <c r="D666" s="234" t="s">
        <v>687</v>
      </c>
      <c r="E666" s="43"/>
      <c r="F666" s="289" t="s">
        <v>1236</v>
      </c>
      <c r="G666" s="43"/>
      <c r="H666" s="43"/>
      <c r="I666" s="229"/>
      <c r="J666" s="43"/>
      <c r="K666" s="43"/>
      <c r="L666" s="47"/>
      <c r="M666" s="230"/>
      <c r="N666" s="231"/>
      <c r="O666" s="87"/>
      <c r="P666" s="87"/>
      <c r="Q666" s="87"/>
      <c r="R666" s="87"/>
      <c r="S666" s="87"/>
      <c r="T666" s="87"/>
      <c r="U666" s="88"/>
      <c r="V666" s="41"/>
      <c r="W666" s="41"/>
      <c r="X666" s="41"/>
      <c r="Y666" s="41"/>
      <c r="Z666" s="41"/>
      <c r="AA666" s="41"/>
      <c r="AB666" s="41"/>
      <c r="AC666" s="41"/>
      <c r="AD666" s="41"/>
      <c r="AE666" s="41"/>
      <c r="AT666" s="20" t="s">
        <v>687</v>
      </c>
      <c r="AU666" s="20" t="s">
        <v>85</v>
      </c>
    </row>
    <row r="667" s="2" customFormat="1" ht="16.5" customHeight="1">
      <c r="A667" s="41"/>
      <c r="B667" s="42"/>
      <c r="C667" s="214" t="s">
        <v>1237</v>
      </c>
      <c r="D667" s="214" t="s">
        <v>144</v>
      </c>
      <c r="E667" s="215" t="s">
        <v>1238</v>
      </c>
      <c r="F667" s="216" t="s">
        <v>1239</v>
      </c>
      <c r="G667" s="217" t="s">
        <v>284</v>
      </c>
      <c r="H667" s="218">
        <v>1</v>
      </c>
      <c r="I667" s="219"/>
      <c r="J667" s="220">
        <f>ROUND(I667*H667,2)</f>
        <v>0</v>
      </c>
      <c r="K667" s="216" t="s">
        <v>148</v>
      </c>
      <c r="L667" s="47"/>
      <c r="M667" s="221" t="s">
        <v>19</v>
      </c>
      <c r="N667" s="222" t="s">
        <v>46</v>
      </c>
      <c r="O667" s="87"/>
      <c r="P667" s="223">
        <f>O667*H667</f>
        <v>0</v>
      </c>
      <c r="Q667" s="223">
        <v>0.00084000000000000003</v>
      </c>
      <c r="R667" s="223">
        <f>Q667*H667</f>
        <v>0.00084000000000000003</v>
      </c>
      <c r="S667" s="223">
        <v>0</v>
      </c>
      <c r="T667" s="223">
        <f>S667*H667</f>
        <v>0</v>
      </c>
      <c r="U667" s="224" t="s">
        <v>19</v>
      </c>
      <c r="V667" s="41"/>
      <c r="W667" s="41"/>
      <c r="X667" s="41"/>
      <c r="Y667" s="41"/>
      <c r="Z667" s="41"/>
      <c r="AA667" s="41"/>
      <c r="AB667" s="41"/>
      <c r="AC667" s="41"/>
      <c r="AD667" s="41"/>
      <c r="AE667" s="41"/>
      <c r="AR667" s="225" t="s">
        <v>269</v>
      </c>
      <c r="AT667" s="225" t="s">
        <v>144</v>
      </c>
      <c r="AU667" s="225" t="s">
        <v>85</v>
      </c>
      <c r="AY667" s="20" t="s">
        <v>142</v>
      </c>
      <c r="BE667" s="226">
        <f>IF(N667="základní",J667,0)</f>
        <v>0</v>
      </c>
      <c r="BF667" s="226">
        <f>IF(N667="snížená",J667,0)</f>
        <v>0</v>
      </c>
      <c r="BG667" s="226">
        <f>IF(N667="zákl. přenesená",J667,0)</f>
        <v>0</v>
      </c>
      <c r="BH667" s="226">
        <f>IF(N667="sníž. přenesená",J667,0)</f>
        <v>0</v>
      </c>
      <c r="BI667" s="226">
        <f>IF(N667="nulová",J667,0)</f>
        <v>0</v>
      </c>
      <c r="BJ667" s="20" t="s">
        <v>83</v>
      </c>
      <c r="BK667" s="226">
        <f>ROUND(I667*H667,2)</f>
        <v>0</v>
      </c>
      <c r="BL667" s="20" t="s">
        <v>269</v>
      </c>
      <c r="BM667" s="225" t="s">
        <v>1240</v>
      </c>
    </row>
    <row r="668" s="2" customFormat="1">
      <c r="A668" s="41"/>
      <c r="B668" s="42"/>
      <c r="C668" s="43"/>
      <c r="D668" s="227" t="s">
        <v>151</v>
      </c>
      <c r="E668" s="43"/>
      <c r="F668" s="228" t="s">
        <v>1241</v>
      </c>
      <c r="G668" s="43"/>
      <c r="H668" s="43"/>
      <c r="I668" s="229"/>
      <c r="J668" s="43"/>
      <c r="K668" s="43"/>
      <c r="L668" s="47"/>
      <c r="M668" s="230"/>
      <c r="N668" s="231"/>
      <c r="O668" s="87"/>
      <c r="P668" s="87"/>
      <c r="Q668" s="87"/>
      <c r="R668" s="87"/>
      <c r="S668" s="87"/>
      <c r="T668" s="87"/>
      <c r="U668" s="88"/>
      <c r="V668" s="41"/>
      <c r="W668" s="41"/>
      <c r="X668" s="41"/>
      <c r="Y668" s="41"/>
      <c r="Z668" s="41"/>
      <c r="AA668" s="41"/>
      <c r="AB668" s="41"/>
      <c r="AC668" s="41"/>
      <c r="AD668" s="41"/>
      <c r="AE668" s="41"/>
      <c r="AT668" s="20" t="s">
        <v>151</v>
      </c>
      <c r="AU668" s="20" t="s">
        <v>85</v>
      </c>
    </row>
    <row r="669" s="14" customFormat="1">
      <c r="A669" s="14"/>
      <c r="B669" s="243"/>
      <c r="C669" s="244"/>
      <c r="D669" s="234" t="s">
        <v>153</v>
      </c>
      <c r="E669" s="245" t="s">
        <v>19</v>
      </c>
      <c r="F669" s="246" t="s">
        <v>1242</v>
      </c>
      <c r="G669" s="244"/>
      <c r="H669" s="247">
        <v>1</v>
      </c>
      <c r="I669" s="248"/>
      <c r="J669" s="244"/>
      <c r="K669" s="244"/>
      <c r="L669" s="249"/>
      <c r="M669" s="250"/>
      <c r="N669" s="251"/>
      <c r="O669" s="251"/>
      <c r="P669" s="251"/>
      <c r="Q669" s="251"/>
      <c r="R669" s="251"/>
      <c r="S669" s="251"/>
      <c r="T669" s="251"/>
      <c r="U669" s="252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T669" s="253" t="s">
        <v>153</v>
      </c>
      <c r="AU669" s="253" t="s">
        <v>85</v>
      </c>
      <c r="AV669" s="14" t="s">
        <v>85</v>
      </c>
      <c r="AW669" s="14" t="s">
        <v>37</v>
      </c>
      <c r="AX669" s="14" t="s">
        <v>75</v>
      </c>
      <c r="AY669" s="253" t="s">
        <v>142</v>
      </c>
    </row>
    <row r="670" s="15" customFormat="1">
      <c r="A670" s="15"/>
      <c r="B670" s="254"/>
      <c r="C670" s="255"/>
      <c r="D670" s="234" t="s">
        <v>153</v>
      </c>
      <c r="E670" s="256" t="s">
        <v>19</v>
      </c>
      <c r="F670" s="257" t="s">
        <v>156</v>
      </c>
      <c r="G670" s="255"/>
      <c r="H670" s="258">
        <v>1</v>
      </c>
      <c r="I670" s="259"/>
      <c r="J670" s="255"/>
      <c r="K670" s="255"/>
      <c r="L670" s="260"/>
      <c r="M670" s="261"/>
      <c r="N670" s="262"/>
      <c r="O670" s="262"/>
      <c r="P670" s="262"/>
      <c r="Q670" s="262"/>
      <c r="R670" s="262"/>
      <c r="S670" s="262"/>
      <c r="T670" s="262"/>
      <c r="U670" s="263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T670" s="264" t="s">
        <v>153</v>
      </c>
      <c r="AU670" s="264" t="s">
        <v>85</v>
      </c>
      <c r="AV670" s="15" t="s">
        <v>149</v>
      </c>
      <c r="AW670" s="15" t="s">
        <v>37</v>
      </c>
      <c r="AX670" s="15" t="s">
        <v>83</v>
      </c>
      <c r="AY670" s="264" t="s">
        <v>142</v>
      </c>
    </row>
    <row r="671" s="2" customFormat="1" ht="16.5" customHeight="1">
      <c r="A671" s="41"/>
      <c r="B671" s="42"/>
      <c r="C671" s="279" t="s">
        <v>1243</v>
      </c>
      <c r="D671" s="279" t="s">
        <v>517</v>
      </c>
      <c r="E671" s="280" t="s">
        <v>1244</v>
      </c>
      <c r="F671" s="281" t="s">
        <v>1245</v>
      </c>
      <c r="G671" s="282" t="s">
        <v>147</v>
      </c>
      <c r="H671" s="283">
        <v>3.2000000000000002</v>
      </c>
      <c r="I671" s="284"/>
      <c r="J671" s="285">
        <f>ROUND(I671*H671,2)</f>
        <v>0</v>
      </c>
      <c r="K671" s="281" t="s">
        <v>562</v>
      </c>
      <c r="L671" s="286"/>
      <c r="M671" s="287" t="s">
        <v>19</v>
      </c>
      <c r="N671" s="288" t="s">
        <v>46</v>
      </c>
      <c r="O671" s="87"/>
      <c r="P671" s="223">
        <f>O671*H671</f>
        <v>0</v>
      </c>
      <c r="Q671" s="223">
        <v>0.024230000000000002</v>
      </c>
      <c r="R671" s="223">
        <f>Q671*H671</f>
        <v>0.077536000000000008</v>
      </c>
      <c r="S671" s="223">
        <v>0</v>
      </c>
      <c r="T671" s="223">
        <f>S671*H671</f>
        <v>0</v>
      </c>
      <c r="U671" s="224" t="s">
        <v>19</v>
      </c>
      <c r="V671" s="41"/>
      <c r="W671" s="41"/>
      <c r="X671" s="41"/>
      <c r="Y671" s="41"/>
      <c r="Z671" s="41"/>
      <c r="AA671" s="41"/>
      <c r="AB671" s="41"/>
      <c r="AC671" s="41"/>
      <c r="AD671" s="41"/>
      <c r="AE671" s="41"/>
      <c r="AR671" s="225" t="s">
        <v>366</v>
      </c>
      <c r="AT671" s="225" t="s">
        <v>517</v>
      </c>
      <c r="AU671" s="225" t="s">
        <v>85</v>
      </c>
      <c r="AY671" s="20" t="s">
        <v>142</v>
      </c>
      <c r="BE671" s="226">
        <f>IF(N671="základní",J671,0)</f>
        <v>0</v>
      </c>
      <c r="BF671" s="226">
        <f>IF(N671="snížená",J671,0)</f>
        <v>0</v>
      </c>
      <c r="BG671" s="226">
        <f>IF(N671="zákl. přenesená",J671,0)</f>
        <v>0</v>
      </c>
      <c r="BH671" s="226">
        <f>IF(N671="sníž. přenesená",J671,0)</f>
        <v>0</v>
      </c>
      <c r="BI671" s="226">
        <f>IF(N671="nulová",J671,0)</f>
        <v>0</v>
      </c>
      <c r="BJ671" s="20" t="s">
        <v>83</v>
      </c>
      <c r="BK671" s="226">
        <f>ROUND(I671*H671,2)</f>
        <v>0</v>
      </c>
      <c r="BL671" s="20" t="s">
        <v>269</v>
      </c>
      <c r="BM671" s="225" t="s">
        <v>1246</v>
      </c>
    </row>
    <row r="672" s="2" customFormat="1" ht="16.5" customHeight="1">
      <c r="A672" s="41"/>
      <c r="B672" s="42"/>
      <c r="C672" s="214" t="s">
        <v>1247</v>
      </c>
      <c r="D672" s="214" t="s">
        <v>144</v>
      </c>
      <c r="E672" s="215" t="s">
        <v>1248</v>
      </c>
      <c r="F672" s="216" t="s">
        <v>1249</v>
      </c>
      <c r="G672" s="217" t="s">
        <v>284</v>
      </c>
      <c r="H672" s="218">
        <v>1</v>
      </c>
      <c r="I672" s="219"/>
      <c r="J672" s="220">
        <f>ROUND(I672*H672,2)</f>
        <v>0</v>
      </c>
      <c r="K672" s="216" t="s">
        <v>148</v>
      </c>
      <c r="L672" s="47"/>
      <c r="M672" s="221" t="s">
        <v>19</v>
      </c>
      <c r="N672" s="222" t="s">
        <v>46</v>
      </c>
      <c r="O672" s="87"/>
      <c r="P672" s="223">
        <f>O672*H672</f>
        <v>0</v>
      </c>
      <c r="Q672" s="223">
        <v>0.00080999999999999996</v>
      </c>
      <c r="R672" s="223">
        <f>Q672*H672</f>
        <v>0.00080999999999999996</v>
      </c>
      <c r="S672" s="223">
        <v>0</v>
      </c>
      <c r="T672" s="223">
        <f>S672*H672</f>
        <v>0</v>
      </c>
      <c r="U672" s="224" t="s">
        <v>19</v>
      </c>
      <c r="V672" s="41"/>
      <c r="W672" s="41"/>
      <c r="X672" s="41"/>
      <c r="Y672" s="41"/>
      <c r="Z672" s="41"/>
      <c r="AA672" s="41"/>
      <c r="AB672" s="41"/>
      <c r="AC672" s="41"/>
      <c r="AD672" s="41"/>
      <c r="AE672" s="41"/>
      <c r="AR672" s="225" t="s">
        <v>269</v>
      </c>
      <c r="AT672" s="225" t="s">
        <v>144</v>
      </c>
      <c r="AU672" s="225" t="s">
        <v>85</v>
      </c>
      <c r="AY672" s="20" t="s">
        <v>142</v>
      </c>
      <c r="BE672" s="226">
        <f>IF(N672="základní",J672,0)</f>
        <v>0</v>
      </c>
      <c r="BF672" s="226">
        <f>IF(N672="snížená",J672,0)</f>
        <v>0</v>
      </c>
      <c r="BG672" s="226">
        <f>IF(N672="zákl. přenesená",J672,0)</f>
        <v>0</v>
      </c>
      <c r="BH672" s="226">
        <f>IF(N672="sníž. přenesená",J672,0)</f>
        <v>0</v>
      </c>
      <c r="BI672" s="226">
        <f>IF(N672="nulová",J672,0)</f>
        <v>0</v>
      </c>
      <c r="BJ672" s="20" t="s">
        <v>83</v>
      </c>
      <c r="BK672" s="226">
        <f>ROUND(I672*H672,2)</f>
        <v>0</v>
      </c>
      <c r="BL672" s="20" t="s">
        <v>269</v>
      </c>
      <c r="BM672" s="225" t="s">
        <v>1250</v>
      </c>
    </row>
    <row r="673" s="2" customFormat="1">
      <c r="A673" s="41"/>
      <c r="B673" s="42"/>
      <c r="C673" s="43"/>
      <c r="D673" s="227" t="s">
        <v>151</v>
      </c>
      <c r="E673" s="43"/>
      <c r="F673" s="228" t="s">
        <v>1251</v>
      </c>
      <c r="G673" s="43"/>
      <c r="H673" s="43"/>
      <c r="I673" s="229"/>
      <c r="J673" s="43"/>
      <c r="K673" s="43"/>
      <c r="L673" s="47"/>
      <c r="M673" s="230"/>
      <c r="N673" s="231"/>
      <c r="O673" s="87"/>
      <c r="P673" s="87"/>
      <c r="Q673" s="87"/>
      <c r="R673" s="87"/>
      <c r="S673" s="87"/>
      <c r="T673" s="87"/>
      <c r="U673" s="88"/>
      <c r="V673" s="41"/>
      <c r="W673" s="41"/>
      <c r="X673" s="41"/>
      <c r="Y673" s="41"/>
      <c r="Z673" s="41"/>
      <c r="AA673" s="41"/>
      <c r="AB673" s="41"/>
      <c r="AC673" s="41"/>
      <c r="AD673" s="41"/>
      <c r="AE673" s="41"/>
      <c r="AT673" s="20" t="s">
        <v>151</v>
      </c>
      <c r="AU673" s="20" t="s">
        <v>85</v>
      </c>
    </row>
    <row r="674" s="14" customFormat="1">
      <c r="A674" s="14"/>
      <c r="B674" s="243"/>
      <c r="C674" s="244"/>
      <c r="D674" s="234" t="s">
        <v>153</v>
      </c>
      <c r="E674" s="245" t="s">
        <v>19</v>
      </c>
      <c r="F674" s="246" t="s">
        <v>1252</v>
      </c>
      <c r="G674" s="244"/>
      <c r="H674" s="247">
        <v>1</v>
      </c>
      <c r="I674" s="248"/>
      <c r="J674" s="244"/>
      <c r="K674" s="244"/>
      <c r="L674" s="249"/>
      <c r="M674" s="250"/>
      <c r="N674" s="251"/>
      <c r="O674" s="251"/>
      <c r="P674" s="251"/>
      <c r="Q674" s="251"/>
      <c r="R674" s="251"/>
      <c r="S674" s="251"/>
      <c r="T674" s="251"/>
      <c r="U674" s="252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T674" s="253" t="s">
        <v>153</v>
      </c>
      <c r="AU674" s="253" t="s">
        <v>85</v>
      </c>
      <c r="AV674" s="14" t="s">
        <v>85</v>
      </c>
      <c r="AW674" s="14" t="s">
        <v>37</v>
      </c>
      <c r="AX674" s="14" t="s">
        <v>75</v>
      </c>
      <c r="AY674" s="253" t="s">
        <v>142</v>
      </c>
    </row>
    <row r="675" s="15" customFormat="1">
      <c r="A675" s="15"/>
      <c r="B675" s="254"/>
      <c r="C675" s="255"/>
      <c r="D675" s="234" t="s">
        <v>153</v>
      </c>
      <c r="E675" s="256" t="s">
        <v>19</v>
      </c>
      <c r="F675" s="257" t="s">
        <v>156</v>
      </c>
      <c r="G675" s="255"/>
      <c r="H675" s="258">
        <v>1</v>
      </c>
      <c r="I675" s="259"/>
      <c r="J675" s="255"/>
      <c r="K675" s="255"/>
      <c r="L675" s="260"/>
      <c r="M675" s="261"/>
      <c r="N675" s="262"/>
      <c r="O675" s="262"/>
      <c r="P675" s="262"/>
      <c r="Q675" s="262"/>
      <c r="R675" s="262"/>
      <c r="S675" s="262"/>
      <c r="T675" s="262"/>
      <c r="U675" s="263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T675" s="264" t="s">
        <v>153</v>
      </c>
      <c r="AU675" s="264" t="s">
        <v>85</v>
      </c>
      <c r="AV675" s="15" t="s">
        <v>149</v>
      </c>
      <c r="AW675" s="15" t="s">
        <v>37</v>
      </c>
      <c r="AX675" s="15" t="s">
        <v>83</v>
      </c>
      <c r="AY675" s="264" t="s">
        <v>142</v>
      </c>
    </row>
    <row r="676" s="2" customFormat="1" ht="16.5" customHeight="1">
      <c r="A676" s="41"/>
      <c r="B676" s="42"/>
      <c r="C676" s="279" t="s">
        <v>1253</v>
      </c>
      <c r="D676" s="279" t="s">
        <v>517</v>
      </c>
      <c r="E676" s="280" t="s">
        <v>1254</v>
      </c>
      <c r="F676" s="281" t="s">
        <v>1255</v>
      </c>
      <c r="G676" s="282" t="s">
        <v>147</v>
      </c>
      <c r="H676" s="283">
        <v>4.46</v>
      </c>
      <c r="I676" s="284"/>
      <c r="J676" s="285">
        <f>ROUND(I676*H676,2)</f>
        <v>0</v>
      </c>
      <c r="K676" s="281" t="s">
        <v>148</v>
      </c>
      <c r="L676" s="286"/>
      <c r="M676" s="287" t="s">
        <v>19</v>
      </c>
      <c r="N676" s="288" t="s">
        <v>46</v>
      </c>
      <c r="O676" s="87"/>
      <c r="P676" s="223">
        <f>O676*H676</f>
        <v>0</v>
      </c>
      <c r="Q676" s="223">
        <v>0.038289999999999998</v>
      </c>
      <c r="R676" s="223">
        <f>Q676*H676</f>
        <v>0.17077339999999999</v>
      </c>
      <c r="S676" s="223">
        <v>0</v>
      </c>
      <c r="T676" s="223">
        <f>S676*H676</f>
        <v>0</v>
      </c>
      <c r="U676" s="224" t="s">
        <v>19</v>
      </c>
      <c r="V676" s="41"/>
      <c r="W676" s="41"/>
      <c r="X676" s="41"/>
      <c r="Y676" s="41"/>
      <c r="Z676" s="41"/>
      <c r="AA676" s="41"/>
      <c r="AB676" s="41"/>
      <c r="AC676" s="41"/>
      <c r="AD676" s="41"/>
      <c r="AE676" s="41"/>
      <c r="AR676" s="225" t="s">
        <v>366</v>
      </c>
      <c r="AT676" s="225" t="s">
        <v>517</v>
      </c>
      <c r="AU676" s="225" t="s">
        <v>85</v>
      </c>
      <c r="AY676" s="20" t="s">
        <v>142</v>
      </c>
      <c r="BE676" s="226">
        <f>IF(N676="základní",J676,0)</f>
        <v>0</v>
      </c>
      <c r="BF676" s="226">
        <f>IF(N676="snížená",J676,0)</f>
        <v>0</v>
      </c>
      <c r="BG676" s="226">
        <f>IF(N676="zákl. přenesená",J676,0)</f>
        <v>0</v>
      </c>
      <c r="BH676" s="226">
        <f>IF(N676="sníž. přenesená",J676,0)</f>
        <v>0</v>
      </c>
      <c r="BI676" s="226">
        <f>IF(N676="nulová",J676,0)</f>
        <v>0</v>
      </c>
      <c r="BJ676" s="20" t="s">
        <v>83</v>
      </c>
      <c r="BK676" s="226">
        <f>ROUND(I676*H676,2)</f>
        <v>0</v>
      </c>
      <c r="BL676" s="20" t="s">
        <v>269</v>
      </c>
      <c r="BM676" s="225" t="s">
        <v>1256</v>
      </c>
    </row>
    <row r="677" s="2" customFormat="1" ht="21.75" customHeight="1">
      <c r="A677" s="41"/>
      <c r="B677" s="42"/>
      <c r="C677" s="214" t="s">
        <v>1257</v>
      </c>
      <c r="D677" s="214" t="s">
        <v>144</v>
      </c>
      <c r="E677" s="215" t="s">
        <v>1258</v>
      </c>
      <c r="F677" s="216" t="s">
        <v>1259</v>
      </c>
      <c r="G677" s="217" t="s">
        <v>359</v>
      </c>
      <c r="H677" s="218">
        <v>83.75</v>
      </c>
      <c r="I677" s="219"/>
      <c r="J677" s="220">
        <f>ROUND(I677*H677,2)</f>
        <v>0</v>
      </c>
      <c r="K677" s="216" t="s">
        <v>148</v>
      </c>
      <c r="L677" s="47"/>
      <c r="M677" s="221" t="s">
        <v>19</v>
      </c>
      <c r="N677" s="222" t="s">
        <v>46</v>
      </c>
      <c r="O677" s="87"/>
      <c r="P677" s="223">
        <f>O677*H677</f>
        <v>0</v>
      </c>
      <c r="Q677" s="223">
        <v>0</v>
      </c>
      <c r="R677" s="223">
        <f>Q677*H677</f>
        <v>0</v>
      </c>
      <c r="S677" s="223">
        <v>0</v>
      </c>
      <c r="T677" s="223">
        <f>S677*H677</f>
        <v>0</v>
      </c>
      <c r="U677" s="224" t="s">
        <v>19</v>
      </c>
      <c r="V677" s="41"/>
      <c r="W677" s="41"/>
      <c r="X677" s="41"/>
      <c r="Y677" s="41"/>
      <c r="Z677" s="41"/>
      <c r="AA677" s="41"/>
      <c r="AB677" s="41"/>
      <c r="AC677" s="41"/>
      <c r="AD677" s="41"/>
      <c r="AE677" s="41"/>
      <c r="AR677" s="225" t="s">
        <v>269</v>
      </c>
      <c r="AT677" s="225" t="s">
        <v>144</v>
      </c>
      <c r="AU677" s="225" t="s">
        <v>85</v>
      </c>
      <c r="AY677" s="20" t="s">
        <v>142</v>
      </c>
      <c r="BE677" s="226">
        <f>IF(N677="základní",J677,0)</f>
        <v>0</v>
      </c>
      <c r="BF677" s="226">
        <f>IF(N677="snížená",J677,0)</f>
        <v>0</v>
      </c>
      <c r="BG677" s="226">
        <f>IF(N677="zákl. přenesená",J677,0)</f>
        <v>0</v>
      </c>
      <c r="BH677" s="226">
        <f>IF(N677="sníž. přenesená",J677,0)</f>
        <v>0</v>
      </c>
      <c r="BI677" s="226">
        <f>IF(N677="nulová",J677,0)</f>
        <v>0</v>
      </c>
      <c r="BJ677" s="20" t="s">
        <v>83</v>
      </c>
      <c r="BK677" s="226">
        <f>ROUND(I677*H677,2)</f>
        <v>0</v>
      </c>
      <c r="BL677" s="20" t="s">
        <v>269</v>
      </c>
      <c r="BM677" s="225" t="s">
        <v>1260</v>
      </c>
    </row>
    <row r="678" s="2" customFormat="1">
      <c r="A678" s="41"/>
      <c r="B678" s="42"/>
      <c r="C678" s="43"/>
      <c r="D678" s="227" t="s">
        <v>151</v>
      </c>
      <c r="E678" s="43"/>
      <c r="F678" s="228" t="s">
        <v>1261</v>
      </c>
      <c r="G678" s="43"/>
      <c r="H678" s="43"/>
      <c r="I678" s="229"/>
      <c r="J678" s="43"/>
      <c r="K678" s="43"/>
      <c r="L678" s="47"/>
      <c r="M678" s="230"/>
      <c r="N678" s="231"/>
      <c r="O678" s="87"/>
      <c r="P678" s="87"/>
      <c r="Q678" s="87"/>
      <c r="R678" s="87"/>
      <c r="S678" s="87"/>
      <c r="T678" s="87"/>
      <c r="U678" s="88"/>
      <c r="V678" s="41"/>
      <c r="W678" s="41"/>
      <c r="X678" s="41"/>
      <c r="Y678" s="41"/>
      <c r="Z678" s="41"/>
      <c r="AA678" s="41"/>
      <c r="AB678" s="41"/>
      <c r="AC678" s="41"/>
      <c r="AD678" s="41"/>
      <c r="AE678" s="41"/>
      <c r="AT678" s="20" t="s">
        <v>151</v>
      </c>
      <c r="AU678" s="20" t="s">
        <v>85</v>
      </c>
    </row>
    <row r="679" s="13" customFormat="1">
      <c r="A679" s="13"/>
      <c r="B679" s="232"/>
      <c r="C679" s="233"/>
      <c r="D679" s="234" t="s">
        <v>153</v>
      </c>
      <c r="E679" s="235" t="s">
        <v>19</v>
      </c>
      <c r="F679" s="236" t="s">
        <v>1262</v>
      </c>
      <c r="G679" s="233"/>
      <c r="H679" s="235" t="s">
        <v>19</v>
      </c>
      <c r="I679" s="237"/>
      <c r="J679" s="233"/>
      <c r="K679" s="233"/>
      <c r="L679" s="238"/>
      <c r="M679" s="239"/>
      <c r="N679" s="240"/>
      <c r="O679" s="240"/>
      <c r="P679" s="240"/>
      <c r="Q679" s="240"/>
      <c r="R679" s="240"/>
      <c r="S679" s="240"/>
      <c r="T679" s="240"/>
      <c r="U679" s="241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T679" s="242" t="s">
        <v>153</v>
      </c>
      <c r="AU679" s="242" t="s">
        <v>85</v>
      </c>
      <c r="AV679" s="13" t="s">
        <v>83</v>
      </c>
      <c r="AW679" s="13" t="s">
        <v>37</v>
      </c>
      <c r="AX679" s="13" t="s">
        <v>75</v>
      </c>
      <c r="AY679" s="242" t="s">
        <v>142</v>
      </c>
    </row>
    <row r="680" s="14" customFormat="1">
      <c r="A680" s="14"/>
      <c r="B680" s="243"/>
      <c r="C680" s="244"/>
      <c r="D680" s="234" t="s">
        <v>153</v>
      </c>
      <c r="E680" s="245" t="s">
        <v>19</v>
      </c>
      <c r="F680" s="246" t="s">
        <v>1263</v>
      </c>
      <c r="G680" s="244"/>
      <c r="H680" s="247">
        <v>42.5</v>
      </c>
      <c r="I680" s="248"/>
      <c r="J680" s="244"/>
      <c r="K680" s="244"/>
      <c r="L680" s="249"/>
      <c r="M680" s="250"/>
      <c r="N680" s="251"/>
      <c r="O680" s="251"/>
      <c r="P680" s="251"/>
      <c r="Q680" s="251"/>
      <c r="R680" s="251"/>
      <c r="S680" s="251"/>
      <c r="T680" s="251"/>
      <c r="U680" s="252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T680" s="253" t="s">
        <v>153</v>
      </c>
      <c r="AU680" s="253" t="s">
        <v>85</v>
      </c>
      <c r="AV680" s="14" t="s">
        <v>85</v>
      </c>
      <c r="AW680" s="14" t="s">
        <v>37</v>
      </c>
      <c r="AX680" s="14" t="s">
        <v>75</v>
      </c>
      <c r="AY680" s="253" t="s">
        <v>142</v>
      </c>
    </row>
    <row r="681" s="14" customFormat="1">
      <c r="A681" s="14"/>
      <c r="B681" s="243"/>
      <c r="C681" s="244"/>
      <c r="D681" s="234" t="s">
        <v>153</v>
      </c>
      <c r="E681" s="245" t="s">
        <v>19</v>
      </c>
      <c r="F681" s="246" t="s">
        <v>1264</v>
      </c>
      <c r="G681" s="244"/>
      <c r="H681" s="247">
        <v>41.25</v>
      </c>
      <c r="I681" s="248"/>
      <c r="J681" s="244"/>
      <c r="K681" s="244"/>
      <c r="L681" s="249"/>
      <c r="M681" s="250"/>
      <c r="N681" s="251"/>
      <c r="O681" s="251"/>
      <c r="P681" s="251"/>
      <c r="Q681" s="251"/>
      <c r="R681" s="251"/>
      <c r="S681" s="251"/>
      <c r="T681" s="251"/>
      <c r="U681" s="252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T681" s="253" t="s">
        <v>153</v>
      </c>
      <c r="AU681" s="253" t="s">
        <v>85</v>
      </c>
      <c r="AV681" s="14" t="s">
        <v>85</v>
      </c>
      <c r="AW681" s="14" t="s">
        <v>37</v>
      </c>
      <c r="AX681" s="14" t="s">
        <v>75</v>
      </c>
      <c r="AY681" s="253" t="s">
        <v>142</v>
      </c>
    </row>
    <row r="682" s="15" customFormat="1">
      <c r="A682" s="15"/>
      <c r="B682" s="254"/>
      <c r="C682" s="255"/>
      <c r="D682" s="234" t="s">
        <v>153</v>
      </c>
      <c r="E682" s="256" t="s">
        <v>19</v>
      </c>
      <c r="F682" s="257" t="s">
        <v>156</v>
      </c>
      <c r="G682" s="255"/>
      <c r="H682" s="258">
        <v>83.75</v>
      </c>
      <c r="I682" s="259"/>
      <c r="J682" s="255"/>
      <c r="K682" s="255"/>
      <c r="L682" s="260"/>
      <c r="M682" s="261"/>
      <c r="N682" s="262"/>
      <c r="O682" s="262"/>
      <c r="P682" s="262"/>
      <c r="Q682" s="262"/>
      <c r="R682" s="262"/>
      <c r="S682" s="262"/>
      <c r="T682" s="262"/>
      <c r="U682" s="263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T682" s="264" t="s">
        <v>153</v>
      </c>
      <c r="AU682" s="264" t="s">
        <v>85</v>
      </c>
      <c r="AV682" s="15" t="s">
        <v>149</v>
      </c>
      <c r="AW682" s="15" t="s">
        <v>37</v>
      </c>
      <c r="AX682" s="15" t="s">
        <v>83</v>
      </c>
      <c r="AY682" s="264" t="s">
        <v>142</v>
      </c>
    </row>
    <row r="683" s="2" customFormat="1" ht="16.5" customHeight="1">
      <c r="A683" s="41"/>
      <c r="B683" s="42"/>
      <c r="C683" s="279" t="s">
        <v>1265</v>
      </c>
      <c r="D683" s="279" t="s">
        <v>517</v>
      </c>
      <c r="E683" s="280" t="s">
        <v>1266</v>
      </c>
      <c r="F683" s="281" t="s">
        <v>1267</v>
      </c>
      <c r="G683" s="282" t="s">
        <v>359</v>
      </c>
      <c r="H683" s="283">
        <v>96.313000000000002</v>
      </c>
      <c r="I683" s="284"/>
      <c r="J683" s="285">
        <f>ROUND(I683*H683,2)</f>
        <v>0</v>
      </c>
      <c r="K683" s="281" t="s">
        <v>562</v>
      </c>
      <c r="L683" s="286"/>
      <c r="M683" s="287" t="s">
        <v>19</v>
      </c>
      <c r="N683" s="288" t="s">
        <v>46</v>
      </c>
      <c r="O683" s="87"/>
      <c r="P683" s="223">
        <f>O683*H683</f>
        <v>0</v>
      </c>
      <c r="Q683" s="223">
        <v>0.0044400000000000004</v>
      </c>
      <c r="R683" s="223">
        <f>Q683*H683</f>
        <v>0.42762972000000005</v>
      </c>
      <c r="S683" s="223">
        <v>0</v>
      </c>
      <c r="T683" s="223">
        <f>S683*H683</f>
        <v>0</v>
      </c>
      <c r="U683" s="224" t="s">
        <v>19</v>
      </c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R683" s="225" t="s">
        <v>366</v>
      </c>
      <c r="AT683" s="225" t="s">
        <v>517</v>
      </c>
      <c r="AU683" s="225" t="s">
        <v>85</v>
      </c>
      <c r="AY683" s="20" t="s">
        <v>142</v>
      </c>
      <c r="BE683" s="226">
        <f>IF(N683="základní",J683,0)</f>
        <v>0</v>
      </c>
      <c r="BF683" s="226">
        <f>IF(N683="snížená",J683,0)</f>
        <v>0</v>
      </c>
      <c r="BG683" s="226">
        <f>IF(N683="zákl. přenesená",J683,0)</f>
        <v>0</v>
      </c>
      <c r="BH683" s="226">
        <f>IF(N683="sníž. přenesená",J683,0)</f>
        <v>0</v>
      </c>
      <c r="BI683" s="226">
        <f>IF(N683="nulová",J683,0)</f>
        <v>0</v>
      </c>
      <c r="BJ683" s="20" t="s">
        <v>83</v>
      </c>
      <c r="BK683" s="226">
        <f>ROUND(I683*H683,2)</f>
        <v>0</v>
      </c>
      <c r="BL683" s="20" t="s">
        <v>269</v>
      </c>
      <c r="BM683" s="225" t="s">
        <v>1268</v>
      </c>
    </row>
    <row r="684" s="14" customFormat="1">
      <c r="A684" s="14"/>
      <c r="B684" s="243"/>
      <c r="C684" s="244"/>
      <c r="D684" s="234" t="s">
        <v>153</v>
      </c>
      <c r="E684" s="244"/>
      <c r="F684" s="246" t="s">
        <v>1269</v>
      </c>
      <c r="G684" s="244"/>
      <c r="H684" s="247">
        <v>96.313000000000002</v>
      </c>
      <c r="I684" s="248"/>
      <c r="J684" s="244"/>
      <c r="K684" s="244"/>
      <c r="L684" s="249"/>
      <c r="M684" s="250"/>
      <c r="N684" s="251"/>
      <c r="O684" s="251"/>
      <c r="P684" s="251"/>
      <c r="Q684" s="251"/>
      <c r="R684" s="251"/>
      <c r="S684" s="251"/>
      <c r="T684" s="251"/>
      <c r="U684" s="252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T684" s="253" t="s">
        <v>153</v>
      </c>
      <c r="AU684" s="253" t="s">
        <v>85</v>
      </c>
      <c r="AV684" s="14" t="s">
        <v>85</v>
      </c>
      <c r="AW684" s="14" t="s">
        <v>4</v>
      </c>
      <c r="AX684" s="14" t="s">
        <v>83</v>
      </c>
      <c r="AY684" s="253" t="s">
        <v>142</v>
      </c>
    </row>
    <row r="685" s="2" customFormat="1" ht="21.75" customHeight="1">
      <c r="A685" s="41"/>
      <c r="B685" s="42"/>
      <c r="C685" s="214" t="s">
        <v>1270</v>
      </c>
      <c r="D685" s="214" t="s">
        <v>144</v>
      </c>
      <c r="E685" s="215" t="s">
        <v>1258</v>
      </c>
      <c r="F685" s="216" t="s">
        <v>1259</v>
      </c>
      <c r="G685" s="217" t="s">
        <v>359</v>
      </c>
      <c r="H685" s="218">
        <v>18.629999999999999</v>
      </c>
      <c r="I685" s="219"/>
      <c r="J685" s="220">
        <f>ROUND(I685*H685,2)</f>
        <v>0</v>
      </c>
      <c r="K685" s="216" t="s">
        <v>148</v>
      </c>
      <c r="L685" s="47"/>
      <c r="M685" s="221" t="s">
        <v>19</v>
      </c>
      <c r="N685" s="222" t="s">
        <v>46</v>
      </c>
      <c r="O685" s="87"/>
      <c r="P685" s="223">
        <f>O685*H685</f>
        <v>0</v>
      </c>
      <c r="Q685" s="223">
        <v>0</v>
      </c>
      <c r="R685" s="223">
        <f>Q685*H685</f>
        <v>0</v>
      </c>
      <c r="S685" s="223">
        <v>0</v>
      </c>
      <c r="T685" s="223">
        <f>S685*H685</f>
        <v>0</v>
      </c>
      <c r="U685" s="224" t="s">
        <v>19</v>
      </c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R685" s="225" t="s">
        <v>269</v>
      </c>
      <c r="AT685" s="225" t="s">
        <v>144</v>
      </c>
      <c r="AU685" s="225" t="s">
        <v>85</v>
      </c>
      <c r="AY685" s="20" t="s">
        <v>142</v>
      </c>
      <c r="BE685" s="226">
        <f>IF(N685="základní",J685,0)</f>
        <v>0</v>
      </c>
      <c r="BF685" s="226">
        <f>IF(N685="snížená",J685,0)</f>
        <v>0</v>
      </c>
      <c r="BG685" s="226">
        <f>IF(N685="zákl. přenesená",J685,0)</f>
        <v>0</v>
      </c>
      <c r="BH685" s="226">
        <f>IF(N685="sníž. přenesená",J685,0)</f>
        <v>0</v>
      </c>
      <c r="BI685" s="226">
        <f>IF(N685="nulová",J685,0)</f>
        <v>0</v>
      </c>
      <c r="BJ685" s="20" t="s">
        <v>83</v>
      </c>
      <c r="BK685" s="226">
        <f>ROUND(I685*H685,2)</f>
        <v>0</v>
      </c>
      <c r="BL685" s="20" t="s">
        <v>269</v>
      </c>
      <c r="BM685" s="225" t="s">
        <v>1271</v>
      </c>
    </row>
    <row r="686" s="2" customFormat="1">
      <c r="A686" s="41"/>
      <c r="B686" s="42"/>
      <c r="C686" s="43"/>
      <c r="D686" s="227" t="s">
        <v>151</v>
      </c>
      <c r="E686" s="43"/>
      <c r="F686" s="228" t="s">
        <v>1261</v>
      </c>
      <c r="G686" s="43"/>
      <c r="H686" s="43"/>
      <c r="I686" s="229"/>
      <c r="J686" s="43"/>
      <c r="K686" s="43"/>
      <c r="L686" s="47"/>
      <c r="M686" s="230"/>
      <c r="N686" s="231"/>
      <c r="O686" s="87"/>
      <c r="P686" s="87"/>
      <c r="Q686" s="87"/>
      <c r="R686" s="87"/>
      <c r="S686" s="87"/>
      <c r="T686" s="87"/>
      <c r="U686" s="88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T686" s="20" t="s">
        <v>151</v>
      </c>
      <c r="AU686" s="20" t="s">
        <v>85</v>
      </c>
    </row>
    <row r="687" s="13" customFormat="1">
      <c r="A687" s="13"/>
      <c r="B687" s="232"/>
      <c r="C687" s="233"/>
      <c r="D687" s="234" t="s">
        <v>153</v>
      </c>
      <c r="E687" s="235" t="s">
        <v>19</v>
      </c>
      <c r="F687" s="236" t="s">
        <v>1272</v>
      </c>
      <c r="G687" s="233"/>
      <c r="H687" s="235" t="s">
        <v>19</v>
      </c>
      <c r="I687" s="237"/>
      <c r="J687" s="233"/>
      <c r="K687" s="233"/>
      <c r="L687" s="238"/>
      <c r="M687" s="239"/>
      <c r="N687" s="240"/>
      <c r="O687" s="240"/>
      <c r="P687" s="240"/>
      <c r="Q687" s="240"/>
      <c r="R687" s="240"/>
      <c r="S687" s="240"/>
      <c r="T687" s="240"/>
      <c r="U687" s="241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42" t="s">
        <v>153</v>
      </c>
      <c r="AU687" s="242" t="s">
        <v>85</v>
      </c>
      <c r="AV687" s="13" t="s">
        <v>83</v>
      </c>
      <c r="AW687" s="13" t="s">
        <v>37</v>
      </c>
      <c r="AX687" s="13" t="s">
        <v>75</v>
      </c>
      <c r="AY687" s="242" t="s">
        <v>142</v>
      </c>
    </row>
    <row r="688" s="14" customFormat="1">
      <c r="A688" s="14"/>
      <c r="B688" s="243"/>
      <c r="C688" s="244"/>
      <c r="D688" s="234" t="s">
        <v>153</v>
      </c>
      <c r="E688" s="245" t="s">
        <v>19</v>
      </c>
      <c r="F688" s="246" t="s">
        <v>1273</v>
      </c>
      <c r="G688" s="244"/>
      <c r="H688" s="247">
        <v>13.75</v>
      </c>
      <c r="I688" s="248"/>
      <c r="J688" s="244"/>
      <c r="K688" s="244"/>
      <c r="L688" s="249"/>
      <c r="M688" s="250"/>
      <c r="N688" s="251"/>
      <c r="O688" s="251"/>
      <c r="P688" s="251"/>
      <c r="Q688" s="251"/>
      <c r="R688" s="251"/>
      <c r="S688" s="251"/>
      <c r="T688" s="251"/>
      <c r="U688" s="252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T688" s="253" t="s">
        <v>153</v>
      </c>
      <c r="AU688" s="253" t="s">
        <v>85</v>
      </c>
      <c r="AV688" s="14" t="s">
        <v>85</v>
      </c>
      <c r="AW688" s="14" t="s">
        <v>37</v>
      </c>
      <c r="AX688" s="14" t="s">
        <v>75</v>
      </c>
      <c r="AY688" s="253" t="s">
        <v>142</v>
      </c>
    </row>
    <row r="689" s="14" customFormat="1">
      <c r="A689" s="14"/>
      <c r="B689" s="243"/>
      <c r="C689" s="244"/>
      <c r="D689" s="234" t="s">
        <v>153</v>
      </c>
      <c r="E689" s="245" t="s">
        <v>19</v>
      </c>
      <c r="F689" s="246" t="s">
        <v>1274</v>
      </c>
      <c r="G689" s="244"/>
      <c r="H689" s="247">
        <v>4.8799999999999999</v>
      </c>
      <c r="I689" s="248"/>
      <c r="J689" s="244"/>
      <c r="K689" s="244"/>
      <c r="L689" s="249"/>
      <c r="M689" s="250"/>
      <c r="N689" s="251"/>
      <c r="O689" s="251"/>
      <c r="P689" s="251"/>
      <c r="Q689" s="251"/>
      <c r="R689" s="251"/>
      <c r="S689" s="251"/>
      <c r="T689" s="251"/>
      <c r="U689" s="252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T689" s="253" t="s">
        <v>153</v>
      </c>
      <c r="AU689" s="253" t="s">
        <v>85</v>
      </c>
      <c r="AV689" s="14" t="s">
        <v>85</v>
      </c>
      <c r="AW689" s="14" t="s">
        <v>37</v>
      </c>
      <c r="AX689" s="14" t="s">
        <v>75</v>
      </c>
      <c r="AY689" s="253" t="s">
        <v>142</v>
      </c>
    </row>
    <row r="690" s="15" customFormat="1">
      <c r="A690" s="15"/>
      <c r="B690" s="254"/>
      <c r="C690" s="255"/>
      <c r="D690" s="234" t="s">
        <v>153</v>
      </c>
      <c r="E690" s="256" t="s">
        <v>19</v>
      </c>
      <c r="F690" s="257" t="s">
        <v>156</v>
      </c>
      <c r="G690" s="255"/>
      <c r="H690" s="258">
        <v>18.629999999999999</v>
      </c>
      <c r="I690" s="259"/>
      <c r="J690" s="255"/>
      <c r="K690" s="255"/>
      <c r="L690" s="260"/>
      <c r="M690" s="261"/>
      <c r="N690" s="262"/>
      <c r="O690" s="262"/>
      <c r="P690" s="262"/>
      <c r="Q690" s="262"/>
      <c r="R690" s="262"/>
      <c r="S690" s="262"/>
      <c r="T690" s="262"/>
      <c r="U690" s="263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T690" s="264" t="s">
        <v>153</v>
      </c>
      <c r="AU690" s="264" t="s">
        <v>85</v>
      </c>
      <c r="AV690" s="15" t="s">
        <v>149</v>
      </c>
      <c r="AW690" s="15" t="s">
        <v>37</v>
      </c>
      <c r="AX690" s="15" t="s">
        <v>83</v>
      </c>
      <c r="AY690" s="264" t="s">
        <v>142</v>
      </c>
    </row>
    <row r="691" s="2" customFormat="1" ht="16.5" customHeight="1">
      <c r="A691" s="41"/>
      <c r="B691" s="42"/>
      <c r="C691" s="279" t="s">
        <v>1275</v>
      </c>
      <c r="D691" s="279" t="s">
        <v>517</v>
      </c>
      <c r="E691" s="280" t="s">
        <v>1276</v>
      </c>
      <c r="F691" s="281" t="s">
        <v>1277</v>
      </c>
      <c r="G691" s="282" t="s">
        <v>359</v>
      </c>
      <c r="H691" s="283">
        <v>18.629999999999999</v>
      </c>
      <c r="I691" s="284"/>
      <c r="J691" s="285">
        <f>ROUND(I691*H691,2)</f>
        <v>0</v>
      </c>
      <c r="K691" s="281" t="s">
        <v>148</v>
      </c>
      <c r="L691" s="286"/>
      <c r="M691" s="287" t="s">
        <v>19</v>
      </c>
      <c r="N691" s="288" t="s">
        <v>46</v>
      </c>
      <c r="O691" s="87"/>
      <c r="P691" s="223">
        <f>O691*H691</f>
        <v>0</v>
      </c>
      <c r="Q691" s="223">
        <v>0.0018</v>
      </c>
      <c r="R691" s="223">
        <f>Q691*H691</f>
        <v>0.033533999999999994</v>
      </c>
      <c r="S691" s="223">
        <v>0</v>
      </c>
      <c r="T691" s="223">
        <f>S691*H691</f>
        <v>0</v>
      </c>
      <c r="U691" s="224" t="s">
        <v>19</v>
      </c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R691" s="225" t="s">
        <v>366</v>
      </c>
      <c r="AT691" s="225" t="s">
        <v>517</v>
      </c>
      <c r="AU691" s="225" t="s">
        <v>85</v>
      </c>
      <c r="AY691" s="20" t="s">
        <v>142</v>
      </c>
      <c r="BE691" s="226">
        <f>IF(N691="základní",J691,0)</f>
        <v>0</v>
      </c>
      <c r="BF691" s="226">
        <f>IF(N691="snížená",J691,0)</f>
        <v>0</v>
      </c>
      <c r="BG691" s="226">
        <f>IF(N691="zákl. přenesená",J691,0)</f>
        <v>0</v>
      </c>
      <c r="BH691" s="226">
        <f>IF(N691="sníž. přenesená",J691,0)</f>
        <v>0</v>
      </c>
      <c r="BI691" s="226">
        <f>IF(N691="nulová",J691,0)</f>
        <v>0</v>
      </c>
      <c r="BJ691" s="20" t="s">
        <v>83</v>
      </c>
      <c r="BK691" s="226">
        <f>ROUND(I691*H691,2)</f>
        <v>0</v>
      </c>
      <c r="BL691" s="20" t="s">
        <v>269</v>
      </c>
      <c r="BM691" s="225" t="s">
        <v>1278</v>
      </c>
    </row>
    <row r="692" s="2" customFormat="1" ht="16.5" customHeight="1">
      <c r="A692" s="41"/>
      <c r="B692" s="42"/>
      <c r="C692" s="279" t="s">
        <v>1279</v>
      </c>
      <c r="D692" s="279" t="s">
        <v>517</v>
      </c>
      <c r="E692" s="280" t="s">
        <v>1280</v>
      </c>
      <c r="F692" s="281" t="s">
        <v>1281</v>
      </c>
      <c r="G692" s="282" t="s">
        <v>191</v>
      </c>
      <c r="H692" s="283">
        <v>15</v>
      </c>
      <c r="I692" s="284"/>
      <c r="J692" s="285">
        <f>ROUND(I692*H692,2)</f>
        <v>0</v>
      </c>
      <c r="K692" s="281" t="s">
        <v>148</v>
      </c>
      <c r="L692" s="286"/>
      <c r="M692" s="287" t="s">
        <v>19</v>
      </c>
      <c r="N692" s="288" t="s">
        <v>46</v>
      </c>
      <c r="O692" s="87"/>
      <c r="P692" s="223">
        <f>O692*H692</f>
        <v>0</v>
      </c>
      <c r="Q692" s="223">
        <v>0.00020000000000000001</v>
      </c>
      <c r="R692" s="223">
        <f>Q692*H692</f>
        <v>0.0030000000000000001</v>
      </c>
      <c r="S692" s="223">
        <v>0</v>
      </c>
      <c r="T692" s="223">
        <f>S692*H692</f>
        <v>0</v>
      </c>
      <c r="U692" s="224" t="s">
        <v>19</v>
      </c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R692" s="225" t="s">
        <v>366</v>
      </c>
      <c r="AT692" s="225" t="s">
        <v>517</v>
      </c>
      <c r="AU692" s="225" t="s">
        <v>85</v>
      </c>
      <c r="AY692" s="20" t="s">
        <v>142</v>
      </c>
      <c r="BE692" s="226">
        <f>IF(N692="základní",J692,0)</f>
        <v>0</v>
      </c>
      <c r="BF692" s="226">
        <f>IF(N692="snížená",J692,0)</f>
        <v>0</v>
      </c>
      <c r="BG692" s="226">
        <f>IF(N692="zákl. přenesená",J692,0)</f>
        <v>0</v>
      </c>
      <c r="BH692" s="226">
        <f>IF(N692="sníž. přenesená",J692,0)</f>
        <v>0</v>
      </c>
      <c r="BI692" s="226">
        <f>IF(N692="nulová",J692,0)</f>
        <v>0</v>
      </c>
      <c r="BJ692" s="20" t="s">
        <v>83</v>
      </c>
      <c r="BK692" s="226">
        <f>ROUND(I692*H692,2)</f>
        <v>0</v>
      </c>
      <c r="BL692" s="20" t="s">
        <v>269</v>
      </c>
      <c r="BM692" s="225" t="s">
        <v>1282</v>
      </c>
    </row>
    <row r="693" s="2" customFormat="1" ht="21.75" customHeight="1">
      <c r="A693" s="41"/>
      <c r="B693" s="42"/>
      <c r="C693" s="214" t="s">
        <v>1283</v>
      </c>
      <c r="D693" s="214" t="s">
        <v>144</v>
      </c>
      <c r="E693" s="215" t="s">
        <v>1284</v>
      </c>
      <c r="F693" s="216" t="s">
        <v>1285</v>
      </c>
      <c r="G693" s="217" t="s">
        <v>359</v>
      </c>
      <c r="H693" s="218">
        <v>22.399999999999999</v>
      </c>
      <c r="I693" s="219"/>
      <c r="J693" s="220">
        <f>ROUND(I693*H693,2)</f>
        <v>0</v>
      </c>
      <c r="K693" s="216" t="s">
        <v>148</v>
      </c>
      <c r="L693" s="47"/>
      <c r="M693" s="221" t="s">
        <v>19</v>
      </c>
      <c r="N693" s="222" t="s">
        <v>46</v>
      </c>
      <c r="O693" s="87"/>
      <c r="P693" s="223">
        <f>O693*H693</f>
        <v>0</v>
      </c>
      <c r="Q693" s="223">
        <v>0</v>
      </c>
      <c r="R693" s="223">
        <f>Q693*H693</f>
        <v>0</v>
      </c>
      <c r="S693" s="223">
        <v>0</v>
      </c>
      <c r="T693" s="223">
        <f>S693*H693</f>
        <v>0</v>
      </c>
      <c r="U693" s="224" t="s">
        <v>19</v>
      </c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R693" s="225" t="s">
        <v>269</v>
      </c>
      <c r="AT693" s="225" t="s">
        <v>144</v>
      </c>
      <c r="AU693" s="225" t="s">
        <v>85</v>
      </c>
      <c r="AY693" s="20" t="s">
        <v>142</v>
      </c>
      <c r="BE693" s="226">
        <f>IF(N693="základní",J693,0)</f>
        <v>0</v>
      </c>
      <c r="BF693" s="226">
        <f>IF(N693="snížená",J693,0)</f>
        <v>0</v>
      </c>
      <c r="BG693" s="226">
        <f>IF(N693="zákl. přenesená",J693,0)</f>
        <v>0</v>
      </c>
      <c r="BH693" s="226">
        <f>IF(N693="sníž. přenesená",J693,0)</f>
        <v>0</v>
      </c>
      <c r="BI693" s="226">
        <f>IF(N693="nulová",J693,0)</f>
        <v>0</v>
      </c>
      <c r="BJ693" s="20" t="s">
        <v>83</v>
      </c>
      <c r="BK693" s="226">
        <f>ROUND(I693*H693,2)</f>
        <v>0</v>
      </c>
      <c r="BL693" s="20" t="s">
        <v>269</v>
      </c>
      <c r="BM693" s="225" t="s">
        <v>1286</v>
      </c>
    </row>
    <row r="694" s="2" customFormat="1">
      <c r="A694" s="41"/>
      <c r="B694" s="42"/>
      <c r="C694" s="43"/>
      <c r="D694" s="227" t="s">
        <v>151</v>
      </c>
      <c r="E694" s="43"/>
      <c r="F694" s="228" t="s">
        <v>1287</v>
      </c>
      <c r="G694" s="43"/>
      <c r="H694" s="43"/>
      <c r="I694" s="229"/>
      <c r="J694" s="43"/>
      <c r="K694" s="43"/>
      <c r="L694" s="47"/>
      <c r="M694" s="230"/>
      <c r="N694" s="231"/>
      <c r="O694" s="87"/>
      <c r="P694" s="87"/>
      <c r="Q694" s="87"/>
      <c r="R694" s="87"/>
      <c r="S694" s="87"/>
      <c r="T694" s="87"/>
      <c r="U694" s="88"/>
      <c r="V694" s="41"/>
      <c r="W694" s="41"/>
      <c r="X694" s="41"/>
      <c r="Y694" s="41"/>
      <c r="Z694" s="41"/>
      <c r="AA694" s="41"/>
      <c r="AB694" s="41"/>
      <c r="AC694" s="41"/>
      <c r="AD694" s="41"/>
      <c r="AE694" s="41"/>
      <c r="AT694" s="20" t="s">
        <v>151</v>
      </c>
      <c r="AU694" s="20" t="s">
        <v>85</v>
      </c>
    </row>
    <row r="695" s="13" customFormat="1">
      <c r="A695" s="13"/>
      <c r="B695" s="232"/>
      <c r="C695" s="233"/>
      <c r="D695" s="234" t="s">
        <v>153</v>
      </c>
      <c r="E695" s="235" t="s">
        <v>19</v>
      </c>
      <c r="F695" s="236" t="s">
        <v>1288</v>
      </c>
      <c r="G695" s="233"/>
      <c r="H695" s="235" t="s">
        <v>19</v>
      </c>
      <c r="I695" s="237"/>
      <c r="J695" s="233"/>
      <c r="K695" s="233"/>
      <c r="L695" s="238"/>
      <c r="M695" s="239"/>
      <c r="N695" s="240"/>
      <c r="O695" s="240"/>
      <c r="P695" s="240"/>
      <c r="Q695" s="240"/>
      <c r="R695" s="240"/>
      <c r="S695" s="240"/>
      <c r="T695" s="240"/>
      <c r="U695" s="241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T695" s="242" t="s">
        <v>153</v>
      </c>
      <c r="AU695" s="242" t="s">
        <v>85</v>
      </c>
      <c r="AV695" s="13" t="s">
        <v>83</v>
      </c>
      <c r="AW695" s="13" t="s">
        <v>37</v>
      </c>
      <c r="AX695" s="13" t="s">
        <v>75</v>
      </c>
      <c r="AY695" s="242" t="s">
        <v>142</v>
      </c>
    </row>
    <row r="696" s="14" customFormat="1">
      <c r="A696" s="14"/>
      <c r="B696" s="243"/>
      <c r="C696" s="244"/>
      <c r="D696" s="234" t="s">
        <v>153</v>
      </c>
      <c r="E696" s="245" t="s">
        <v>19</v>
      </c>
      <c r="F696" s="246" t="s">
        <v>1289</v>
      </c>
      <c r="G696" s="244"/>
      <c r="H696" s="247">
        <v>5.0199999999999996</v>
      </c>
      <c r="I696" s="248"/>
      <c r="J696" s="244"/>
      <c r="K696" s="244"/>
      <c r="L696" s="249"/>
      <c r="M696" s="250"/>
      <c r="N696" s="251"/>
      <c r="O696" s="251"/>
      <c r="P696" s="251"/>
      <c r="Q696" s="251"/>
      <c r="R696" s="251"/>
      <c r="S696" s="251"/>
      <c r="T696" s="251"/>
      <c r="U696" s="252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T696" s="253" t="s">
        <v>153</v>
      </c>
      <c r="AU696" s="253" t="s">
        <v>85</v>
      </c>
      <c r="AV696" s="14" t="s">
        <v>85</v>
      </c>
      <c r="AW696" s="14" t="s">
        <v>37</v>
      </c>
      <c r="AX696" s="14" t="s">
        <v>75</v>
      </c>
      <c r="AY696" s="253" t="s">
        <v>142</v>
      </c>
    </row>
    <row r="697" s="14" customFormat="1">
      <c r="A697" s="14"/>
      <c r="B697" s="243"/>
      <c r="C697" s="244"/>
      <c r="D697" s="234" t="s">
        <v>153</v>
      </c>
      <c r="E697" s="245" t="s">
        <v>19</v>
      </c>
      <c r="F697" s="246" t="s">
        <v>1290</v>
      </c>
      <c r="G697" s="244"/>
      <c r="H697" s="247">
        <v>3.7200000000000002</v>
      </c>
      <c r="I697" s="248"/>
      <c r="J697" s="244"/>
      <c r="K697" s="244"/>
      <c r="L697" s="249"/>
      <c r="M697" s="250"/>
      <c r="N697" s="251"/>
      <c r="O697" s="251"/>
      <c r="P697" s="251"/>
      <c r="Q697" s="251"/>
      <c r="R697" s="251"/>
      <c r="S697" s="251"/>
      <c r="T697" s="251"/>
      <c r="U697" s="252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T697" s="253" t="s">
        <v>153</v>
      </c>
      <c r="AU697" s="253" t="s">
        <v>85</v>
      </c>
      <c r="AV697" s="14" t="s">
        <v>85</v>
      </c>
      <c r="AW697" s="14" t="s">
        <v>37</v>
      </c>
      <c r="AX697" s="14" t="s">
        <v>75</v>
      </c>
      <c r="AY697" s="253" t="s">
        <v>142</v>
      </c>
    </row>
    <row r="698" s="14" customFormat="1">
      <c r="A698" s="14"/>
      <c r="B698" s="243"/>
      <c r="C698" s="244"/>
      <c r="D698" s="234" t="s">
        <v>153</v>
      </c>
      <c r="E698" s="245" t="s">
        <v>19</v>
      </c>
      <c r="F698" s="246" t="s">
        <v>1291</v>
      </c>
      <c r="G698" s="244"/>
      <c r="H698" s="247">
        <v>5.2000000000000002</v>
      </c>
      <c r="I698" s="248"/>
      <c r="J698" s="244"/>
      <c r="K698" s="244"/>
      <c r="L698" s="249"/>
      <c r="M698" s="250"/>
      <c r="N698" s="251"/>
      <c r="O698" s="251"/>
      <c r="P698" s="251"/>
      <c r="Q698" s="251"/>
      <c r="R698" s="251"/>
      <c r="S698" s="251"/>
      <c r="T698" s="251"/>
      <c r="U698" s="252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T698" s="253" t="s">
        <v>153</v>
      </c>
      <c r="AU698" s="253" t="s">
        <v>85</v>
      </c>
      <c r="AV698" s="14" t="s">
        <v>85</v>
      </c>
      <c r="AW698" s="14" t="s">
        <v>37</v>
      </c>
      <c r="AX698" s="14" t="s">
        <v>75</v>
      </c>
      <c r="AY698" s="253" t="s">
        <v>142</v>
      </c>
    </row>
    <row r="699" s="14" customFormat="1">
      <c r="A699" s="14"/>
      <c r="B699" s="243"/>
      <c r="C699" s="244"/>
      <c r="D699" s="234" t="s">
        <v>153</v>
      </c>
      <c r="E699" s="245" t="s">
        <v>19</v>
      </c>
      <c r="F699" s="246" t="s">
        <v>1292</v>
      </c>
      <c r="G699" s="244"/>
      <c r="H699" s="247">
        <v>3.6600000000000001</v>
      </c>
      <c r="I699" s="248"/>
      <c r="J699" s="244"/>
      <c r="K699" s="244"/>
      <c r="L699" s="249"/>
      <c r="M699" s="250"/>
      <c r="N699" s="251"/>
      <c r="O699" s="251"/>
      <c r="P699" s="251"/>
      <c r="Q699" s="251"/>
      <c r="R699" s="251"/>
      <c r="S699" s="251"/>
      <c r="T699" s="251"/>
      <c r="U699" s="252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T699" s="253" t="s">
        <v>153</v>
      </c>
      <c r="AU699" s="253" t="s">
        <v>85</v>
      </c>
      <c r="AV699" s="14" t="s">
        <v>85</v>
      </c>
      <c r="AW699" s="14" t="s">
        <v>37</v>
      </c>
      <c r="AX699" s="14" t="s">
        <v>75</v>
      </c>
      <c r="AY699" s="253" t="s">
        <v>142</v>
      </c>
    </row>
    <row r="700" s="14" customFormat="1">
      <c r="A700" s="14"/>
      <c r="B700" s="243"/>
      <c r="C700" s="244"/>
      <c r="D700" s="234" t="s">
        <v>153</v>
      </c>
      <c r="E700" s="245" t="s">
        <v>19</v>
      </c>
      <c r="F700" s="246" t="s">
        <v>408</v>
      </c>
      <c r="G700" s="244"/>
      <c r="H700" s="247">
        <v>4.7999999999999998</v>
      </c>
      <c r="I700" s="248"/>
      <c r="J700" s="244"/>
      <c r="K700" s="244"/>
      <c r="L700" s="249"/>
      <c r="M700" s="250"/>
      <c r="N700" s="251"/>
      <c r="O700" s="251"/>
      <c r="P700" s="251"/>
      <c r="Q700" s="251"/>
      <c r="R700" s="251"/>
      <c r="S700" s="251"/>
      <c r="T700" s="251"/>
      <c r="U700" s="252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T700" s="253" t="s">
        <v>153</v>
      </c>
      <c r="AU700" s="253" t="s">
        <v>85</v>
      </c>
      <c r="AV700" s="14" t="s">
        <v>85</v>
      </c>
      <c r="AW700" s="14" t="s">
        <v>37</v>
      </c>
      <c r="AX700" s="14" t="s">
        <v>75</v>
      </c>
      <c r="AY700" s="253" t="s">
        <v>142</v>
      </c>
    </row>
    <row r="701" s="15" customFormat="1">
      <c r="A701" s="15"/>
      <c r="B701" s="254"/>
      <c r="C701" s="255"/>
      <c r="D701" s="234" t="s">
        <v>153</v>
      </c>
      <c r="E701" s="256" t="s">
        <v>19</v>
      </c>
      <c r="F701" s="257" t="s">
        <v>156</v>
      </c>
      <c r="G701" s="255"/>
      <c r="H701" s="258">
        <v>22.400000000000002</v>
      </c>
      <c r="I701" s="259"/>
      <c r="J701" s="255"/>
      <c r="K701" s="255"/>
      <c r="L701" s="260"/>
      <c r="M701" s="261"/>
      <c r="N701" s="262"/>
      <c r="O701" s="262"/>
      <c r="P701" s="262"/>
      <c r="Q701" s="262"/>
      <c r="R701" s="262"/>
      <c r="S701" s="262"/>
      <c r="T701" s="262"/>
      <c r="U701" s="263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T701" s="264" t="s">
        <v>153</v>
      </c>
      <c r="AU701" s="264" t="s">
        <v>85</v>
      </c>
      <c r="AV701" s="15" t="s">
        <v>149</v>
      </c>
      <c r="AW701" s="15" t="s">
        <v>37</v>
      </c>
      <c r="AX701" s="15" t="s">
        <v>83</v>
      </c>
      <c r="AY701" s="264" t="s">
        <v>142</v>
      </c>
    </row>
    <row r="702" s="2" customFormat="1" ht="16.5" customHeight="1">
      <c r="A702" s="41"/>
      <c r="B702" s="42"/>
      <c r="C702" s="279" t="s">
        <v>1293</v>
      </c>
      <c r="D702" s="279" t="s">
        <v>517</v>
      </c>
      <c r="E702" s="280" t="s">
        <v>1294</v>
      </c>
      <c r="F702" s="281" t="s">
        <v>1295</v>
      </c>
      <c r="G702" s="282" t="s">
        <v>359</v>
      </c>
      <c r="H702" s="283">
        <v>25.760000000000002</v>
      </c>
      <c r="I702" s="284"/>
      <c r="J702" s="285">
        <f>ROUND(I702*H702,2)</f>
        <v>0</v>
      </c>
      <c r="K702" s="281" t="s">
        <v>562</v>
      </c>
      <c r="L702" s="286"/>
      <c r="M702" s="287" t="s">
        <v>19</v>
      </c>
      <c r="N702" s="288" t="s">
        <v>46</v>
      </c>
      <c r="O702" s="87"/>
      <c r="P702" s="223">
        <f>O702*H702</f>
        <v>0</v>
      </c>
      <c r="Q702" s="223">
        <v>0</v>
      </c>
      <c r="R702" s="223">
        <f>Q702*H702</f>
        <v>0</v>
      </c>
      <c r="S702" s="223">
        <v>0</v>
      </c>
      <c r="T702" s="223">
        <f>S702*H702</f>
        <v>0</v>
      </c>
      <c r="U702" s="224" t="s">
        <v>19</v>
      </c>
      <c r="V702" s="41"/>
      <c r="W702" s="41"/>
      <c r="X702" s="41"/>
      <c r="Y702" s="41"/>
      <c r="Z702" s="41"/>
      <c r="AA702" s="41"/>
      <c r="AB702" s="41"/>
      <c r="AC702" s="41"/>
      <c r="AD702" s="41"/>
      <c r="AE702" s="41"/>
      <c r="AR702" s="225" t="s">
        <v>366</v>
      </c>
      <c r="AT702" s="225" t="s">
        <v>517</v>
      </c>
      <c r="AU702" s="225" t="s">
        <v>85</v>
      </c>
      <c r="AY702" s="20" t="s">
        <v>142</v>
      </c>
      <c r="BE702" s="226">
        <f>IF(N702="základní",J702,0)</f>
        <v>0</v>
      </c>
      <c r="BF702" s="226">
        <f>IF(N702="snížená",J702,0)</f>
        <v>0</v>
      </c>
      <c r="BG702" s="226">
        <f>IF(N702="zákl. přenesená",J702,0)</f>
        <v>0</v>
      </c>
      <c r="BH702" s="226">
        <f>IF(N702="sníž. přenesená",J702,0)</f>
        <v>0</v>
      </c>
      <c r="BI702" s="226">
        <f>IF(N702="nulová",J702,0)</f>
        <v>0</v>
      </c>
      <c r="BJ702" s="20" t="s">
        <v>83</v>
      </c>
      <c r="BK702" s="226">
        <f>ROUND(I702*H702,2)</f>
        <v>0</v>
      </c>
      <c r="BL702" s="20" t="s">
        <v>269</v>
      </c>
      <c r="BM702" s="225" t="s">
        <v>1296</v>
      </c>
    </row>
    <row r="703" s="14" customFormat="1">
      <c r="A703" s="14"/>
      <c r="B703" s="243"/>
      <c r="C703" s="244"/>
      <c r="D703" s="234" t="s">
        <v>153</v>
      </c>
      <c r="E703" s="244"/>
      <c r="F703" s="246" t="s">
        <v>1297</v>
      </c>
      <c r="G703" s="244"/>
      <c r="H703" s="247">
        <v>25.760000000000002</v>
      </c>
      <c r="I703" s="248"/>
      <c r="J703" s="244"/>
      <c r="K703" s="244"/>
      <c r="L703" s="249"/>
      <c r="M703" s="250"/>
      <c r="N703" s="251"/>
      <c r="O703" s="251"/>
      <c r="P703" s="251"/>
      <c r="Q703" s="251"/>
      <c r="R703" s="251"/>
      <c r="S703" s="251"/>
      <c r="T703" s="251"/>
      <c r="U703" s="252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T703" s="253" t="s">
        <v>153</v>
      </c>
      <c r="AU703" s="253" t="s">
        <v>85</v>
      </c>
      <c r="AV703" s="14" t="s">
        <v>85</v>
      </c>
      <c r="AW703" s="14" t="s">
        <v>4</v>
      </c>
      <c r="AX703" s="14" t="s">
        <v>83</v>
      </c>
      <c r="AY703" s="253" t="s">
        <v>142</v>
      </c>
    </row>
    <row r="704" s="2" customFormat="1" ht="16.5" customHeight="1">
      <c r="A704" s="41"/>
      <c r="B704" s="42"/>
      <c r="C704" s="214" t="s">
        <v>1298</v>
      </c>
      <c r="D704" s="214" t="s">
        <v>144</v>
      </c>
      <c r="E704" s="215" t="s">
        <v>1299</v>
      </c>
      <c r="F704" s="216" t="s">
        <v>1300</v>
      </c>
      <c r="G704" s="217" t="s">
        <v>278</v>
      </c>
      <c r="H704" s="218">
        <v>1</v>
      </c>
      <c r="I704" s="219"/>
      <c r="J704" s="220">
        <f>ROUND(I704*H704,2)</f>
        <v>0</v>
      </c>
      <c r="K704" s="216" t="s">
        <v>562</v>
      </c>
      <c r="L704" s="47"/>
      <c r="M704" s="221" t="s">
        <v>19</v>
      </c>
      <c r="N704" s="222" t="s">
        <v>46</v>
      </c>
      <c r="O704" s="87"/>
      <c r="P704" s="223">
        <f>O704*H704</f>
        <v>0</v>
      </c>
      <c r="Q704" s="223">
        <v>0</v>
      </c>
      <c r="R704" s="223">
        <f>Q704*H704</f>
        <v>0</v>
      </c>
      <c r="S704" s="223">
        <v>0</v>
      </c>
      <c r="T704" s="223">
        <f>S704*H704</f>
        <v>0</v>
      </c>
      <c r="U704" s="224" t="s">
        <v>19</v>
      </c>
      <c r="V704" s="41"/>
      <c r="W704" s="41"/>
      <c r="X704" s="41"/>
      <c r="Y704" s="41"/>
      <c r="Z704" s="41"/>
      <c r="AA704" s="41"/>
      <c r="AB704" s="41"/>
      <c r="AC704" s="41"/>
      <c r="AD704" s="41"/>
      <c r="AE704" s="41"/>
      <c r="AR704" s="225" t="s">
        <v>269</v>
      </c>
      <c r="AT704" s="225" t="s">
        <v>144</v>
      </c>
      <c r="AU704" s="225" t="s">
        <v>85</v>
      </c>
      <c r="AY704" s="20" t="s">
        <v>142</v>
      </c>
      <c r="BE704" s="226">
        <f>IF(N704="základní",J704,0)</f>
        <v>0</v>
      </c>
      <c r="BF704" s="226">
        <f>IF(N704="snížená",J704,0)</f>
        <v>0</v>
      </c>
      <c r="BG704" s="226">
        <f>IF(N704="zákl. přenesená",J704,0)</f>
        <v>0</v>
      </c>
      <c r="BH704" s="226">
        <f>IF(N704="sníž. přenesená",J704,0)</f>
        <v>0</v>
      </c>
      <c r="BI704" s="226">
        <f>IF(N704="nulová",J704,0)</f>
        <v>0</v>
      </c>
      <c r="BJ704" s="20" t="s">
        <v>83</v>
      </c>
      <c r="BK704" s="226">
        <f>ROUND(I704*H704,2)</f>
        <v>0</v>
      </c>
      <c r="BL704" s="20" t="s">
        <v>269</v>
      </c>
      <c r="BM704" s="225" t="s">
        <v>1301</v>
      </c>
    </row>
    <row r="705" s="2" customFormat="1">
      <c r="A705" s="41"/>
      <c r="B705" s="42"/>
      <c r="C705" s="43"/>
      <c r="D705" s="234" t="s">
        <v>687</v>
      </c>
      <c r="E705" s="43"/>
      <c r="F705" s="289" t="s">
        <v>1302</v>
      </c>
      <c r="G705" s="43"/>
      <c r="H705" s="43"/>
      <c r="I705" s="229"/>
      <c r="J705" s="43"/>
      <c r="K705" s="43"/>
      <c r="L705" s="47"/>
      <c r="M705" s="230"/>
      <c r="N705" s="231"/>
      <c r="O705" s="87"/>
      <c r="P705" s="87"/>
      <c r="Q705" s="87"/>
      <c r="R705" s="87"/>
      <c r="S705" s="87"/>
      <c r="T705" s="87"/>
      <c r="U705" s="88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T705" s="20" t="s">
        <v>687</v>
      </c>
      <c r="AU705" s="20" t="s">
        <v>85</v>
      </c>
    </row>
    <row r="706" s="14" customFormat="1">
      <c r="A706" s="14"/>
      <c r="B706" s="243"/>
      <c r="C706" s="244"/>
      <c r="D706" s="234" t="s">
        <v>153</v>
      </c>
      <c r="E706" s="245" t="s">
        <v>19</v>
      </c>
      <c r="F706" s="246" t="s">
        <v>83</v>
      </c>
      <c r="G706" s="244"/>
      <c r="H706" s="247">
        <v>1</v>
      </c>
      <c r="I706" s="248"/>
      <c r="J706" s="244"/>
      <c r="K706" s="244"/>
      <c r="L706" s="249"/>
      <c r="M706" s="250"/>
      <c r="N706" s="251"/>
      <c r="O706" s="251"/>
      <c r="P706" s="251"/>
      <c r="Q706" s="251"/>
      <c r="R706" s="251"/>
      <c r="S706" s="251"/>
      <c r="T706" s="251"/>
      <c r="U706" s="252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T706" s="253" t="s">
        <v>153</v>
      </c>
      <c r="AU706" s="253" t="s">
        <v>85</v>
      </c>
      <c r="AV706" s="14" t="s">
        <v>85</v>
      </c>
      <c r="AW706" s="14" t="s">
        <v>37</v>
      </c>
      <c r="AX706" s="14" t="s">
        <v>75</v>
      </c>
      <c r="AY706" s="253" t="s">
        <v>142</v>
      </c>
    </row>
    <row r="707" s="15" customFormat="1">
      <c r="A707" s="15"/>
      <c r="B707" s="254"/>
      <c r="C707" s="255"/>
      <c r="D707" s="234" t="s">
        <v>153</v>
      </c>
      <c r="E707" s="256" t="s">
        <v>19</v>
      </c>
      <c r="F707" s="257" t="s">
        <v>156</v>
      </c>
      <c r="G707" s="255"/>
      <c r="H707" s="258">
        <v>1</v>
      </c>
      <c r="I707" s="259"/>
      <c r="J707" s="255"/>
      <c r="K707" s="255"/>
      <c r="L707" s="260"/>
      <c r="M707" s="261"/>
      <c r="N707" s="262"/>
      <c r="O707" s="262"/>
      <c r="P707" s="262"/>
      <c r="Q707" s="262"/>
      <c r="R707" s="262"/>
      <c r="S707" s="262"/>
      <c r="T707" s="262"/>
      <c r="U707" s="263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T707" s="264" t="s">
        <v>153</v>
      </c>
      <c r="AU707" s="264" t="s">
        <v>85</v>
      </c>
      <c r="AV707" s="15" t="s">
        <v>149</v>
      </c>
      <c r="AW707" s="15" t="s">
        <v>37</v>
      </c>
      <c r="AX707" s="15" t="s">
        <v>83</v>
      </c>
      <c r="AY707" s="264" t="s">
        <v>142</v>
      </c>
    </row>
    <row r="708" s="2" customFormat="1" ht="24.15" customHeight="1">
      <c r="A708" s="41"/>
      <c r="B708" s="42"/>
      <c r="C708" s="214" t="s">
        <v>1303</v>
      </c>
      <c r="D708" s="214" t="s">
        <v>144</v>
      </c>
      <c r="E708" s="215" t="s">
        <v>1304</v>
      </c>
      <c r="F708" s="216" t="s">
        <v>1305</v>
      </c>
      <c r="G708" s="217" t="s">
        <v>177</v>
      </c>
      <c r="H708" s="218">
        <v>15.004</v>
      </c>
      <c r="I708" s="219"/>
      <c r="J708" s="220">
        <f>ROUND(I708*H708,2)</f>
        <v>0</v>
      </c>
      <c r="K708" s="216" t="s">
        <v>148</v>
      </c>
      <c r="L708" s="47"/>
      <c r="M708" s="221" t="s">
        <v>19</v>
      </c>
      <c r="N708" s="222" t="s">
        <v>46</v>
      </c>
      <c r="O708" s="87"/>
      <c r="P708" s="223">
        <f>O708*H708</f>
        <v>0</v>
      </c>
      <c r="Q708" s="223">
        <v>0</v>
      </c>
      <c r="R708" s="223">
        <f>Q708*H708</f>
        <v>0</v>
      </c>
      <c r="S708" s="223">
        <v>0</v>
      </c>
      <c r="T708" s="223">
        <f>S708*H708</f>
        <v>0</v>
      </c>
      <c r="U708" s="224" t="s">
        <v>19</v>
      </c>
      <c r="V708" s="41"/>
      <c r="W708" s="41"/>
      <c r="X708" s="41"/>
      <c r="Y708" s="41"/>
      <c r="Z708" s="41"/>
      <c r="AA708" s="41"/>
      <c r="AB708" s="41"/>
      <c r="AC708" s="41"/>
      <c r="AD708" s="41"/>
      <c r="AE708" s="41"/>
      <c r="AR708" s="225" t="s">
        <v>269</v>
      </c>
      <c r="AT708" s="225" t="s">
        <v>144</v>
      </c>
      <c r="AU708" s="225" t="s">
        <v>85</v>
      </c>
      <c r="AY708" s="20" t="s">
        <v>142</v>
      </c>
      <c r="BE708" s="226">
        <f>IF(N708="základní",J708,0)</f>
        <v>0</v>
      </c>
      <c r="BF708" s="226">
        <f>IF(N708="snížená",J708,0)</f>
        <v>0</v>
      </c>
      <c r="BG708" s="226">
        <f>IF(N708="zákl. přenesená",J708,0)</f>
        <v>0</v>
      </c>
      <c r="BH708" s="226">
        <f>IF(N708="sníž. přenesená",J708,0)</f>
        <v>0</v>
      </c>
      <c r="BI708" s="226">
        <f>IF(N708="nulová",J708,0)</f>
        <v>0</v>
      </c>
      <c r="BJ708" s="20" t="s">
        <v>83</v>
      </c>
      <c r="BK708" s="226">
        <f>ROUND(I708*H708,2)</f>
        <v>0</v>
      </c>
      <c r="BL708" s="20" t="s">
        <v>269</v>
      </c>
      <c r="BM708" s="225" t="s">
        <v>1306</v>
      </c>
    </row>
    <row r="709" s="2" customFormat="1">
      <c r="A709" s="41"/>
      <c r="B709" s="42"/>
      <c r="C709" s="43"/>
      <c r="D709" s="227" t="s">
        <v>151</v>
      </c>
      <c r="E709" s="43"/>
      <c r="F709" s="228" t="s">
        <v>1307</v>
      </c>
      <c r="G709" s="43"/>
      <c r="H709" s="43"/>
      <c r="I709" s="229"/>
      <c r="J709" s="43"/>
      <c r="K709" s="43"/>
      <c r="L709" s="47"/>
      <c r="M709" s="230"/>
      <c r="N709" s="231"/>
      <c r="O709" s="87"/>
      <c r="P709" s="87"/>
      <c r="Q709" s="87"/>
      <c r="R709" s="87"/>
      <c r="S709" s="87"/>
      <c r="T709" s="87"/>
      <c r="U709" s="88"/>
      <c r="V709" s="41"/>
      <c r="W709" s="41"/>
      <c r="X709" s="41"/>
      <c r="Y709" s="41"/>
      <c r="Z709" s="41"/>
      <c r="AA709" s="41"/>
      <c r="AB709" s="41"/>
      <c r="AC709" s="41"/>
      <c r="AD709" s="41"/>
      <c r="AE709" s="41"/>
      <c r="AT709" s="20" t="s">
        <v>151</v>
      </c>
      <c r="AU709" s="20" t="s">
        <v>85</v>
      </c>
    </row>
    <row r="710" s="12" customFormat="1" ht="22.8" customHeight="1">
      <c r="A710" s="12"/>
      <c r="B710" s="198"/>
      <c r="C710" s="199"/>
      <c r="D710" s="200" t="s">
        <v>74</v>
      </c>
      <c r="E710" s="212" t="s">
        <v>442</v>
      </c>
      <c r="F710" s="212" t="s">
        <v>443</v>
      </c>
      <c r="G710" s="199"/>
      <c r="H710" s="199"/>
      <c r="I710" s="202"/>
      <c r="J710" s="213">
        <f>BK710</f>
        <v>0</v>
      </c>
      <c r="K710" s="199"/>
      <c r="L710" s="204"/>
      <c r="M710" s="205"/>
      <c r="N710" s="206"/>
      <c r="O710" s="206"/>
      <c r="P710" s="207">
        <f>SUM(P711:P736)</f>
        <v>0</v>
      </c>
      <c r="Q710" s="206"/>
      <c r="R710" s="207">
        <f>SUM(R711:R736)</f>
        <v>0.32857918999999997</v>
      </c>
      <c r="S710" s="206"/>
      <c r="T710" s="207">
        <f>SUM(T711:T736)</f>
        <v>0</v>
      </c>
      <c r="U710" s="208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R710" s="209" t="s">
        <v>85</v>
      </c>
      <c r="AT710" s="210" t="s">
        <v>74</v>
      </c>
      <c r="AU710" s="210" t="s">
        <v>83</v>
      </c>
      <c r="AY710" s="209" t="s">
        <v>142</v>
      </c>
      <c r="BK710" s="211">
        <f>SUM(BK711:BK736)</f>
        <v>0</v>
      </c>
    </row>
    <row r="711" s="2" customFormat="1" ht="16.5" customHeight="1">
      <c r="A711" s="41"/>
      <c r="B711" s="42"/>
      <c r="C711" s="214" t="s">
        <v>1308</v>
      </c>
      <c r="D711" s="214" t="s">
        <v>144</v>
      </c>
      <c r="E711" s="215" t="s">
        <v>1309</v>
      </c>
      <c r="F711" s="216" t="s">
        <v>1310</v>
      </c>
      <c r="G711" s="217" t="s">
        <v>147</v>
      </c>
      <c r="H711" s="218">
        <v>9.8000000000000007</v>
      </c>
      <c r="I711" s="219"/>
      <c r="J711" s="220">
        <f>ROUND(I711*H711,2)</f>
        <v>0</v>
      </c>
      <c r="K711" s="216" t="s">
        <v>148</v>
      </c>
      <c r="L711" s="47"/>
      <c r="M711" s="221" t="s">
        <v>19</v>
      </c>
      <c r="N711" s="222" t="s">
        <v>46</v>
      </c>
      <c r="O711" s="87"/>
      <c r="P711" s="223">
        <f>O711*H711</f>
        <v>0</v>
      </c>
      <c r="Q711" s="223">
        <v>1.0000000000000001E-05</v>
      </c>
      <c r="R711" s="223">
        <f>Q711*H711</f>
        <v>9.800000000000001E-05</v>
      </c>
      <c r="S711" s="223">
        <v>0</v>
      </c>
      <c r="T711" s="223">
        <f>S711*H711</f>
        <v>0</v>
      </c>
      <c r="U711" s="224" t="s">
        <v>19</v>
      </c>
      <c r="V711" s="41"/>
      <c r="W711" s="41"/>
      <c r="X711" s="41"/>
      <c r="Y711" s="41"/>
      <c r="Z711" s="41"/>
      <c r="AA711" s="41"/>
      <c r="AB711" s="41"/>
      <c r="AC711" s="41"/>
      <c r="AD711" s="41"/>
      <c r="AE711" s="41"/>
      <c r="AR711" s="225" t="s">
        <v>269</v>
      </c>
      <c r="AT711" s="225" t="s">
        <v>144</v>
      </c>
      <c r="AU711" s="225" t="s">
        <v>85</v>
      </c>
      <c r="AY711" s="20" t="s">
        <v>142</v>
      </c>
      <c r="BE711" s="226">
        <f>IF(N711="základní",J711,0)</f>
        <v>0</v>
      </c>
      <c r="BF711" s="226">
        <f>IF(N711="snížená",J711,0)</f>
        <v>0</v>
      </c>
      <c r="BG711" s="226">
        <f>IF(N711="zákl. přenesená",J711,0)</f>
        <v>0</v>
      </c>
      <c r="BH711" s="226">
        <f>IF(N711="sníž. přenesená",J711,0)</f>
        <v>0</v>
      </c>
      <c r="BI711" s="226">
        <f>IF(N711="nulová",J711,0)</f>
        <v>0</v>
      </c>
      <c r="BJ711" s="20" t="s">
        <v>83</v>
      </c>
      <c r="BK711" s="226">
        <f>ROUND(I711*H711,2)</f>
        <v>0</v>
      </c>
      <c r="BL711" s="20" t="s">
        <v>269</v>
      </c>
      <c r="BM711" s="225" t="s">
        <v>1311</v>
      </c>
    </row>
    <row r="712" s="2" customFormat="1">
      <c r="A712" s="41"/>
      <c r="B712" s="42"/>
      <c r="C712" s="43"/>
      <c r="D712" s="227" t="s">
        <v>151</v>
      </c>
      <c r="E712" s="43"/>
      <c r="F712" s="228" t="s">
        <v>1312</v>
      </c>
      <c r="G712" s="43"/>
      <c r="H712" s="43"/>
      <c r="I712" s="229"/>
      <c r="J712" s="43"/>
      <c r="K712" s="43"/>
      <c r="L712" s="47"/>
      <c r="M712" s="230"/>
      <c r="N712" s="231"/>
      <c r="O712" s="87"/>
      <c r="P712" s="87"/>
      <c r="Q712" s="87"/>
      <c r="R712" s="87"/>
      <c r="S712" s="87"/>
      <c r="T712" s="87"/>
      <c r="U712" s="88"/>
      <c r="V712" s="41"/>
      <c r="W712" s="41"/>
      <c r="X712" s="41"/>
      <c r="Y712" s="41"/>
      <c r="Z712" s="41"/>
      <c r="AA712" s="41"/>
      <c r="AB712" s="41"/>
      <c r="AC712" s="41"/>
      <c r="AD712" s="41"/>
      <c r="AE712" s="41"/>
      <c r="AT712" s="20" t="s">
        <v>151</v>
      </c>
      <c r="AU712" s="20" t="s">
        <v>85</v>
      </c>
    </row>
    <row r="713" s="13" customFormat="1">
      <c r="A713" s="13"/>
      <c r="B713" s="232"/>
      <c r="C713" s="233"/>
      <c r="D713" s="234" t="s">
        <v>153</v>
      </c>
      <c r="E713" s="235" t="s">
        <v>19</v>
      </c>
      <c r="F713" s="236" t="s">
        <v>1313</v>
      </c>
      <c r="G713" s="233"/>
      <c r="H713" s="235" t="s">
        <v>19</v>
      </c>
      <c r="I713" s="237"/>
      <c r="J713" s="233"/>
      <c r="K713" s="233"/>
      <c r="L713" s="238"/>
      <c r="M713" s="239"/>
      <c r="N713" s="240"/>
      <c r="O713" s="240"/>
      <c r="P713" s="240"/>
      <c r="Q713" s="240"/>
      <c r="R713" s="240"/>
      <c r="S713" s="240"/>
      <c r="T713" s="240"/>
      <c r="U713" s="241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T713" s="242" t="s">
        <v>153</v>
      </c>
      <c r="AU713" s="242" t="s">
        <v>85</v>
      </c>
      <c r="AV713" s="13" t="s">
        <v>83</v>
      </c>
      <c r="AW713" s="13" t="s">
        <v>37</v>
      </c>
      <c r="AX713" s="13" t="s">
        <v>75</v>
      </c>
      <c r="AY713" s="242" t="s">
        <v>142</v>
      </c>
    </row>
    <row r="714" s="14" customFormat="1">
      <c r="A714" s="14"/>
      <c r="B714" s="243"/>
      <c r="C714" s="244"/>
      <c r="D714" s="234" t="s">
        <v>153</v>
      </c>
      <c r="E714" s="245" t="s">
        <v>19</v>
      </c>
      <c r="F714" s="246" t="s">
        <v>1314</v>
      </c>
      <c r="G714" s="244"/>
      <c r="H714" s="247">
        <v>9.8000000000000007</v>
      </c>
      <c r="I714" s="248"/>
      <c r="J714" s="244"/>
      <c r="K714" s="244"/>
      <c r="L714" s="249"/>
      <c r="M714" s="250"/>
      <c r="N714" s="251"/>
      <c r="O714" s="251"/>
      <c r="P714" s="251"/>
      <c r="Q714" s="251"/>
      <c r="R714" s="251"/>
      <c r="S714" s="251"/>
      <c r="T714" s="251"/>
      <c r="U714" s="252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T714" s="253" t="s">
        <v>153</v>
      </c>
      <c r="AU714" s="253" t="s">
        <v>85</v>
      </c>
      <c r="AV714" s="14" t="s">
        <v>85</v>
      </c>
      <c r="AW714" s="14" t="s">
        <v>37</v>
      </c>
      <c r="AX714" s="14" t="s">
        <v>75</v>
      </c>
      <c r="AY714" s="253" t="s">
        <v>142</v>
      </c>
    </row>
    <row r="715" s="15" customFormat="1">
      <c r="A715" s="15"/>
      <c r="B715" s="254"/>
      <c r="C715" s="255"/>
      <c r="D715" s="234" t="s">
        <v>153</v>
      </c>
      <c r="E715" s="256" t="s">
        <v>19</v>
      </c>
      <c r="F715" s="257" t="s">
        <v>156</v>
      </c>
      <c r="G715" s="255"/>
      <c r="H715" s="258">
        <v>9.8000000000000007</v>
      </c>
      <c r="I715" s="259"/>
      <c r="J715" s="255"/>
      <c r="K715" s="255"/>
      <c r="L715" s="260"/>
      <c r="M715" s="261"/>
      <c r="N715" s="262"/>
      <c r="O715" s="262"/>
      <c r="P715" s="262"/>
      <c r="Q715" s="262"/>
      <c r="R715" s="262"/>
      <c r="S715" s="262"/>
      <c r="T715" s="262"/>
      <c r="U715" s="263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T715" s="264" t="s">
        <v>153</v>
      </c>
      <c r="AU715" s="264" t="s">
        <v>85</v>
      </c>
      <c r="AV715" s="15" t="s">
        <v>149</v>
      </c>
      <c r="AW715" s="15" t="s">
        <v>37</v>
      </c>
      <c r="AX715" s="15" t="s">
        <v>83</v>
      </c>
      <c r="AY715" s="264" t="s">
        <v>142</v>
      </c>
    </row>
    <row r="716" s="2" customFormat="1" ht="16.5" customHeight="1">
      <c r="A716" s="41"/>
      <c r="B716" s="42"/>
      <c r="C716" s="279" t="s">
        <v>1315</v>
      </c>
      <c r="D716" s="279" t="s">
        <v>517</v>
      </c>
      <c r="E716" s="280" t="s">
        <v>1316</v>
      </c>
      <c r="F716" s="281" t="s">
        <v>1317</v>
      </c>
      <c r="G716" s="282" t="s">
        <v>147</v>
      </c>
      <c r="H716" s="283">
        <v>11.103</v>
      </c>
      <c r="I716" s="284"/>
      <c r="J716" s="285">
        <f>ROUND(I716*H716,2)</f>
        <v>0</v>
      </c>
      <c r="K716" s="281" t="s">
        <v>148</v>
      </c>
      <c r="L716" s="286"/>
      <c r="M716" s="287" t="s">
        <v>19</v>
      </c>
      <c r="N716" s="288" t="s">
        <v>46</v>
      </c>
      <c r="O716" s="87"/>
      <c r="P716" s="223">
        <f>O716*H716</f>
        <v>0</v>
      </c>
      <c r="Q716" s="223">
        <v>0.0046800000000000001</v>
      </c>
      <c r="R716" s="223">
        <f>Q716*H716</f>
        <v>0.051962040000000001</v>
      </c>
      <c r="S716" s="223">
        <v>0</v>
      </c>
      <c r="T716" s="223">
        <f>S716*H716</f>
        <v>0</v>
      </c>
      <c r="U716" s="224" t="s">
        <v>19</v>
      </c>
      <c r="V716" s="41"/>
      <c r="W716" s="41"/>
      <c r="X716" s="41"/>
      <c r="Y716" s="41"/>
      <c r="Z716" s="41"/>
      <c r="AA716" s="41"/>
      <c r="AB716" s="41"/>
      <c r="AC716" s="41"/>
      <c r="AD716" s="41"/>
      <c r="AE716" s="41"/>
      <c r="AR716" s="225" t="s">
        <v>366</v>
      </c>
      <c r="AT716" s="225" t="s">
        <v>517</v>
      </c>
      <c r="AU716" s="225" t="s">
        <v>85</v>
      </c>
      <c r="AY716" s="20" t="s">
        <v>142</v>
      </c>
      <c r="BE716" s="226">
        <f>IF(N716="základní",J716,0)</f>
        <v>0</v>
      </c>
      <c r="BF716" s="226">
        <f>IF(N716="snížená",J716,0)</f>
        <v>0</v>
      </c>
      <c r="BG716" s="226">
        <f>IF(N716="zákl. přenesená",J716,0)</f>
        <v>0</v>
      </c>
      <c r="BH716" s="226">
        <f>IF(N716="sníž. přenesená",J716,0)</f>
        <v>0</v>
      </c>
      <c r="BI716" s="226">
        <f>IF(N716="nulová",J716,0)</f>
        <v>0</v>
      </c>
      <c r="BJ716" s="20" t="s">
        <v>83</v>
      </c>
      <c r="BK716" s="226">
        <f>ROUND(I716*H716,2)</f>
        <v>0</v>
      </c>
      <c r="BL716" s="20" t="s">
        <v>269</v>
      </c>
      <c r="BM716" s="225" t="s">
        <v>1318</v>
      </c>
    </row>
    <row r="717" s="14" customFormat="1">
      <c r="A717" s="14"/>
      <c r="B717" s="243"/>
      <c r="C717" s="244"/>
      <c r="D717" s="234" t="s">
        <v>153</v>
      </c>
      <c r="E717" s="244"/>
      <c r="F717" s="246" t="s">
        <v>1319</v>
      </c>
      <c r="G717" s="244"/>
      <c r="H717" s="247">
        <v>11.103</v>
      </c>
      <c r="I717" s="248"/>
      <c r="J717" s="244"/>
      <c r="K717" s="244"/>
      <c r="L717" s="249"/>
      <c r="M717" s="250"/>
      <c r="N717" s="251"/>
      <c r="O717" s="251"/>
      <c r="P717" s="251"/>
      <c r="Q717" s="251"/>
      <c r="R717" s="251"/>
      <c r="S717" s="251"/>
      <c r="T717" s="251"/>
      <c r="U717" s="252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T717" s="253" t="s">
        <v>153</v>
      </c>
      <c r="AU717" s="253" t="s">
        <v>85</v>
      </c>
      <c r="AV717" s="14" t="s">
        <v>85</v>
      </c>
      <c r="AW717" s="14" t="s">
        <v>4</v>
      </c>
      <c r="AX717" s="14" t="s">
        <v>83</v>
      </c>
      <c r="AY717" s="253" t="s">
        <v>142</v>
      </c>
    </row>
    <row r="718" s="2" customFormat="1" ht="24.15" customHeight="1">
      <c r="A718" s="41"/>
      <c r="B718" s="42"/>
      <c r="C718" s="214" t="s">
        <v>1320</v>
      </c>
      <c r="D718" s="214" t="s">
        <v>144</v>
      </c>
      <c r="E718" s="215" t="s">
        <v>1321</v>
      </c>
      <c r="F718" s="216" t="s">
        <v>1322</v>
      </c>
      <c r="G718" s="217" t="s">
        <v>147</v>
      </c>
      <c r="H718" s="218">
        <v>17.100000000000001</v>
      </c>
      <c r="I718" s="219"/>
      <c r="J718" s="220">
        <f>ROUND(I718*H718,2)</f>
        <v>0</v>
      </c>
      <c r="K718" s="216" t="s">
        <v>148</v>
      </c>
      <c r="L718" s="47"/>
      <c r="M718" s="221" t="s">
        <v>19</v>
      </c>
      <c r="N718" s="222" t="s">
        <v>46</v>
      </c>
      <c r="O718" s="87"/>
      <c r="P718" s="223">
        <f>O718*H718</f>
        <v>0</v>
      </c>
      <c r="Q718" s="223">
        <v>1.0000000000000001E-05</v>
      </c>
      <c r="R718" s="223">
        <f>Q718*H718</f>
        <v>0.00017100000000000004</v>
      </c>
      <c r="S718" s="223">
        <v>0</v>
      </c>
      <c r="T718" s="223">
        <f>S718*H718</f>
        <v>0</v>
      </c>
      <c r="U718" s="224" t="s">
        <v>19</v>
      </c>
      <c r="V718" s="41"/>
      <c r="W718" s="41"/>
      <c r="X718" s="41"/>
      <c r="Y718" s="41"/>
      <c r="Z718" s="41"/>
      <c r="AA718" s="41"/>
      <c r="AB718" s="41"/>
      <c r="AC718" s="41"/>
      <c r="AD718" s="41"/>
      <c r="AE718" s="41"/>
      <c r="AR718" s="225" t="s">
        <v>269</v>
      </c>
      <c r="AT718" s="225" t="s">
        <v>144</v>
      </c>
      <c r="AU718" s="225" t="s">
        <v>85</v>
      </c>
      <c r="AY718" s="20" t="s">
        <v>142</v>
      </c>
      <c r="BE718" s="226">
        <f>IF(N718="základní",J718,0)</f>
        <v>0</v>
      </c>
      <c r="BF718" s="226">
        <f>IF(N718="snížená",J718,0)</f>
        <v>0</v>
      </c>
      <c r="BG718" s="226">
        <f>IF(N718="zákl. přenesená",J718,0)</f>
        <v>0</v>
      </c>
      <c r="BH718" s="226">
        <f>IF(N718="sníž. přenesená",J718,0)</f>
        <v>0</v>
      </c>
      <c r="BI718" s="226">
        <f>IF(N718="nulová",J718,0)</f>
        <v>0</v>
      </c>
      <c r="BJ718" s="20" t="s">
        <v>83</v>
      </c>
      <c r="BK718" s="226">
        <f>ROUND(I718*H718,2)</f>
        <v>0</v>
      </c>
      <c r="BL718" s="20" t="s">
        <v>269</v>
      </c>
      <c r="BM718" s="225" t="s">
        <v>1323</v>
      </c>
    </row>
    <row r="719" s="2" customFormat="1">
      <c r="A719" s="41"/>
      <c r="B719" s="42"/>
      <c r="C719" s="43"/>
      <c r="D719" s="227" t="s">
        <v>151</v>
      </c>
      <c r="E719" s="43"/>
      <c r="F719" s="228" t="s">
        <v>1324</v>
      </c>
      <c r="G719" s="43"/>
      <c r="H719" s="43"/>
      <c r="I719" s="229"/>
      <c r="J719" s="43"/>
      <c r="K719" s="43"/>
      <c r="L719" s="47"/>
      <c r="M719" s="230"/>
      <c r="N719" s="231"/>
      <c r="O719" s="87"/>
      <c r="P719" s="87"/>
      <c r="Q719" s="87"/>
      <c r="R719" s="87"/>
      <c r="S719" s="87"/>
      <c r="T719" s="87"/>
      <c r="U719" s="88"/>
      <c r="V719" s="41"/>
      <c r="W719" s="41"/>
      <c r="X719" s="41"/>
      <c r="Y719" s="41"/>
      <c r="Z719" s="41"/>
      <c r="AA719" s="41"/>
      <c r="AB719" s="41"/>
      <c r="AC719" s="41"/>
      <c r="AD719" s="41"/>
      <c r="AE719" s="41"/>
      <c r="AT719" s="20" t="s">
        <v>151</v>
      </c>
      <c r="AU719" s="20" t="s">
        <v>85</v>
      </c>
    </row>
    <row r="720" s="13" customFormat="1">
      <c r="A720" s="13"/>
      <c r="B720" s="232"/>
      <c r="C720" s="233"/>
      <c r="D720" s="234" t="s">
        <v>153</v>
      </c>
      <c r="E720" s="235" t="s">
        <v>19</v>
      </c>
      <c r="F720" s="236" t="s">
        <v>1325</v>
      </c>
      <c r="G720" s="233"/>
      <c r="H720" s="235" t="s">
        <v>19</v>
      </c>
      <c r="I720" s="237"/>
      <c r="J720" s="233"/>
      <c r="K720" s="233"/>
      <c r="L720" s="238"/>
      <c r="M720" s="239"/>
      <c r="N720" s="240"/>
      <c r="O720" s="240"/>
      <c r="P720" s="240"/>
      <c r="Q720" s="240"/>
      <c r="R720" s="240"/>
      <c r="S720" s="240"/>
      <c r="T720" s="240"/>
      <c r="U720" s="241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T720" s="242" t="s">
        <v>153</v>
      </c>
      <c r="AU720" s="242" t="s">
        <v>85</v>
      </c>
      <c r="AV720" s="13" t="s">
        <v>83</v>
      </c>
      <c r="AW720" s="13" t="s">
        <v>37</v>
      </c>
      <c r="AX720" s="13" t="s">
        <v>75</v>
      </c>
      <c r="AY720" s="242" t="s">
        <v>142</v>
      </c>
    </row>
    <row r="721" s="14" customFormat="1">
      <c r="A721" s="14"/>
      <c r="B721" s="243"/>
      <c r="C721" s="244"/>
      <c r="D721" s="234" t="s">
        <v>153</v>
      </c>
      <c r="E721" s="245" t="s">
        <v>19</v>
      </c>
      <c r="F721" s="246" t="s">
        <v>1326</v>
      </c>
      <c r="G721" s="244"/>
      <c r="H721" s="247">
        <v>17.100000000000001</v>
      </c>
      <c r="I721" s="248"/>
      <c r="J721" s="244"/>
      <c r="K721" s="244"/>
      <c r="L721" s="249"/>
      <c r="M721" s="250"/>
      <c r="N721" s="251"/>
      <c r="O721" s="251"/>
      <c r="P721" s="251"/>
      <c r="Q721" s="251"/>
      <c r="R721" s="251"/>
      <c r="S721" s="251"/>
      <c r="T721" s="251"/>
      <c r="U721" s="252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T721" s="253" t="s">
        <v>153</v>
      </c>
      <c r="AU721" s="253" t="s">
        <v>85</v>
      </c>
      <c r="AV721" s="14" t="s">
        <v>85</v>
      </c>
      <c r="AW721" s="14" t="s">
        <v>37</v>
      </c>
      <c r="AX721" s="14" t="s">
        <v>75</v>
      </c>
      <c r="AY721" s="253" t="s">
        <v>142</v>
      </c>
    </row>
    <row r="722" s="15" customFormat="1">
      <c r="A722" s="15"/>
      <c r="B722" s="254"/>
      <c r="C722" s="255"/>
      <c r="D722" s="234" t="s">
        <v>153</v>
      </c>
      <c r="E722" s="256" t="s">
        <v>19</v>
      </c>
      <c r="F722" s="257" t="s">
        <v>156</v>
      </c>
      <c r="G722" s="255"/>
      <c r="H722" s="258">
        <v>17.100000000000001</v>
      </c>
      <c r="I722" s="259"/>
      <c r="J722" s="255"/>
      <c r="K722" s="255"/>
      <c r="L722" s="260"/>
      <c r="M722" s="261"/>
      <c r="N722" s="262"/>
      <c r="O722" s="262"/>
      <c r="P722" s="262"/>
      <c r="Q722" s="262"/>
      <c r="R722" s="262"/>
      <c r="S722" s="262"/>
      <c r="T722" s="262"/>
      <c r="U722" s="263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T722" s="264" t="s">
        <v>153</v>
      </c>
      <c r="AU722" s="264" t="s">
        <v>85</v>
      </c>
      <c r="AV722" s="15" t="s">
        <v>149</v>
      </c>
      <c r="AW722" s="15" t="s">
        <v>37</v>
      </c>
      <c r="AX722" s="15" t="s">
        <v>83</v>
      </c>
      <c r="AY722" s="264" t="s">
        <v>142</v>
      </c>
    </row>
    <row r="723" s="2" customFormat="1" ht="16.5" customHeight="1">
      <c r="A723" s="41"/>
      <c r="B723" s="42"/>
      <c r="C723" s="279" t="s">
        <v>1327</v>
      </c>
      <c r="D723" s="279" t="s">
        <v>517</v>
      </c>
      <c r="E723" s="280" t="s">
        <v>1328</v>
      </c>
      <c r="F723" s="281" t="s">
        <v>1329</v>
      </c>
      <c r="G723" s="282" t="s">
        <v>147</v>
      </c>
      <c r="H723" s="283">
        <v>19.373999999999999</v>
      </c>
      <c r="I723" s="284"/>
      <c r="J723" s="285">
        <f>ROUND(I723*H723,2)</f>
        <v>0</v>
      </c>
      <c r="K723" s="281" t="s">
        <v>148</v>
      </c>
      <c r="L723" s="286"/>
      <c r="M723" s="287" t="s">
        <v>19</v>
      </c>
      <c r="N723" s="288" t="s">
        <v>46</v>
      </c>
      <c r="O723" s="87"/>
      <c r="P723" s="223">
        <f>O723*H723</f>
        <v>0</v>
      </c>
      <c r="Q723" s="223">
        <v>0.0070000000000000001</v>
      </c>
      <c r="R723" s="223">
        <f>Q723*H723</f>
        <v>0.13561799999999999</v>
      </c>
      <c r="S723" s="223">
        <v>0</v>
      </c>
      <c r="T723" s="223">
        <f>S723*H723</f>
        <v>0</v>
      </c>
      <c r="U723" s="224" t="s">
        <v>19</v>
      </c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R723" s="225" t="s">
        <v>366</v>
      </c>
      <c r="AT723" s="225" t="s">
        <v>517</v>
      </c>
      <c r="AU723" s="225" t="s">
        <v>85</v>
      </c>
      <c r="AY723" s="20" t="s">
        <v>142</v>
      </c>
      <c r="BE723" s="226">
        <f>IF(N723="základní",J723,0)</f>
        <v>0</v>
      </c>
      <c r="BF723" s="226">
        <f>IF(N723="snížená",J723,0)</f>
        <v>0</v>
      </c>
      <c r="BG723" s="226">
        <f>IF(N723="zákl. přenesená",J723,0)</f>
        <v>0</v>
      </c>
      <c r="BH723" s="226">
        <f>IF(N723="sníž. přenesená",J723,0)</f>
        <v>0</v>
      </c>
      <c r="BI723" s="226">
        <f>IF(N723="nulová",J723,0)</f>
        <v>0</v>
      </c>
      <c r="BJ723" s="20" t="s">
        <v>83</v>
      </c>
      <c r="BK723" s="226">
        <f>ROUND(I723*H723,2)</f>
        <v>0</v>
      </c>
      <c r="BL723" s="20" t="s">
        <v>269</v>
      </c>
      <c r="BM723" s="225" t="s">
        <v>1330</v>
      </c>
    </row>
    <row r="724" s="14" customFormat="1">
      <c r="A724" s="14"/>
      <c r="B724" s="243"/>
      <c r="C724" s="244"/>
      <c r="D724" s="234" t="s">
        <v>153</v>
      </c>
      <c r="E724" s="244"/>
      <c r="F724" s="246" t="s">
        <v>1331</v>
      </c>
      <c r="G724" s="244"/>
      <c r="H724" s="247">
        <v>19.373999999999999</v>
      </c>
      <c r="I724" s="248"/>
      <c r="J724" s="244"/>
      <c r="K724" s="244"/>
      <c r="L724" s="249"/>
      <c r="M724" s="250"/>
      <c r="N724" s="251"/>
      <c r="O724" s="251"/>
      <c r="P724" s="251"/>
      <c r="Q724" s="251"/>
      <c r="R724" s="251"/>
      <c r="S724" s="251"/>
      <c r="T724" s="251"/>
      <c r="U724" s="252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T724" s="253" t="s">
        <v>153</v>
      </c>
      <c r="AU724" s="253" t="s">
        <v>85</v>
      </c>
      <c r="AV724" s="14" t="s">
        <v>85</v>
      </c>
      <c r="AW724" s="14" t="s">
        <v>4</v>
      </c>
      <c r="AX724" s="14" t="s">
        <v>83</v>
      </c>
      <c r="AY724" s="253" t="s">
        <v>142</v>
      </c>
    </row>
    <row r="725" s="2" customFormat="1" ht="16.5" customHeight="1">
      <c r="A725" s="41"/>
      <c r="B725" s="42"/>
      <c r="C725" s="214" t="s">
        <v>1332</v>
      </c>
      <c r="D725" s="214" t="s">
        <v>144</v>
      </c>
      <c r="E725" s="215" t="s">
        <v>1333</v>
      </c>
      <c r="F725" s="216" t="s">
        <v>1334</v>
      </c>
      <c r="G725" s="217" t="s">
        <v>147</v>
      </c>
      <c r="H725" s="218">
        <v>14.003</v>
      </c>
      <c r="I725" s="219"/>
      <c r="J725" s="220">
        <f>ROUND(I725*H725,2)</f>
        <v>0</v>
      </c>
      <c r="K725" s="216" t="s">
        <v>148</v>
      </c>
      <c r="L725" s="47"/>
      <c r="M725" s="221" t="s">
        <v>19</v>
      </c>
      <c r="N725" s="222" t="s">
        <v>46</v>
      </c>
      <c r="O725" s="87"/>
      <c r="P725" s="223">
        <f>O725*H725</f>
        <v>0</v>
      </c>
      <c r="Q725" s="223">
        <v>5.0000000000000002E-05</v>
      </c>
      <c r="R725" s="223">
        <f>Q725*H725</f>
        <v>0.00070015000000000008</v>
      </c>
      <c r="S725" s="223">
        <v>0</v>
      </c>
      <c r="T725" s="223">
        <f>S725*H725</f>
        <v>0</v>
      </c>
      <c r="U725" s="224" t="s">
        <v>19</v>
      </c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R725" s="225" t="s">
        <v>269</v>
      </c>
      <c r="AT725" s="225" t="s">
        <v>144</v>
      </c>
      <c r="AU725" s="225" t="s">
        <v>85</v>
      </c>
      <c r="AY725" s="20" t="s">
        <v>142</v>
      </c>
      <c r="BE725" s="226">
        <f>IF(N725="základní",J725,0)</f>
        <v>0</v>
      </c>
      <c r="BF725" s="226">
        <f>IF(N725="snížená",J725,0)</f>
        <v>0</v>
      </c>
      <c r="BG725" s="226">
        <f>IF(N725="zákl. přenesená",J725,0)</f>
        <v>0</v>
      </c>
      <c r="BH725" s="226">
        <f>IF(N725="sníž. přenesená",J725,0)</f>
        <v>0</v>
      </c>
      <c r="BI725" s="226">
        <f>IF(N725="nulová",J725,0)</f>
        <v>0</v>
      </c>
      <c r="BJ725" s="20" t="s">
        <v>83</v>
      </c>
      <c r="BK725" s="226">
        <f>ROUND(I725*H725,2)</f>
        <v>0</v>
      </c>
      <c r="BL725" s="20" t="s">
        <v>269</v>
      </c>
      <c r="BM725" s="225" t="s">
        <v>1335</v>
      </c>
    </row>
    <row r="726" s="2" customFormat="1">
      <c r="A726" s="41"/>
      <c r="B726" s="42"/>
      <c r="C726" s="43"/>
      <c r="D726" s="227" t="s">
        <v>151</v>
      </c>
      <c r="E726" s="43"/>
      <c r="F726" s="228" t="s">
        <v>1336</v>
      </c>
      <c r="G726" s="43"/>
      <c r="H726" s="43"/>
      <c r="I726" s="229"/>
      <c r="J726" s="43"/>
      <c r="K726" s="43"/>
      <c r="L726" s="47"/>
      <c r="M726" s="230"/>
      <c r="N726" s="231"/>
      <c r="O726" s="87"/>
      <c r="P726" s="87"/>
      <c r="Q726" s="87"/>
      <c r="R726" s="87"/>
      <c r="S726" s="87"/>
      <c r="T726" s="87"/>
      <c r="U726" s="88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T726" s="20" t="s">
        <v>151</v>
      </c>
      <c r="AU726" s="20" t="s">
        <v>85</v>
      </c>
    </row>
    <row r="727" s="14" customFormat="1">
      <c r="A727" s="14"/>
      <c r="B727" s="243"/>
      <c r="C727" s="244"/>
      <c r="D727" s="234" t="s">
        <v>153</v>
      </c>
      <c r="E727" s="245" t="s">
        <v>19</v>
      </c>
      <c r="F727" s="246" t="s">
        <v>1337</v>
      </c>
      <c r="G727" s="244"/>
      <c r="H727" s="247">
        <v>2.7999999999999998</v>
      </c>
      <c r="I727" s="248"/>
      <c r="J727" s="244"/>
      <c r="K727" s="244"/>
      <c r="L727" s="249"/>
      <c r="M727" s="250"/>
      <c r="N727" s="251"/>
      <c r="O727" s="251"/>
      <c r="P727" s="251"/>
      <c r="Q727" s="251"/>
      <c r="R727" s="251"/>
      <c r="S727" s="251"/>
      <c r="T727" s="251"/>
      <c r="U727" s="252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T727" s="253" t="s">
        <v>153</v>
      </c>
      <c r="AU727" s="253" t="s">
        <v>85</v>
      </c>
      <c r="AV727" s="14" t="s">
        <v>85</v>
      </c>
      <c r="AW727" s="14" t="s">
        <v>37</v>
      </c>
      <c r="AX727" s="14" t="s">
        <v>75</v>
      </c>
      <c r="AY727" s="253" t="s">
        <v>142</v>
      </c>
    </row>
    <row r="728" s="14" customFormat="1">
      <c r="A728" s="14"/>
      <c r="B728" s="243"/>
      <c r="C728" s="244"/>
      <c r="D728" s="234" t="s">
        <v>153</v>
      </c>
      <c r="E728" s="245" t="s">
        <v>19</v>
      </c>
      <c r="F728" s="246" t="s">
        <v>1338</v>
      </c>
      <c r="G728" s="244"/>
      <c r="H728" s="247">
        <v>1.845</v>
      </c>
      <c r="I728" s="248"/>
      <c r="J728" s="244"/>
      <c r="K728" s="244"/>
      <c r="L728" s="249"/>
      <c r="M728" s="250"/>
      <c r="N728" s="251"/>
      <c r="O728" s="251"/>
      <c r="P728" s="251"/>
      <c r="Q728" s="251"/>
      <c r="R728" s="251"/>
      <c r="S728" s="251"/>
      <c r="T728" s="251"/>
      <c r="U728" s="252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T728" s="253" t="s">
        <v>153</v>
      </c>
      <c r="AU728" s="253" t="s">
        <v>85</v>
      </c>
      <c r="AV728" s="14" t="s">
        <v>85</v>
      </c>
      <c r="AW728" s="14" t="s">
        <v>37</v>
      </c>
      <c r="AX728" s="14" t="s">
        <v>75</v>
      </c>
      <c r="AY728" s="253" t="s">
        <v>142</v>
      </c>
    </row>
    <row r="729" s="14" customFormat="1">
      <c r="A729" s="14"/>
      <c r="B729" s="243"/>
      <c r="C729" s="244"/>
      <c r="D729" s="234" t="s">
        <v>153</v>
      </c>
      <c r="E729" s="245" t="s">
        <v>19</v>
      </c>
      <c r="F729" s="246" t="s">
        <v>1339</v>
      </c>
      <c r="G729" s="244"/>
      <c r="H729" s="247">
        <v>2.8039999999999998</v>
      </c>
      <c r="I729" s="248"/>
      <c r="J729" s="244"/>
      <c r="K729" s="244"/>
      <c r="L729" s="249"/>
      <c r="M729" s="250"/>
      <c r="N729" s="251"/>
      <c r="O729" s="251"/>
      <c r="P729" s="251"/>
      <c r="Q729" s="251"/>
      <c r="R729" s="251"/>
      <c r="S729" s="251"/>
      <c r="T729" s="251"/>
      <c r="U729" s="252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T729" s="253" t="s">
        <v>153</v>
      </c>
      <c r="AU729" s="253" t="s">
        <v>85</v>
      </c>
      <c r="AV729" s="14" t="s">
        <v>85</v>
      </c>
      <c r="AW729" s="14" t="s">
        <v>37</v>
      </c>
      <c r="AX729" s="14" t="s">
        <v>75</v>
      </c>
      <c r="AY729" s="253" t="s">
        <v>142</v>
      </c>
    </row>
    <row r="730" s="14" customFormat="1">
      <c r="A730" s="14"/>
      <c r="B730" s="243"/>
      <c r="C730" s="244"/>
      <c r="D730" s="234" t="s">
        <v>153</v>
      </c>
      <c r="E730" s="245" t="s">
        <v>19</v>
      </c>
      <c r="F730" s="246" t="s">
        <v>1340</v>
      </c>
      <c r="G730" s="244"/>
      <c r="H730" s="247">
        <v>3.0259999999999998</v>
      </c>
      <c r="I730" s="248"/>
      <c r="J730" s="244"/>
      <c r="K730" s="244"/>
      <c r="L730" s="249"/>
      <c r="M730" s="250"/>
      <c r="N730" s="251"/>
      <c r="O730" s="251"/>
      <c r="P730" s="251"/>
      <c r="Q730" s="251"/>
      <c r="R730" s="251"/>
      <c r="S730" s="251"/>
      <c r="T730" s="251"/>
      <c r="U730" s="252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T730" s="253" t="s">
        <v>153</v>
      </c>
      <c r="AU730" s="253" t="s">
        <v>85</v>
      </c>
      <c r="AV730" s="14" t="s">
        <v>85</v>
      </c>
      <c r="AW730" s="14" t="s">
        <v>37</v>
      </c>
      <c r="AX730" s="14" t="s">
        <v>75</v>
      </c>
      <c r="AY730" s="253" t="s">
        <v>142</v>
      </c>
    </row>
    <row r="731" s="14" customFormat="1">
      <c r="A731" s="14"/>
      <c r="B731" s="243"/>
      <c r="C731" s="244"/>
      <c r="D731" s="234" t="s">
        <v>153</v>
      </c>
      <c r="E731" s="245" t="s">
        <v>19</v>
      </c>
      <c r="F731" s="246" t="s">
        <v>1341</v>
      </c>
      <c r="G731" s="244"/>
      <c r="H731" s="247">
        <v>2.0880000000000001</v>
      </c>
      <c r="I731" s="248"/>
      <c r="J731" s="244"/>
      <c r="K731" s="244"/>
      <c r="L731" s="249"/>
      <c r="M731" s="250"/>
      <c r="N731" s="251"/>
      <c r="O731" s="251"/>
      <c r="P731" s="251"/>
      <c r="Q731" s="251"/>
      <c r="R731" s="251"/>
      <c r="S731" s="251"/>
      <c r="T731" s="251"/>
      <c r="U731" s="252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T731" s="253" t="s">
        <v>153</v>
      </c>
      <c r="AU731" s="253" t="s">
        <v>85</v>
      </c>
      <c r="AV731" s="14" t="s">
        <v>85</v>
      </c>
      <c r="AW731" s="14" t="s">
        <v>37</v>
      </c>
      <c r="AX731" s="14" t="s">
        <v>75</v>
      </c>
      <c r="AY731" s="253" t="s">
        <v>142</v>
      </c>
    </row>
    <row r="732" s="14" customFormat="1">
      <c r="A732" s="14"/>
      <c r="B732" s="243"/>
      <c r="C732" s="244"/>
      <c r="D732" s="234" t="s">
        <v>153</v>
      </c>
      <c r="E732" s="245" t="s">
        <v>19</v>
      </c>
      <c r="F732" s="246" t="s">
        <v>1342</v>
      </c>
      <c r="G732" s="244"/>
      <c r="H732" s="247">
        <v>1.44</v>
      </c>
      <c r="I732" s="248"/>
      <c r="J732" s="244"/>
      <c r="K732" s="244"/>
      <c r="L732" s="249"/>
      <c r="M732" s="250"/>
      <c r="N732" s="251"/>
      <c r="O732" s="251"/>
      <c r="P732" s="251"/>
      <c r="Q732" s="251"/>
      <c r="R732" s="251"/>
      <c r="S732" s="251"/>
      <c r="T732" s="251"/>
      <c r="U732" s="252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T732" s="253" t="s">
        <v>153</v>
      </c>
      <c r="AU732" s="253" t="s">
        <v>85</v>
      </c>
      <c r="AV732" s="14" t="s">
        <v>85</v>
      </c>
      <c r="AW732" s="14" t="s">
        <v>37</v>
      </c>
      <c r="AX732" s="14" t="s">
        <v>75</v>
      </c>
      <c r="AY732" s="253" t="s">
        <v>142</v>
      </c>
    </row>
    <row r="733" s="15" customFormat="1">
      <c r="A733" s="15"/>
      <c r="B733" s="254"/>
      <c r="C733" s="255"/>
      <c r="D733" s="234" t="s">
        <v>153</v>
      </c>
      <c r="E733" s="256" t="s">
        <v>19</v>
      </c>
      <c r="F733" s="257" t="s">
        <v>156</v>
      </c>
      <c r="G733" s="255"/>
      <c r="H733" s="258">
        <v>14.002999999999998</v>
      </c>
      <c r="I733" s="259"/>
      <c r="J733" s="255"/>
      <c r="K733" s="255"/>
      <c r="L733" s="260"/>
      <c r="M733" s="261"/>
      <c r="N733" s="262"/>
      <c r="O733" s="262"/>
      <c r="P733" s="262"/>
      <c r="Q733" s="262"/>
      <c r="R733" s="262"/>
      <c r="S733" s="262"/>
      <c r="T733" s="262"/>
      <c r="U733" s="263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T733" s="264" t="s">
        <v>153</v>
      </c>
      <c r="AU733" s="264" t="s">
        <v>85</v>
      </c>
      <c r="AV733" s="15" t="s">
        <v>149</v>
      </c>
      <c r="AW733" s="15" t="s">
        <v>37</v>
      </c>
      <c r="AX733" s="15" t="s">
        <v>83</v>
      </c>
      <c r="AY733" s="264" t="s">
        <v>142</v>
      </c>
    </row>
    <row r="734" s="2" customFormat="1" ht="16.5" customHeight="1">
      <c r="A734" s="41"/>
      <c r="B734" s="42"/>
      <c r="C734" s="279" t="s">
        <v>1343</v>
      </c>
      <c r="D734" s="279" t="s">
        <v>517</v>
      </c>
      <c r="E734" s="280" t="s">
        <v>1344</v>
      </c>
      <c r="F734" s="281" t="s">
        <v>1345</v>
      </c>
      <c r="G734" s="282" t="s">
        <v>147</v>
      </c>
      <c r="H734" s="283">
        <v>14.003</v>
      </c>
      <c r="I734" s="284"/>
      <c r="J734" s="285">
        <f>ROUND(I734*H734,2)</f>
        <v>0</v>
      </c>
      <c r="K734" s="281" t="s">
        <v>148</v>
      </c>
      <c r="L734" s="286"/>
      <c r="M734" s="287" t="s">
        <v>19</v>
      </c>
      <c r="N734" s="288" t="s">
        <v>46</v>
      </c>
      <c r="O734" s="87"/>
      <c r="P734" s="223">
        <f>O734*H734</f>
        <v>0</v>
      </c>
      <c r="Q734" s="223">
        <v>0.01</v>
      </c>
      <c r="R734" s="223">
        <f>Q734*H734</f>
        <v>0.14003000000000002</v>
      </c>
      <c r="S734" s="223">
        <v>0</v>
      </c>
      <c r="T734" s="223">
        <f>S734*H734</f>
        <v>0</v>
      </c>
      <c r="U734" s="224" t="s">
        <v>19</v>
      </c>
      <c r="V734" s="41"/>
      <c r="W734" s="41"/>
      <c r="X734" s="41"/>
      <c r="Y734" s="41"/>
      <c r="Z734" s="41"/>
      <c r="AA734" s="41"/>
      <c r="AB734" s="41"/>
      <c r="AC734" s="41"/>
      <c r="AD734" s="41"/>
      <c r="AE734" s="41"/>
      <c r="AR734" s="225" t="s">
        <v>366</v>
      </c>
      <c r="AT734" s="225" t="s">
        <v>517</v>
      </c>
      <c r="AU734" s="225" t="s">
        <v>85</v>
      </c>
      <c r="AY734" s="20" t="s">
        <v>142</v>
      </c>
      <c r="BE734" s="226">
        <f>IF(N734="základní",J734,0)</f>
        <v>0</v>
      </c>
      <c r="BF734" s="226">
        <f>IF(N734="snížená",J734,0)</f>
        <v>0</v>
      </c>
      <c r="BG734" s="226">
        <f>IF(N734="zákl. přenesená",J734,0)</f>
        <v>0</v>
      </c>
      <c r="BH734" s="226">
        <f>IF(N734="sníž. přenesená",J734,0)</f>
        <v>0</v>
      </c>
      <c r="BI734" s="226">
        <f>IF(N734="nulová",J734,0)</f>
        <v>0</v>
      </c>
      <c r="BJ734" s="20" t="s">
        <v>83</v>
      </c>
      <c r="BK734" s="226">
        <f>ROUND(I734*H734,2)</f>
        <v>0</v>
      </c>
      <c r="BL734" s="20" t="s">
        <v>269</v>
      </c>
      <c r="BM734" s="225" t="s">
        <v>1346</v>
      </c>
    </row>
    <row r="735" s="2" customFormat="1" ht="33" customHeight="1">
      <c r="A735" s="41"/>
      <c r="B735" s="42"/>
      <c r="C735" s="214" t="s">
        <v>1347</v>
      </c>
      <c r="D735" s="214" t="s">
        <v>144</v>
      </c>
      <c r="E735" s="215" t="s">
        <v>1348</v>
      </c>
      <c r="F735" s="216" t="s">
        <v>1349</v>
      </c>
      <c r="G735" s="217" t="s">
        <v>177</v>
      </c>
      <c r="H735" s="218">
        <v>0.32900000000000001</v>
      </c>
      <c r="I735" s="219"/>
      <c r="J735" s="220">
        <f>ROUND(I735*H735,2)</f>
        <v>0</v>
      </c>
      <c r="K735" s="216" t="s">
        <v>148</v>
      </c>
      <c r="L735" s="47"/>
      <c r="M735" s="221" t="s">
        <v>19</v>
      </c>
      <c r="N735" s="222" t="s">
        <v>46</v>
      </c>
      <c r="O735" s="87"/>
      <c r="P735" s="223">
        <f>O735*H735</f>
        <v>0</v>
      </c>
      <c r="Q735" s="223">
        <v>0</v>
      </c>
      <c r="R735" s="223">
        <f>Q735*H735</f>
        <v>0</v>
      </c>
      <c r="S735" s="223">
        <v>0</v>
      </c>
      <c r="T735" s="223">
        <f>S735*H735</f>
        <v>0</v>
      </c>
      <c r="U735" s="224" t="s">
        <v>19</v>
      </c>
      <c r="V735" s="41"/>
      <c r="W735" s="41"/>
      <c r="X735" s="41"/>
      <c r="Y735" s="41"/>
      <c r="Z735" s="41"/>
      <c r="AA735" s="41"/>
      <c r="AB735" s="41"/>
      <c r="AC735" s="41"/>
      <c r="AD735" s="41"/>
      <c r="AE735" s="41"/>
      <c r="AR735" s="225" t="s">
        <v>269</v>
      </c>
      <c r="AT735" s="225" t="s">
        <v>144</v>
      </c>
      <c r="AU735" s="225" t="s">
        <v>85</v>
      </c>
      <c r="AY735" s="20" t="s">
        <v>142</v>
      </c>
      <c r="BE735" s="226">
        <f>IF(N735="základní",J735,0)</f>
        <v>0</v>
      </c>
      <c r="BF735" s="226">
        <f>IF(N735="snížená",J735,0)</f>
        <v>0</v>
      </c>
      <c r="BG735" s="226">
        <f>IF(N735="zákl. přenesená",J735,0)</f>
        <v>0</v>
      </c>
      <c r="BH735" s="226">
        <f>IF(N735="sníž. přenesená",J735,0)</f>
        <v>0</v>
      </c>
      <c r="BI735" s="226">
        <f>IF(N735="nulová",J735,0)</f>
        <v>0</v>
      </c>
      <c r="BJ735" s="20" t="s">
        <v>83</v>
      </c>
      <c r="BK735" s="226">
        <f>ROUND(I735*H735,2)</f>
        <v>0</v>
      </c>
      <c r="BL735" s="20" t="s">
        <v>269</v>
      </c>
      <c r="BM735" s="225" t="s">
        <v>1350</v>
      </c>
    </row>
    <row r="736" s="2" customFormat="1">
      <c r="A736" s="41"/>
      <c r="B736" s="42"/>
      <c r="C736" s="43"/>
      <c r="D736" s="227" t="s">
        <v>151</v>
      </c>
      <c r="E736" s="43"/>
      <c r="F736" s="228" t="s">
        <v>1351</v>
      </c>
      <c r="G736" s="43"/>
      <c r="H736" s="43"/>
      <c r="I736" s="229"/>
      <c r="J736" s="43"/>
      <c r="K736" s="43"/>
      <c r="L736" s="47"/>
      <c r="M736" s="230"/>
      <c r="N736" s="231"/>
      <c r="O736" s="87"/>
      <c r="P736" s="87"/>
      <c r="Q736" s="87"/>
      <c r="R736" s="87"/>
      <c r="S736" s="87"/>
      <c r="T736" s="87"/>
      <c r="U736" s="88"/>
      <c r="V736" s="41"/>
      <c r="W736" s="41"/>
      <c r="X736" s="41"/>
      <c r="Y736" s="41"/>
      <c r="Z736" s="41"/>
      <c r="AA736" s="41"/>
      <c r="AB736" s="41"/>
      <c r="AC736" s="41"/>
      <c r="AD736" s="41"/>
      <c r="AE736" s="41"/>
      <c r="AT736" s="20" t="s">
        <v>151</v>
      </c>
      <c r="AU736" s="20" t="s">
        <v>85</v>
      </c>
    </row>
    <row r="737" s="12" customFormat="1" ht="22.8" customHeight="1">
      <c r="A737" s="12"/>
      <c r="B737" s="198"/>
      <c r="C737" s="199"/>
      <c r="D737" s="200" t="s">
        <v>74</v>
      </c>
      <c r="E737" s="212" t="s">
        <v>1352</v>
      </c>
      <c r="F737" s="212" t="s">
        <v>1353</v>
      </c>
      <c r="G737" s="199"/>
      <c r="H737" s="199"/>
      <c r="I737" s="202"/>
      <c r="J737" s="213">
        <f>BK737</f>
        <v>0</v>
      </c>
      <c r="K737" s="199"/>
      <c r="L737" s="204"/>
      <c r="M737" s="205"/>
      <c r="N737" s="206"/>
      <c r="O737" s="206"/>
      <c r="P737" s="207">
        <f>SUM(P738:P745)</f>
        <v>0</v>
      </c>
      <c r="Q737" s="206"/>
      <c r="R737" s="207">
        <f>SUM(R738:R745)</f>
        <v>0.65654400000000002</v>
      </c>
      <c r="S737" s="206"/>
      <c r="T737" s="207">
        <f>SUM(T738:T745)</f>
        <v>0</v>
      </c>
      <c r="U737" s="208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R737" s="209" t="s">
        <v>85</v>
      </c>
      <c r="AT737" s="210" t="s">
        <v>74</v>
      </c>
      <c r="AU737" s="210" t="s">
        <v>83</v>
      </c>
      <c r="AY737" s="209" t="s">
        <v>142</v>
      </c>
      <c r="BK737" s="211">
        <f>SUM(BK738:BK745)</f>
        <v>0</v>
      </c>
    </row>
    <row r="738" s="2" customFormat="1" ht="24.15" customHeight="1">
      <c r="A738" s="41"/>
      <c r="B738" s="42"/>
      <c r="C738" s="214" t="s">
        <v>1354</v>
      </c>
      <c r="D738" s="214" t="s">
        <v>144</v>
      </c>
      <c r="E738" s="215" t="s">
        <v>1355</v>
      </c>
      <c r="F738" s="216" t="s">
        <v>1356</v>
      </c>
      <c r="G738" s="217" t="s">
        <v>147</v>
      </c>
      <c r="H738" s="218">
        <v>6.7199999999999998</v>
      </c>
      <c r="I738" s="219"/>
      <c r="J738" s="220">
        <f>ROUND(I738*H738,2)</f>
        <v>0</v>
      </c>
      <c r="K738" s="216" t="s">
        <v>148</v>
      </c>
      <c r="L738" s="47"/>
      <c r="M738" s="221" t="s">
        <v>19</v>
      </c>
      <c r="N738" s="222" t="s">
        <v>46</v>
      </c>
      <c r="O738" s="87"/>
      <c r="P738" s="223">
        <f>O738*H738</f>
        <v>0</v>
      </c>
      <c r="Q738" s="223">
        <v>0.041000000000000002</v>
      </c>
      <c r="R738" s="223">
        <f>Q738*H738</f>
        <v>0.27551999999999999</v>
      </c>
      <c r="S738" s="223">
        <v>0</v>
      </c>
      <c r="T738" s="223">
        <f>S738*H738</f>
        <v>0</v>
      </c>
      <c r="U738" s="224" t="s">
        <v>19</v>
      </c>
      <c r="V738" s="41"/>
      <c r="W738" s="41"/>
      <c r="X738" s="41"/>
      <c r="Y738" s="41"/>
      <c r="Z738" s="41"/>
      <c r="AA738" s="41"/>
      <c r="AB738" s="41"/>
      <c r="AC738" s="41"/>
      <c r="AD738" s="41"/>
      <c r="AE738" s="41"/>
      <c r="AR738" s="225" t="s">
        <v>269</v>
      </c>
      <c r="AT738" s="225" t="s">
        <v>144</v>
      </c>
      <c r="AU738" s="225" t="s">
        <v>85</v>
      </c>
      <c r="AY738" s="20" t="s">
        <v>142</v>
      </c>
      <c r="BE738" s="226">
        <f>IF(N738="základní",J738,0)</f>
        <v>0</v>
      </c>
      <c r="BF738" s="226">
        <f>IF(N738="snížená",J738,0)</f>
        <v>0</v>
      </c>
      <c r="BG738" s="226">
        <f>IF(N738="zákl. přenesená",J738,0)</f>
        <v>0</v>
      </c>
      <c r="BH738" s="226">
        <f>IF(N738="sníž. přenesená",J738,0)</f>
        <v>0</v>
      </c>
      <c r="BI738" s="226">
        <f>IF(N738="nulová",J738,0)</f>
        <v>0</v>
      </c>
      <c r="BJ738" s="20" t="s">
        <v>83</v>
      </c>
      <c r="BK738" s="226">
        <f>ROUND(I738*H738,2)</f>
        <v>0</v>
      </c>
      <c r="BL738" s="20" t="s">
        <v>269</v>
      </c>
      <c r="BM738" s="225" t="s">
        <v>1357</v>
      </c>
    </row>
    <row r="739" s="2" customFormat="1">
      <c r="A739" s="41"/>
      <c r="B739" s="42"/>
      <c r="C739" s="43"/>
      <c r="D739" s="227" t="s">
        <v>151</v>
      </c>
      <c r="E739" s="43"/>
      <c r="F739" s="228" t="s">
        <v>1358</v>
      </c>
      <c r="G739" s="43"/>
      <c r="H739" s="43"/>
      <c r="I739" s="229"/>
      <c r="J739" s="43"/>
      <c r="K739" s="43"/>
      <c r="L739" s="47"/>
      <c r="M739" s="230"/>
      <c r="N739" s="231"/>
      <c r="O739" s="87"/>
      <c r="P739" s="87"/>
      <c r="Q739" s="87"/>
      <c r="R739" s="87"/>
      <c r="S739" s="87"/>
      <c r="T739" s="87"/>
      <c r="U739" s="88"/>
      <c r="V739" s="41"/>
      <c r="W739" s="41"/>
      <c r="X739" s="41"/>
      <c r="Y739" s="41"/>
      <c r="Z739" s="41"/>
      <c r="AA739" s="41"/>
      <c r="AB739" s="41"/>
      <c r="AC739" s="41"/>
      <c r="AD739" s="41"/>
      <c r="AE739" s="41"/>
      <c r="AT739" s="20" t="s">
        <v>151</v>
      </c>
      <c r="AU739" s="20" t="s">
        <v>85</v>
      </c>
    </row>
    <row r="740" s="14" customFormat="1">
      <c r="A740" s="14"/>
      <c r="B740" s="243"/>
      <c r="C740" s="244"/>
      <c r="D740" s="234" t="s">
        <v>153</v>
      </c>
      <c r="E740" s="245" t="s">
        <v>19</v>
      </c>
      <c r="F740" s="246" t="s">
        <v>1359</v>
      </c>
      <c r="G740" s="244"/>
      <c r="H740" s="247">
        <v>6.7199999999999998</v>
      </c>
      <c r="I740" s="248"/>
      <c r="J740" s="244"/>
      <c r="K740" s="244"/>
      <c r="L740" s="249"/>
      <c r="M740" s="250"/>
      <c r="N740" s="251"/>
      <c r="O740" s="251"/>
      <c r="P740" s="251"/>
      <c r="Q740" s="251"/>
      <c r="R740" s="251"/>
      <c r="S740" s="251"/>
      <c r="T740" s="251"/>
      <c r="U740" s="252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T740" s="253" t="s">
        <v>153</v>
      </c>
      <c r="AU740" s="253" t="s">
        <v>85</v>
      </c>
      <c r="AV740" s="14" t="s">
        <v>85</v>
      </c>
      <c r="AW740" s="14" t="s">
        <v>37</v>
      </c>
      <c r="AX740" s="14" t="s">
        <v>75</v>
      </c>
      <c r="AY740" s="253" t="s">
        <v>142</v>
      </c>
    </row>
    <row r="741" s="15" customFormat="1">
      <c r="A741" s="15"/>
      <c r="B741" s="254"/>
      <c r="C741" s="255"/>
      <c r="D741" s="234" t="s">
        <v>153</v>
      </c>
      <c r="E741" s="256" t="s">
        <v>19</v>
      </c>
      <c r="F741" s="257" t="s">
        <v>156</v>
      </c>
      <c r="G741" s="255"/>
      <c r="H741" s="258">
        <v>6.7199999999999998</v>
      </c>
      <c r="I741" s="259"/>
      <c r="J741" s="255"/>
      <c r="K741" s="255"/>
      <c r="L741" s="260"/>
      <c r="M741" s="261"/>
      <c r="N741" s="262"/>
      <c r="O741" s="262"/>
      <c r="P741" s="262"/>
      <c r="Q741" s="262"/>
      <c r="R741" s="262"/>
      <c r="S741" s="262"/>
      <c r="T741" s="262"/>
      <c r="U741" s="263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T741" s="264" t="s">
        <v>153</v>
      </c>
      <c r="AU741" s="264" t="s">
        <v>85</v>
      </c>
      <c r="AV741" s="15" t="s">
        <v>149</v>
      </c>
      <c r="AW741" s="15" t="s">
        <v>37</v>
      </c>
      <c r="AX741" s="15" t="s">
        <v>83</v>
      </c>
      <c r="AY741" s="264" t="s">
        <v>142</v>
      </c>
    </row>
    <row r="742" s="2" customFormat="1" ht="16.5" customHeight="1">
      <c r="A742" s="41"/>
      <c r="B742" s="42"/>
      <c r="C742" s="279" t="s">
        <v>1360</v>
      </c>
      <c r="D742" s="279" t="s">
        <v>517</v>
      </c>
      <c r="E742" s="280" t="s">
        <v>1361</v>
      </c>
      <c r="F742" s="281" t="s">
        <v>1362</v>
      </c>
      <c r="G742" s="282" t="s">
        <v>147</v>
      </c>
      <c r="H742" s="283">
        <v>7.056</v>
      </c>
      <c r="I742" s="284"/>
      <c r="J742" s="285">
        <f>ROUND(I742*H742,2)</f>
        <v>0</v>
      </c>
      <c r="K742" s="281" t="s">
        <v>148</v>
      </c>
      <c r="L742" s="286"/>
      <c r="M742" s="287" t="s">
        <v>19</v>
      </c>
      <c r="N742" s="288" t="s">
        <v>46</v>
      </c>
      <c r="O742" s="87"/>
      <c r="P742" s="223">
        <f>O742*H742</f>
        <v>0</v>
      </c>
      <c r="Q742" s="223">
        <v>0.053999999999999999</v>
      </c>
      <c r="R742" s="223">
        <f>Q742*H742</f>
        <v>0.38102399999999997</v>
      </c>
      <c r="S742" s="223">
        <v>0</v>
      </c>
      <c r="T742" s="223">
        <f>S742*H742</f>
        <v>0</v>
      </c>
      <c r="U742" s="224" t="s">
        <v>19</v>
      </c>
      <c r="V742" s="41"/>
      <c r="W742" s="41"/>
      <c r="X742" s="41"/>
      <c r="Y742" s="41"/>
      <c r="Z742" s="41"/>
      <c r="AA742" s="41"/>
      <c r="AB742" s="41"/>
      <c r="AC742" s="41"/>
      <c r="AD742" s="41"/>
      <c r="AE742" s="41"/>
      <c r="AR742" s="225" t="s">
        <v>366</v>
      </c>
      <c r="AT742" s="225" t="s">
        <v>517</v>
      </c>
      <c r="AU742" s="225" t="s">
        <v>85</v>
      </c>
      <c r="AY742" s="20" t="s">
        <v>142</v>
      </c>
      <c r="BE742" s="226">
        <f>IF(N742="základní",J742,0)</f>
        <v>0</v>
      </c>
      <c r="BF742" s="226">
        <f>IF(N742="snížená",J742,0)</f>
        <v>0</v>
      </c>
      <c r="BG742" s="226">
        <f>IF(N742="zákl. přenesená",J742,0)</f>
        <v>0</v>
      </c>
      <c r="BH742" s="226">
        <f>IF(N742="sníž. přenesená",J742,0)</f>
        <v>0</v>
      </c>
      <c r="BI742" s="226">
        <f>IF(N742="nulová",J742,0)</f>
        <v>0</v>
      </c>
      <c r="BJ742" s="20" t="s">
        <v>83</v>
      </c>
      <c r="BK742" s="226">
        <f>ROUND(I742*H742,2)</f>
        <v>0</v>
      </c>
      <c r="BL742" s="20" t="s">
        <v>269</v>
      </c>
      <c r="BM742" s="225" t="s">
        <v>1363</v>
      </c>
    </row>
    <row r="743" s="14" customFormat="1">
      <c r="A743" s="14"/>
      <c r="B743" s="243"/>
      <c r="C743" s="244"/>
      <c r="D743" s="234" t="s">
        <v>153</v>
      </c>
      <c r="E743" s="244"/>
      <c r="F743" s="246" t="s">
        <v>1364</v>
      </c>
      <c r="G743" s="244"/>
      <c r="H743" s="247">
        <v>7.056</v>
      </c>
      <c r="I743" s="248"/>
      <c r="J743" s="244"/>
      <c r="K743" s="244"/>
      <c r="L743" s="249"/>
      <c r="M743" s="250"/>
      <c r="N743" s="251"/>
      <c r="O743" s="251"/>
      <c r="P743" s="251"/>
      <c r="Q743" s="251"/>
      <c r="R743" s="251"/>
      <c r="S743" s="251"/>
      <c r="T743" s="251"/>
      <c r="U743" s="252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T743" s="253" t="s">
        <v>153</v>
      </c>
      <c r="AU743" s="253" t="s">
        <v>85</v>
      </c>
      <c r="AV743" s="14" t="s">
        <v>85</v>
      </c>
      <c r="AW743" s="14" t="s">
        <v>4</v>
      </c>
      <c r="AX743" s="14" t="s">
        <v>83</v>
      </c>
      <c r="AY743" s="253" t="s">
        <v>142</v>
      </c>
    </row>
    <row r="744" s="2" customFormat="1" ht="24.15" customHeight="1">
      <c r="A744" s="41"/>
      <c r="B744" s="42"/>
      <c r="C744" s="214" t="s">
        <v>1365</v>
      </c>
      <c r="D744" s="214" t="s">
        <v>144</v>
      </c>
      <c r="E744" s="215" t="s">
        <v>1366</v>
      </c>
      <c r="F744" s="216" t="s">
        <v>1367</v>
      </c>
      <c r="G744" s="217" t="s">
        <v>177</v>
      </c>
      <c r="H744" s="218">
        <v>0.65700000000000003</v>
      </c>
      <c r="I744" s="219"/>
      <c r="J744" s="220">
        <f>ROUND(I744*H744,2)</f>
        <v>0</v>
      </c>
      <c r="K744" s="216" t="s">
        <v>148</v>
      </c>
      <c r="L744" s="47"/>
      <c r="M744" s="221" t="s">
        <v>19</v>
      </c>
      <c r="N744" s="222" t="s">
        <v>46</v>
      </c>
      <c r="O744" s="87"/>
      <c r="P744" s="223">
        <f>O744*H744</f>
        <v>0</v>
      </c>
      <c r="Q744" s="223">
        <v>0</v>
      </c>
      <c r="R744" s="223">
        <f>Q744*H744</f>
        <v>0</v>
      </c>
      <c r="S744" s="223">
        <v>0</v>
      </c>
      <c r="T744" s="223">
        <f>S744*H744</f>
        <v>0</v>
      </c>
      <c r="U744" s="224" t="s">
        <v>19</v>
      </c>
      <c r="V744" s="41"/>
      <c r="W744" s="41"/>
      <c r="X744" s="41"/>
      <c r="Y744" s="41"/>
      <c r="Z744" s="41"/>
      <c r="AA744" s="41"/>
      <c r="AB744" s="41"/>
      <c r="AC744" s="41"/>
      <c r="AD744" s="41"/>
      <c r="AE744" s="41"/>
      <c r="AR744" s="225" t="s">
        <v>269</v>
      </c>
      <c r="AT744" s="225" t="s">
        <v>144</v>
      </c>
      <c r="AU744" s="225" t="s">
        <v>85</v>
      </c>
      <c r="AY744" s="20" t="s">
        <v>142</v>
      </c>
      <c r="BE744" s="226">
        <f>IF(N744="základní",J744,0)</f>
        <v>0</v>
      </c>
      <c r="BF744" s="226">
        <f>IF(N744="snížená",J744,0)</f>
        <v>0</v>
      </c>
      <c r="BG744" s="226">
        <f>IF(N744="zákl. přenesená",J744,0)</f>
        <v>0</v>
      </c>
      <c r="BH744" s="226">
        <f>IF(N744="sníž. přenesená",J744,0)</f>
        <v>0</v>
      </c>
      <c r="BI744" s="226">
        <f>IF(N744="nulová",J744,0)</f>
        <v>0</v>
      </c>
      <c r="BJ744" s="20" t="s">
        <v>83</v>
      </c>
      <c r="BK744" s="226">
        <f>ROUND(I744*H744,2)</f>
        <v>0</v>
      </c>
      <c r="BL744" s="20" t="s">
        <v>269</v>
      </c>
      <c r="BM744" s="225" t="s">
        <v>1368</v>
      </c>
    </row>
    <row r="745" s="2" customFormat="1">
      <c r="A745" s="41"/>
      <c r="B745" s="42"/>
      <c r="C745" s="43"/>
      <c r="D745" s="227" t="s">
        <v>151</v>
      </c>
      <c r="E745" s="43"/>
      <c r="F745" s="228" t="s">
        <v>1369</v>
      </c>
      <c r="G745" s="43"/>
      <c r="H745" s="43"/>
      <c r="I745" s="229"/>
      <c r="J745" s="43"/>
      <c r="K745" s="43"/>
      <c r="L745" s="47"/>
      <c r="M745" s="230"/>
      <c r="N745" s="231"/>
      <c r="O745" s="87"/>
      <c r="P745" s="87"/>
      <c r="Q745" s="87"/>
      <c r="R745" s="87"/>
      <c r="S745" s="87"/>
      <c r="T745" s="87"/>
      <c r="U745" s="88"/>
      <c r="V745" s="41"/>
      <c r="W745" s="41"/>
      <c r="X745" s="41"/>
      <c r="Y745" s="41"/>
      <c r="Z745" s="41"/>
      <c r="AA745" s="41"/>
      <c r="AB745" s="41"/>
      <c r="AC745" s="41"/>
      <c r="AD745" s="41"/>
      <c r="AE745" s="41"/>
      <c r="AT745" s="20" t="s">
        <v>151</v>
      </c>
      <c r="AU745" s="20" t="s">
        <v>85</v>
      </c>
    </row>
    <row r="746" s="12" customFormat="1" ht="22.8" customHeight="1">
      <c r="A746" s="12"/>
      <c r="B746" s="198"/>
      <c r="C746" s="199"/>
      <c r="D746" s="200" t="s">
        <v>74</v>
      </c>
      <c r="E746" s="212" t="s">
        <v>1370</v>
      </c>
      <c r="F746" s="212" t="s">
        <v>1371</v>
      </c>
      <c r="G746" s="199"/>
      <c r="H746" s="199"/>
      <c r="I746" s="202"/>
      <c r="J746" s="213">
        <f>BK746</f>
        <v>0</v>
      </c>
      <c r="K746" s="199"/>
      <c r="L746" s="204"/>
      <c r="M746" s="205"/>
      <c r="N746" s="206"/>
      <c r="O746" s="206"/>
      <c r="P746" s="207">
        <f>SUM(P747:P770)</f>
        <v>0</v>
      </c>
      <c r="Q746" s="206"/>
      <c r="R746" s="207">
        <f>SUM(R747:R770)</f>
        <v>3.1539959999999998</v>
      </c>
      <c r="S746" s="206"/>
      <c r="T746" s="207">
        <f>SUM(T747:T770)</f>
        <v>0</v>
      </c>
      <c r="U746" s="208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R746" s="209" t="s">
        <v>85</v>
      </c>
      <c r="AT746" s="210" t="s">
        <v>74</v>
      </c>
      <c r="AU746" s="210" t="s">
        <v>83</v>
      </c>
      <c r="AY746" s="209" t="s">
        <v>142</v>
      </c>
      <c r="BK746" s="211">
        <f>SUM(BK747:BK770)</f>
        <v>0</v>
      </c>
    </row>
    <row r="747" s="2" customFormat="1" ht="16.5" customHeight="1">
      <c r="A747" s="41"/>
      <c r="B747" s="42"/>
      <c r="C747" s="214" t="s">
        <v>1372</v>
      </c>
      <c r="D747" s="214" t="s">
        <v>144</v>
      </c>
      <c r="E747" s="215" t="s">
        <v>1373</v>
      </c>
      <c r="F747" s="216" t="s">
        <v>1374</v>
      </c>
      <c r="G747" s="217" t="s">
        <v>147</v>
      </c>
      <c r="H747" s="218">
        <v>719</v>
      </c>
      <c r="I747" s="219"/>
      <c r="J747" s="220">
        <f>ROUND(I747*H747,2)</f>
        <v>0</v>
      </c>
      <c r="K747" s="216" t="s">
        <v>148</v>
      </c>
      <c r="L747" s="47"/>
      <c r="M747" s="221" t="s">
        <v>19</v>
      </c>
      <c r="N747" s="222" t="s">
        <v>46</v>
      </c>
      <c r="O747" s="87"/>
      <c r="P747" s="223">
        <f>O747*H747</f>
        <v>0</v>
      </c>
      <c r="Q747" s="223">
        <v>0.0030799999999999998</v>
      </c>
      <c r="R747" s="223">
        <f>Q747*H747</f>
        <v>2.2145199999999998</v>
      </c>
      <c r="S747" s="223">
        <v>0</v>
      </c>
      <c r="T747" s="223">
        <f>S747*H747</f>
        <v>0</v>
      </c>
      <c r="U747" s="224" t="s">
        <v>19</v>
      </c>
      <c r="V747" s="41"/>
      <c r="W747" s="41"/>
      <c r="X747" s="41"/>
      <c r="Y747" s="41"/>
      <c r="Z747" s="41"/>
      <c r="AA747" s="41"/>
      <c r="AB747" s="41"/>
      <c r="AC747" s="41"/>
      <c r="AD747" s="41"/>
      <c r="AE747" s="41"/>
      <c r="AR747" s="225" t="s">
        <v>269</v>
      </c>
      <c r="AT747" s="225" t="s">
        <v>144</v>
      </c>
      <c r="AU747" s="225" t="s">
        <v>85</v>
      </c>
      <c r="AY747" s="20" t="s">
        <v>142</v>
      </c>
      <c r="BE747" s="226">
        <f>IF(N747="základní",J747,0)</f>
        <v>0</v>
      </c>
      <c r="BF747" s="226">
        <f>IF(N747="snížená",J747,0)</f>
        <v>0</v>
      </c>
      <c r="BG747" s="226">
        <f>IF(N747="zákl. přenesená",J747,0)</f>
        <v>0</v>
      </c>
      <c r="BH747" s="226">
        <f>IF(N747="sníž. přenesená",J747,0)</f>
        <v>0</v>
      </c>
      <c r="BI747" s="226">
        <f>IF(N747="nulová",J747,0)</f>
        <v>0</v>
      </c>
      <c r="BJ747" s="20" t="s">
        <v>83</v>
      </c>
      <c r="BK747" s="226">
        <f>ROUND(I747*H747,2)</f>
        <v>0</v>
      </c>
      <c r="BL747" s="20" t="s">
        <v>269</v>
      </c>
      <c r="BM747" s="225" t="s">
        <v>1375</v>
      </c>
    </row>
    <row r="748" s="2" customFormat="1">
      <c r="A748" s="41"/>
      <c r="B748" s="42"/>
      <c r="C748" s="43"/>
      <c r="D748" s="227" t="s">
        <v>151</v>
      </c>
      <c r="E748" s="43"/>
      <c r="F748" s="228" t="s">
        <v>1376</v>
      </c>
      <c r="G748" s="43"/>
      <c r="H748" s="43"/>
      <c r="I748" s="229"/>
      <c r="J748" s="43"/>
      <c r="K748" s="43"/>
      <c r="L748" s="47"/>
      <c r="M748" s="230"/>
      <c r="N748" s="231"/>
      <c r="O748" s="87"/>
      <c r="P748" s="87"/>
      <c r="Q748" s="87"/>
      <c r="R748" s="87"/>
      <c r="S748" s="87"/>
      <c r="T748" s="87"/>
      <c r="U748" s="88"/>
      <c r="V748" s="41"/>
      <c r="W748" s="41"/>
      <c r="X748" s="41"/>
      <c r="Y748" s="41"/>
      <c r="Z748" s="41"/>
      <c r="AA748" s="41"/>
      <c r="AB748" s="41"/>
      <c r="AC748" s="41"/>
      <c r="AD748" s="41"/>
      <c r="AE748" s="41"/>
      <c r="AT748" s="20" t="s">
        <v>151</v>
      </c>
      <c r="AU748" s="20" t="s">
        <v>85</v>
      </c>
    </row>
    <row r="749" s="14" customFormat="1">
      <c r="A749" s="14"/>
      <c r="B749" s="243"/>
      <c r="C749" s="244"/>
      <c r="D749" s="234" t="s">
        <v>153</v>
      </c>
      <c r="E749" s="245" t="s">
        <v>19</v>
      </c>
      <c r="F749" s="246" t="s">
        <v>689</v>
      </c>
      <c r="G749" s="244"/>
      <c r="H749" s="247">
        <v>719</v>
      </c>
      <c r="I749" s="248"/>
      <c r="J749" s="244"/>
      <c r="K749" s="244"/>
      <c r="L749" s="249"/>
      <c r="M749" s="250"/>
      <c r="N749" s="251"/>
      <c r="O749" s="251"/>
      <c r="P749" s="251"/>
      <c r="Q749" s="251"/>
      <c r="R749" s="251"/>
      <c r="S749" s="251"/>
      <c r="T749" s="251"/>
      <c r="U749" s="252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T749" s="253" t="s">
        <v>153</v>
      </c>
      <c r="AU749" s="253" t="s">
        <v>85</v>
      </c>
      <c r="AV749" s="14" t="s">
        <v>85</v>
      </c>
      <c r="AW749" s="14" t="s">
        <v>37</v>
      </c>
      <c r="AX749" s="14" t="s">
        <v>75</v>
      </c>
      <c r="AY749" s="253" t="s">
        <v>142</v>
      </c>
    </row>
    <row r="750" s="15" customFormat="1">
      <c r="A750" s="15"/>
      <c r="B750" s="254"/>
      <c r="C750" s="255"/>
      <c r="D750" s="234" t="s">
        <v>153</v>
      </c>
      <c r="E750" s="256" t="s">
        <v>19</v>
      </c>
      <c r="F750" s="257" t="s">
        <v>156</v>
      </c>
      <c r="G750" s="255"/>
      <c r="H750" s="258">
        <v>719</v>
      </c>
      <c r="I750" s="259"/>
      <c r="J750" s="255"/>
      <c r="K750" s="255"/>
      <c r="L750" s="260"/>
      <c r="M750" s="261"/>
      <c r="N750" s="262"/>
      <c r="O750" s="262"/>
      <c r="P750" s="262"/>
      <c r="Q750" s="262"/>
      <c r="R750" s="262"/>
      <c r="S750" s="262"/>
      <c r="T750" s="262"/>
      <c r="U750" s="263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T750" s="264" t="s">
        <v>153</v>
      </c>
      <c r="AU750" s="264" t="s">
        <v>85</v>
      </c>
      <c r="AV750" s="15" t="s">
        <v>149</v>
      </c>
      <c r="AW750" s="15" t="s">
        <v>37</v>
      </c>
      <c r="AX750" s="15" t="s">
        <v>83</v>
      </c>
      <c r="AY750" s="264" t="s">
        <v>142</v>
      </c>
    </row>
    <row r="751" s="2" customFormat="1" ht="24.15" customHeight="1">
      <c r="A751" s="41"/>
      <c r="B751" s="42"/>
      <c r="C751" s="214" t="s">
        <v>1377</v>
      </c>
      <c r="D751" s="214" t="s">
        <v>144</v>
      </c>
      <c r="E751" s="215" t="s">
        <v>1378</v>
      </c>
      <c r="F751" s="216" t="s">
        <v>1379</v>
      </c>
      <c r="G751" s="217" t="s">
        <v>359</v>
      </c>
      <c r="H751" s="218">
        <v>208.91999999999999</v>
      </c>
      <c r="I751" s="219"/>
      <c r="J751" s="220">
        <f>ROUND(I751*H751,2)</f>
        <v>0</v>
      </c>
      <c r="K751" s="216" t="s">
        <v>148</v>
      </c>
      <c r="L751" s="47"/>
      <c r="M751" s="221" t="s">
        <v>19</v>
      </c>
      <c r="N751" s="222" t="s">
        <v>46</v>
      </c>
      <c r="O751" s="87"/>
      <c r="P751" s="223">
        <f>O751*H751</f>
        <v>0</v>
      </c>
      <c r="Q751" s="223">
        <v>0.00048000000000000001</v>
      </c>
      <c r="R751" s="223">
        <f>Q751*H751</f>
        <v>0.1002816</v>
      </c>
      <c r="S751" s="223">
        <v>0</v>
      </c>
      <c r="T751" s="223">
        <f>S751*H751</f>
        <v>0</v>
      </c>
      <c r="U751" s="224" t="s">
        <v>19</v>
      </c>
      <c r="V751" s="41"/>
      <c r="W751" s="41"/>
      <c r="X751" s="41"/>
      <c r="Y751" s="41"/>
      <c r="Z751" s="41"/>
      <c r="AA751" s="41"/>
      <c r="AB751" s="41"/>
      <c r="AC751" s="41"/>
      <c r="AD751" s="41"/>
      <c r="AE751" s="41"/>
      <c r="AR751" s="225" t="s">
        <v>269</v>
      </c>
      <c r="AT751" s="225" t="s">
        <v>144</v>
      </c>
      <c r="AU751" s="225" t="s">
        <v>85</v>
      </c>
      <c r="AY751" s="20" t="s">
        <v>142</v>
      </c>
      <c r="BE751" s="226">
        <f>IF(N751="základní",J751,0)</f>
        <v>0</v>
      </c>
      <c r="BF751" s="226">
        <f>IF(N751="snížená",J751,0)</f>
        <v>0</v>
      </c>
      <c r="BG751" s="226">
        <f>IF(N751="zákl. přenesená",J751,0)</f>
        <v>0</v>
      </c>
      <c r="BH751" s="226">
        <f>IF(N751="sníž. přenesená",J751,0)</f>
        <v>0</v>
      </c>
      <c r="BI751" s="226">
        <f>IF(N751="nulová",J751,0)</f>
        <v>0</v>
      </c>
      <c r="BJ751" s="20" t="s">
        <v>83</v>
      </c>
      <c r="BK751" s="226">
        <f>ROUND(I751*H751,2)</f>
        <v>0</v>
      </c>
      <c r="BL751" s="20" t="s">
        <v>269</v>
      </c>
      <c r="BM751" s="225" t="s">
        <v>1380</v>
      </c>
    </row>
    <row r="752" s="2" customFormat="1">
      <c r="A752" s="41"/>
      <c r="B752" s="42"/>
      <c r="C752" s="43"/>
      <c r="D752" s="227" t="s">
        <v>151</v>
      </c>
      <c r="E752" s="43"/>
      <c r="F752" s="228" t="s">
        <v>1381</v>
      </c>
      <c r="G752" s="43"/>
      <c r="H752" s="43"/>
      <c r="I752" s="229"/>
      <c r="J752" s="43"/>
      <c r="K752" s="43"/>
      <c r="L752" s="47"/>
      <c r="M752" s="230"/>
      <c r="N752" s="231"/>
      <c r="O752" s="87"/>
      <c r="P752" s="87"/>
      <c r="Q752" s="87"/>
      <c r="R752" s="87"/>
      <c r="S752" s="87"/>
      <c r="T752" s="87"/>
      <c r="U752" s="88"/>
      <c r="V752" s="41"/>
      <c r="W752" s="41"/>
      <c r="X752" s="41"/>
      <c r="Y752" s="41"/>
      <c r="Z752" s="41"/>
      <c r="AA752" s="41"/>
      <c r="AB752" s="41"/>
      <c r="AC752" s="41"/>
      <c r="AD752" s="41"/>
      <c r="AE752" s="41"/>
      <c r="AT752" s="20" t="s">
        <v>151</v>
      </c>
      <c r="AU752" s="20" t="s">
        <v>85</v>
      </c>
    </row>
    <row r="753" s="14" customFormat="1">
      <c r="A753" s="14"/>
      <c r="B753" s="243"/>
      <c r="C753" s="244"/>
      <c r="D753" s="234" t="s">
        <v>153</v>
      </c>
      <c r="E753" s="245" t="s">
        <v>19</v>
      </c>
      <c r="F753" s="246" t="s">
        <v>1382</v>
      </c>
      <c r="G753" s="244"/>
      <c r="H753" s="247">
        <v>13.6</v>
      </c>
      <c r="I753" s="248"/>
      <c r="J753" s="244"/>
      <c r="K753" s="244"/>
      <c r="L753" s="249"/>
      <c r="M753" s="250"/>
      <c r="N753" s="251"/>
      <c r="O753" s="251"/>
      <c r="P753" s="251"/>
      <c r="Q753" s="251"/>
      <c r="R753" s="251"/>
      <c r="S753" s="251"/>
      <c r="T753" s="251"/>
      <c r="U753" s="252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T753" s="253" t="s">
        <v>153</v>
      </c>
      <c r="AU753" s="253" t="s">
        <v>85</v>
      </c>
      <c r="AV753" s="14" t="s">
        <v>85</v>
      </c>
      <c r="AW753" s="14" t="s">
        <v>37</v>
      </c>
      <c r="AX753" s="14" t="s">
        <v>75</v>
      </c>
      <c r="AY753" s="253" t="s">
        <v>142</v>
      </c>
    </row>
    <row r="754" s="14" customFormat="1">
      <c r="A754" s="14"/>
      <c r="B754" s="243"/>
      <c r="C754" s="244"/>
      <c r="D754" s="234" t="s">
        <v>153</v>
      </c>
      <c r="E754" s="245" t="s">
        <v>19</v>
      </c>
      <c r="F754" s="246" t="s">
        <v>1383</v>
      </c>
      <c r="G754" s="244"/>
      <c r="H754" s="247">
        <v>16.32</v>
      </c>
      <c r="I754" s="248"/>
      <c r="J754" s="244"/>
      <c r="K754" s="244"/>
      <c r="L754" s="249"/>
      <c r="M754" s="250"/>
      <c r="N754" s="251"/>
      <c r="O754" s="251"/>
      <c r="P754" s="251"/>
      <c r="Q754" s="251"/>
      <c r="R754" s="251"/>
      <c r="S754" s="251"/>
      <c r="T754" s="251"/>
      <c r="U754" s="252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T754" s="253" t="s">
        <v>153</v>
      </c>
      <c r="AU754" s="253" t="s">
        <v>85</v>
      </c>
      <c r="AV754" s="14" t="s">
        <v>85</v>
      </c>
      <c r="AW754" s="14" t="s">
        <v>37</v>
      </c>
      <c r="AX754" s="14" t="s">
        <v>75</v>
      </c>
      <c r="AY754" s="253" t="s">
        <v>142</v>
      </c>
    </row>
    <row r="755" s="14" customFormat="1">
      <c r="A755" s="14"/>
      <c r="B755" s="243"/>
      <c r="C755" s="244"/>
      <c r="D755" s="234" t="s">
        <v>153</v>
      </c>
      <c r="E755" s="245" t="s">
        <v>19</v>
      </c>
      <c r="F755" s="246" t="s">
        <v>1384</v>
      </c>
      <c r="G755" s="244"/>
      <c r="H755" s="247">
        <v>34.399999999999999</v>
      </c>
      <c r="I755" s="248"/>
      <c r="J755" s="244"/>
      <c r="K755" s="244"/>
      <c r="L755" s="249"/>
      <c r="M755" s="250"/>
      <c r="N755" s="251"/>
      <c r="O755" s="251"/>
      <c r="P755" s="251"/>
      <c r="Q755" s="251"/>
      <c r="R755" s="251"/>
      <c r="S755" s="251"/>
      <c r="T755" s="251"/>
      <c r="U755" s="252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T755" s="253" t="s">
        <v>153</v>
      </c>
      <c r="AU755" s="253" t="s">
        <v>85</v>
      </c>
      <c r="AV755" s="14" t="s">
        <v>85</v>
      </c>
      <c r="AW755" s="14" t="s">
        <v>37</v>
      </c>
      <c r="AX755" s="14" t="s">
        <v>75</v>
      </c>
      <c r="AY755" s="253" t="s">
        <v>142</v>
      </c>
    </row>
    <row r="756" s="14" customFormat="1">
      <c r="A756" s="14"/>
      <c r="B756" s="243"/>
      <c r="C756" s="244"/>
      <c r="D756" s="234" t="s">
        <v>153</v>
      </c>
      <c r="E756" s="245" t="s">
        <v>19</v>
      </c>
      <c r="F756" s="246" t="s">
        <v>1385</v>
      </c>
      <c r="G756" s="244"/>
      <c r="H756" s="247">
        <v>11</v>
      </c>
      <c r="I756" s="248"/>
      <c r="J756" s="244"/>
      <c r="K756" s="244"/>
      <c r="L756" s="249"/>
      <c r="M756" s="250"/>
      <c r="N756" s="251"/>
      <c r="O756" s="251"/>
      <c r="P756" s="251"/>
      <c r="Q756" s="251"/>
      <c r="R756" s="251"/>
      <c r="S756" s="251"/>
      <c r="T756" s="251"/>
      <c r="U756" s="252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T756" s="253" t="s">
        <v>153</v>
      </c>
      <c r="AU756" s="253" t="s">
        <v>85</v>
      </c>
      <c r="AV756" s="14" t="s">
        <v>85</v>
      </c>
      <c r="AW756" s="14" t="s">
        <v>37</v>
      </c>
      <c r="AX756" s="14" t="s">
        <v>75</v>
      </c>
      <c r="AY756" s="253" t="s">
        <v>142</v>
      </c>
    </row>
    <row r="757" s="14" customFormat="1">
      <c r="A757" s="14"/>
      <c r="B757" s="243"/>
      <c r="C757" s="244"/>
      <c r="D757" s="234" t="s">
        <v>153</v>
      </c>
      <c r="E757" s="245" t="s">
        <v>19</v>
      </c>
      <c r="F757" s="246" t="s">
        <v>1386</v>
      </c>
      <c r="G757" s="244"/>
      <c r="H757" s="247">
        <v>10.4</v>
      </c>
      <c r="I757" s="248"/>
      <c r="J757" s="244"/>
      <c r="K757" s="244"/>
      <c r="L757" s="249"/>
      <c r="M757" s="250"/>
      <c r="N757" s="251"/>
      <c r="O757" s="251"/>
      <c r="P757" s="251"/>
      <c r="Q757" s="251"/>
      <c r="R757" s="251"/>
      <c r="S757" s="251"/>
      <c r="T757" s="251"/>
      <c r="U757" s="252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T757" s="253" t="s">
        <v>153</v>
      </c>
      <c r="AU757" s="253" t="s">
        <v>85</v>
      </c>
      <c r="AV757" s="14" t="s">
        <v>85</v>
      </c>
      <c r="AW757" s="14" t="s">
        <v>37</v>
      </c>
      <c r="AX757" s="14" t="s">
        <v>75</v>
      </c>
      <c r="AY757" s="253" t="s">
        <v>142</v>
      </c>
    </row>
    <row r="758" s="14" customFormat="1">
      <c r="A758" s="14"/>
      <c r="B758" s="243"/>
      <c r="C758" s="244"/>
      <c r="D758" s="234" t="s">
        <v>153</v>
      </c>
      <c r="E758" s="245" t="s">
        <v>19</v>
      </c>
      <c r="F758" s="246" t="s">
        <v>1387</v>
      </c>
      <c r="G758" s="244"/>
      <c r="H758" s="247">
        <v>19.199999999999999</v>
      </c>
      <c r="I758" s="248"/>
      <c r="J758" s="244"/>
      <c r="K758" s="244"/>
      <c r="L758" s="249"/>
      <c r="M758" s="250"/>
      <c r="N758" s="251"/>
      <c r="O758" s="251"/>
      <c r="P758" s="251"/>
      <c r="Q758" s="251"/>
      <c r="R758" s="251"/>
      <c r="S758" s="251"/>
      <c r="T758" s="251"/>
      <c r="U758" s="252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T758" s="253" t="s">
        <v>153</v>
      </c>
      <c r="AU758" s="253" t="s">
        <v>85</v>
      </c>
      <c r="AV758" s="14" t="s">
        <v>85</v>
      </c>
      <c r="AW758" s="14" t="s">
        <v>37</v>
      </c>
      <c r="AX758" s="14" t="s">
        <v>75</v>
      </c>
      <c r="AY758" s="253" t="s">
        <v>142</v>
      </c>
    </row>
    <row r="759" s="14" customFormat="1">
      <c r="A759" s="14"/>
      <c r="B759" s="243"/>
      <c r="C759" s="244"/>
      <c r="D759" s="234" t="s">
        <v>153</v>
      </c>
      <c r="E759" s="245" t="s">
        <v>19</v>
      </c>
      <c r="F759" s="246" t="s">
        <v>1388</v>
      </c>
      <c r="G759" s="244"/>
      <c r="H759" s="247">
        <v>104</v>
      </c>
      <c r="I759" s="248"/>
      <c r="J759" s="244"/>
      <c r="K759" s="244"/>
      <c r="L759" s="249"/>
      <c r="M759" s="250"/>
      <c r="N759" s="251"/>
      <c r="O759" s="251"/>
      <c r="P759" s="251"/>
      <c r="Q759" s="251"/>
      <c r="R759" s="251"/>
      <c r="S759" s="251"/>
      <c r="T759" s="251"/>
      <c r="U759" s="252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T759" s="253" t="s">
        <v>153</v>
      </c>
      <c r="AU759" s="253" t="s">
        <v>85</v>
      </c>
      <c r="AV759" s="14" t="s">
        <v>85</v>
      </c>
      <c r="AW759" s="14" t="s">
        <v>37</v>
      </c>
      <c r="AX759" s="14" t="s">
        <v>75</v>
      </c>
      <c r="AY759" s="253" t="s">
        <v>142</v>
      </c>
    </row>
    <row r="760" s="15" customFormat="1">
      <c r="A760" s="15"/>
      <c r="B760" s="254"/>
      <c r="C760" s="255"/>
      <c r="D760" s="234" t="s">
        <v>153</v>
      </c>
      <c r="E760" s="256" t="s">
        <v>19</v>
      </c>
      <c r="F760" s="257" t="s">
        <v>156</v>
      </c>
      <c r="G760" s="255"/>
      <c r="H760" s="258">
        <v>208.92000000000002</v>
      </c>
      <c r="I760" s="259"/>
      <c r="J760" s="255"/>
      <c r="K760" s="255"/>
      <c r="L760" s="260"/>
      <c r="M760" s="261"/>
      <c r="N760" s="262"/>
      <c r="O760" s="262"/>
      <c r="P760" s="262"/>
      <c r="Q760" s="262"/>
      <c r="R760" s="262"/>
      <c r="S760" s="262"/>
      <c r="T760" s="262"/>
      <c r="U760" s="263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T760" s="264" t="s">
        <v>153</v>
      </c>
      <c r="AU760" s="264" t="s">
        <v>85</v>
      </c>
      <c r="AV760" s="15" t="s">
        <v>149</v>
      </c>
      <c r="AW760" s="15" t="s">
        <v>37</v>
      </c>
      <c r="AX760" s="15" t="s">
        <v>83</v>
      </c>
      <c r="AY760" s="264" t="s">
        <v>142</v>
      </c>
    </row>
    <row r="761" s="2" customFormat="1" ht="16.5" customHeight="1">
      <c r="A761" s="41"/>
      <c r="B761" s="42"/>
      <c r="C761" s="279" t="s">
        <v>1389</v>
      </c>
      <c r="D761" s="279" t="s">
        <v>517</v>
      </c>
      <c r="E761" s="280" t="s">
        <v>1390</v>
      </c>
      <c r="F761" s="281" t="s">
        <v>1391</v>
      </c>
      <c r="G761" s="282" t="s">
        <v>359</v>
      </c>
      <c r="H761" s="283">
        <v>208.91999999999999</v>
      </c>
      <c r="I761" s="284"/>
      <c r="J761" s="285">
        <f>ROUND(I761*H761,2)</f>
        <v>0</v>
      </c>
      <c r="K761" s="281" t="s">
        <v>148</v>
      </c>
      <c r="L761" s="286"/>
      <c r="M761" s="287" t="s">
        <v>19</v>
      </c>
      <c r="N761" s="288" t="s">
        <v>46</v>
      </c>
      <c r="O761" s="87"/>
      <c r="P761" s="223">
        <f>O761*H761</f>
        <v>0</v>
      </c>
      <c r="Q761" s="223">
        <v>6.9999999999999994E-05</v>
      </c>
      <c r="R761" s="223">
        <f>Q761*H761</f>
        <v>0.014624399999999998</v>
      </c>
      <c r="S761" s="223">
        <v>0</v>
      </c>
      <c r="T761" s="223">
        <f>S761*H761</f>
        <v>0</v>
      </c>
      <c r="U761" s="224" t="s">
        <v>19</v>
      </c>
      <c r="V761" s="41"/>
      <c r="W761" s="41"/>
      <c r="X761" s="41"/>
      <c r="Y761" s="41"/>
      <c r="Z761" s="41"/>
      <c r="AA761" s="41"/>
      <c r="AB761" s="41"/>
      <c r="AC761" s="41"/>
      <c r="AD761" s="41"/>
      <c r="AE761" s="41"/>
      <c r="AR761" s="225" t="s">
        <v>366</v>
      </c>
      <c r="AT761" s="225" t="s">
        <v>517</v>
      </c>
      <c r="AU761" s="225" t="s">
        <v>85</v>
      </c>
      <c r="AY761" s="20" t="s">
        <v>142</v>
      </c>
      <c r="BE761" s="226">
        <f>IF(N761="základní",J761,0)</f>
        <v>0</v>
      </c>
      <c r="BF761" s="226">
        <f>IF(N761="snížená",J761,0)</f>
        <v>0</v>
      </c>
      <c r="BG761" s="226">
        <f>IF(N761="zákl. přenesená",J761,0)</f>
        <v>0</v>
      </c>
      <c r="BH761" s="226">
        <f>IF(N761="sníž. přenesená",J761,0)</f>
        <v>0</v>
      </c>
      <c r="BI761" s="226">
        <f>IF(N761="nulová",J761,0)</f>
        <v>0</v>
      </c>
      <c r="BJ761" s="20" t="s">
        <v>83</v>
      </c>
      <c r="BK761" s="226">
        <f>ROUND(I761*H761,2)</f>
        <v>0</v>
      </c>
      <c r="BL761" s="20" t="s">
        <v>269</v>
      </c>
      <c r="BM761" s="225" t="s">
        <v>1392</v>
      </c>
    </row>
    <row r="762" s="2" customFormat="1" ht="24.15" customHeight="1">
      <c r="A762" s="41"/>
      <c r="B762" s="42"/>
      <c r="C762" s="214" t="s">
        <v>1393</v>
      </c>
      <c r="D762" s="214" t="s">
        <v>144</v>
      </c>
      <c r="E762" s="215" t="s">
        <v>1394</v>
      </c>
      <c r="F762" s="216" t="s">
        <v>1395</v>
      </c>
      <c r="G762" s="217" t="s">
        <v>359</v>
      </c>
      <c r="H762" s="218">
        <v>80</v>
      </c>
      <c r="I762" s="219"/>
      <c r="J762" s="220">
        <f>ROUND(I762*H762,2)</f>
        <v>0</v>
      </c>
      <c r="K762" s="216" t="s">
        <v>148</v>
      </c>
      <c r="L762" s="47"/>
      <c r="M762" s="221" t="s">
        <v>19</v>
      </c>
      <c r="N762" s="222" t="s">
        <v>46</v>
      </c>
      <c r="O762" s="87"/>
      <c r="P762" s="223">
        <f>O762*H762</f>
        <v>0</v>
      </c>
      <c r="Q762" s="223">
        <v>0.00080000000000000004</v>
      </c>
      <c r="R762" s="223">
        <f>Q762*H762</f>
        <v>0.064000000000000001</v>
      </c>
      <c r="S762" s="223">
        <v>0</v>
      </c>
      <c r="T762" s="223">
        <f>S762*H762</f>
        <v>0</v>
      </c>
      <c r="U762" s="224" t="s">
        <v>19</v>
      </c>
      <c r="V762" s="41"/>
      <c r="W762" s="41"/>
      <c r="X762" s="41"/>
      <c r="Y762" s="41"/>
      <c r="Z762" s="41"/>
      <c r="AA762" s="41"/>
      <c r="AB762" s="41"/>
      <c r="AC762" s="41"/>
      <c r="AD762" s="41"/>
      <c r="AE762" s="41"/>
      <c r="AR762" s="225" t="s">
        <v>269</v>
      </c>
      <c r="AT762" s="225" t="s">
        <v>144</v>
      </c>
      <c r="AU762" s="225" t="s">
        <v>85</v>
      </c>
      <c r="AY762" s="20" t="s">
        <v>142</v>
      </c>
      <c r="BE762" s="226">
        <f>IF(N762="základní",J762,0)</f>
        <v>0</v>
      </c>
      <c r="BF762" s="226">
        <f>IF(N762="snížená",J762,0)</f>
        <v>0</v>
      </c>
      <c r="BG762" s="226">
        <f>IF(N762="zákl. přenesená",J762,0)</f>
        <v>0</v>
      </c>
      <c r="BH762" s="226">
        <f>IF(N762="sníž. přenesená",J762,0)</f>
        <v>0</v>
      </c>
      <c r="BI762" s="226">
        <f>IF(N762="nulová",J762,0)</f>
        <v>0</v>
      </c>
      <c r="BJ762" s="20" t="s">
        <v>83</v>
      </c>
      <c r="BK762" s="226">
        <f>ROUND(I762*H762,2)</f>
        <v>0</v>
      </c>
      <c r="BL762" s="20" t="s">
        <v>269</v>
      </c>
      <c r="BM762" s="225" t="s">
        <v>1396</v>
      </c>
    </row>
    <row r="763" s="2" customFormat="1">
      <c r="A763" s="41"/>
      <c r="B763" s="42"/>
      <c r="C763" s="43"/>
      <c r="D763" s="227" t="s">
        <v>151</v>
      </c>
      <c r="E763" s="43"/>
      <c r="F763" s="228" t="s">
        <v>1397</v>
      </c>
      <c r="G763" s="43"/>
      <c r="H763" s="43"/>
      <c r="I763" s="229"/>
      <c r="J763" s="43"/>
      <c r="K763" s="43"/>
      <c r="L763" s="47"/>
      <c r="M763" s="230"/>
      <c r="N763" s="231"/>
      <c r="O763" s="87"/>
      <c r="P763" s="87"/>
      <c r="Q763" s="87"/>
      <c r="R763" s="87"/>
      <c r="S763" s="87"/>
      <c r="T763" s="87"/>
      <c r="U763" s="88"/>
      <c r="V763" s="41"/>
      <c r="W763" s="41"/>
      <c r="X763" s="41"/>
      <c r="Y763" s="41"/>
      <c r="Z763" s="41"/>
      <c r="AA763" s="41"/>
      <c r="AB763" s="41"/>
      <c r="AC763" s="41"/>
      <c r="AD763" s="41"/>
      <c r="AE763" s="41"/>
      <c r="AT763" s="20" t="s">
        <v>151</v>
      </c>
      <c r="AU763" s="20" t="s">
        <v>85</v>
      </c>
    </row>
    <row r="764" s="14" customFormat="1">
      <c r="A764" s="14"/>
      <c r="B764" s="243"/>
      <c r="C764" s="244"/>
      <c r="D764" s="234" t="s">
        <v>153</v>
      </c>
      <c r="E764" s="245" t="s">
        <v>19</v>
      </c>
      <c r="F764" s="246" t="s">
        <v>986</v>
      </c>
      <c r="G764" s="244"/>
      <c r="H764" s="247">
        <v>80</v>
      </c>
      <c r="I764" s="248"/>
      <c r="J764" s="244"/>
      <c r="K764" s="244"/>
      <c r="L764" s="249"/>
      <c r="M764" s="250"/>
      <c r="N764" s="251"/>
      <c r="O764" s="251"/>
      <c r="P764" s="251"/>
      <c r="Q764" s="251"/>
      <c r="R764" s="251"/>
      <c r="S764" s="251"/>
      <c r="T764" s="251"/>
      <c r="U764" s="252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T764" s="253" t="s">
        <v>153</v>
      </c>
      <c r="AU764" s="253" t="s">
        <v>85</v>
      </c>
      <c r="AV764" s="14" t="s">
        <v>85</v>
      </c>
      <c r="AW764" s="14" t="s">
        <v>37</v>
      </c>
      <c r="AX764" s="14" t="s">
        <v>75</v>
      </c>
      <c r="AY764" s="253" t="s">
        <v>142</v>
      </c>
    </row>
    <row r="765" s="15" customFormat="1">
      <c r="A765" s="15"/>
      <c r="B765" s="254"/>
      <c r="C765" s="255"/>
      <c r="D765" s="234" t="s">
        <v>153</v>
      </c>
      <c r="E765" s="256" t="s">
        <v>19</v>
      </c>
      <c r="F765" s="257" t="s">
        <v>156</v>
      </c>
      <c r="G765" s="255"/>
      <c r="H765" s="258">
        <v>80</v>
      </c>
      <c r="I765" s="259"/>
      <c r="J765" s="255"/>
      <c r="K765" s="255"/>
      <c r="L765" s="260"/>
      <c r="M765" s="261"/>
      <c r="N765" s="262"/>
      <c r="O765" s="262"/>
      <c r="P765" s="262"/>
      <c r="Q765" s="262"/>
      <c r="R765" s="262"/>
      <c r="S765" s="262"/>
      <c r="T765" s="262"/>
      <c r="U765" s="263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T765" s="264" t="s">
        <v>153</v>
      </c>
      <c r="AU765" s="264" t="s">
        <v>85</v>
      </c>
      <c r="AV765" s="15" t="s">
        <v>149</v>
      </c>
      <c r="AW765" s="15" t="s">
        <v>37</v>
      </c>
      <c r="AX765" s="15" t="s">
        <v>83</v>
      </c>
      <c r="AY765" s="264" t="s">
        <v>142</v>
      </c>
    </row>
    <row r="766" s="2" customFormat="1" ht="16.5" customHeight="1">
      <c r="A766" s="41"/>
      <c r="B766" s="42"/>
      <c r="C766" s="279" t="s">
        <v>1398</v>
      </c>
      <c r="D766" s="279" t="s">
        <v>517</v>
      </c>
      <c r="E766" s="280" t="s">
        <v>1399</v>
      </c>
      <c r="F766" s="281" t="s">
        <v>1400</v>
      </c>
      <c r="G766" s="282" t="s">
        <v>359</v>
      </c>
      <c r="H766" s="283">
        <v>80</v>
      </c>
      <c r="I766" s="284"/>
      <c r="J766" s="285">
        <f>ROUND(I766*H766,2)</f>
        <v>0</v>
      </c>
      <c r="K766" s="281" t="s">
        <v>148</v>
      </c>
      <c r="L766" s="286"/>
      <c r="M766" s="287" t="s">
        <v>19</v>
      </c>
      <c r="N766" s="288" t="s">
        <v>46</v>
      </c>
      <c r="O766" s="87"/>
      <c r="P766" s="223">
        <f>O766*H766</f>
        <v>0</v>
      </c>
      <c r="Q766" s="223">
        <v>0.00025000000000000001</v>
      </c>
      <c r="R766" s="223">
        <f>Q766*H766</f>
        <v>0.02</v>
      </c>
      <c r="S766" s="223">
        <v>0</v>
      </c>
      <c r="T766" s="223">
        <f>S766*H766</f>
        <v>0</v>
      </c>
      <c r="U766" s="224" t="s">
        <v>19</v>
      </c>
      <c r="V766" s="41"/>
      <c r="W766" s="41"/>
      <c r="X766" s="41"/>
      <c r="Y766" s="41"/>
      <c r="Z766" s="41"/>
      <c r="AA766" s="41"/>
      <c r="AB766" s="41"/>
      <c r="AC766" s="41"/>
      <c r="AD766" s="41"/>
      <c r="AE766" s="41"/>
      <c r="AR766" s="225" t="s">
        <v>366</v>
      </c>
      <c r="AT766" s="225" t="s">
        <v>517</v>
      </c>
      <c r="AU766" s="225" t="s">
        <v>85</v>
      </c>
      <c r="AY766" s="20" t="s">
        <v>142</v>
      </c>
      <c r="BE766" s="226">
        <f>IF(N766="základní",J766,0)</f>
        <v>0</v>
      </c>
      <c r="BF766" s="226">
        <f>IF(N766="snížená",J766,0)</f>
        <v>0</v>
      </c>
      <c r="BG766" s="226">
        <f>IF(N766="zákl. přenesená",J766,0)</f>
        <v>0</v>
      </c>
      <c r="BH766" s="226">
        <f>IF(N766="sníž. přenesená",J766,0)</f>
        <v>0</v>
      </c>
      <c r="BI766" s="226">
        <f>IF(N766="nulová",J766,0)</f>
        <v>0</v>
      </c>
      <c r="BJ766" s="20" t="s">
        <v>83</v>
      </c>
      <c r="BK766" s="226">
        <f>ROUND(I766*H766,2)</f>
        <v>0</v>
      </c>
      <c r="BL766" s="20" t="s">
        <v>269</v>
      </c>
      <c r="BM766" s="225" t="s">
        <v>1401</v>
      </c>
    </row>
    <row r="767" s="2" customFormat="1" ht="24.15" customHeight="1">
      <c r="A767" s="41"/>
      <c r="B767" s="42"/>
      <c r="C767" s="214" t="s">
        <v>1402</v>
      </c>
      <c r="D767" s="214" t="s">
        <v>144</v>
      </c>
      <c r="E767" s="215" t="s">
        <v>1403</v>
      </c>
      <c r="F767" s="216" t="s">
        <v>1404</v>
      </c>
      <c r="G767" s="217" t="s">
        <v>147</v>
      </c>
      <c r="H767" s="218">
        <v>719</v>
      </c>
      <c r="I767" s="219"/>
      <c r="J767" s="220">
        <f>ROUND(I767*H767,2)</f>
        <v>0</v>
      </c>
      <c r="K767" s="216" t="s">
        <v>148</v>
      </c>
      <c r="L767" s="47"/>
      <c r="M767" s="221" t="s">
        <v>19</v>
      </c>
      <c r="N767" s="222" t="s">
        <v>46</v>
      </c>
      <c r="O767" s="87"/>
      <c r="P767" s="223">
        <f>O767*H767</f>
        <v>0</v>
      </c>
      <c r="Q767" s="223">
        <v>0.0010300000000000001</v>
      </c>
      <c r="R767" s="223">
        <f>Q767*H767</f>
        <v>0.74057000000000006</v>
      </c>
      <c r="S767" s="223">
        <v>0</v>
      </c>
      <c r="T767" s="223">
        <f>S767*H767</f>
        <v>0</v>
      </c>
      <c r="U767" s="224" t="s">
        <v>19</v>
      </c>
      <c r="V767" s="41"/>
      <c r="W767" s="41"/>
      <c r="X767" s="41"/>
      <c r="Y767" s="41"/>
      <c r="Z767" s="41"/>
      <c r="AA767" s="41"/>
      <c r="AB767" s="41"/>
      <c r="AC767" s="41"/>
      <c r="AD767" s="41"/>
      <c r="AE767" s="41"/>
      <c r="AR767" s="225" t="s">
        <v>269</v>
      </c>
      <c r="AT767" s="225" t="s">
        <v>144</v>
      </c>
      <c r="AU767" s="225" t="s">
        <v>85</v>
      </c>
      <c r="AY767" s="20" t="s">
        <v>142</v>
      </c>
      <c r="BE767" s="226">
        <f>IF(N767="základní",J767,0)</f>
        <v>0</v>
      </c>
      <c r="BF767" s="226">
        <f>IF(N767="snížená",J767,0)</f>
        <v>0</v>
      </c>
      <c r="BG767" s="226">
        <f>IF(N767="zákl. přenesená",J767,0)</f>
        <v>0</v>
      </c>
      <c r="BH767" s="226">
        <f>IF(N767="sníž. přenesená",J767,0)</f>
        <v>0</v>
      </c>
      <c r="BI767" s="226">
        <f>IF(N767="nulová",J767,0)</f>
        <v>0</v>
      </c>
      <c r="BJ767" s="20" t="s">
        <v>83</v>
      </c>
      <c r="BK767" s="226">
        <f>ROUND(I767*H767,2)</f>
        <v>0</v>
      </c>
      <c r="BL767" s="20" t="s">
        <v>269</v>
      </c>
      <c r="BM767" s="225" t="s">
        <v>1405</v>
      </c>
    </row>
    <row r="768" s="2" customFormat="1">
      <c r="A768" s="41"/>
      <c r="B768" s="42"/>
      <c r="C768" s="43"/>
      <c r="D768" s="227" t="s">
        <v>151</v>
      </c>
      <c r="E768" s="43"/>
      <c r="F768" s="228" t="s">
        <v>1406</v>
      </c>
      <c r="G768" s="43"/>
      <c r="H768" s="43"/>
      <c r="I768" s="229"/>
      <c r="J768" s="43"/>
      <c r="K768" s="43"/>
      <c r="L768" s="47"/>
      <c r="M768" s="230"/>
      <c r="N768" s="231"/>
      <c r="O768" s="87"/>
      <c r="P768" s="87"/>
      <c r="Q768" s="87"/>
      <c r="R768" s="87"/>
      <c r="S768" s="87"/>
      <c r="T768" s="87"/>
      <c r="U768" s="88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T768" s="20" t="s">
        <v>151</v>
      </c>
      <c r="AU768" s="20" t="s">
        <v>85</v>
      </c>
    </row>
    <row r="769" s="14" customFormat="1">
      <c r="A769" s="14"/>
      <c r="B769" s="243"/>
      <c r="C769" s="244"/>
      <c r="D769" s="234" t="s">
        <v>153</v>
      </c>
      <c r="E769" s="245" t="s">
        <v>19</v>
      </c>
      <c r="F769" s="246" t="s">
        <v>689</v>
      </c>
      <c r="G769" s="244"/>
      <c r="H769" s="247">
        <v>719</v>
      </c>
      <c r="I769" s="248"/>
      <c r="J769" s="244"/>
      <c r="K769" s="244"/>
      <c r="L769" s="249"/>
      <c r="M769" s="250"/>
      <c r="N769" s="251"/>
      <c r="O769" s="251"/>
      <c r="P769" s="251"/>
      <c r="Q769" s="251"/>
      <c r="R769" s="251"/>
      <c r="S769" s="251"/>
      <c r="T769" s="251"/>
      <c r="U769" s="252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T769" s="253" t="s">
        <v>153</v>
      </c>
      <c r="AU769" s="253" t="s">
        <v>85</v>
      </c>
      <c r="AV769" s="14" t="s">
        <v>85</v>
      </c>
      <c r="AW769" s="14" t="s">
        <v>37</v>
      </c>
      <c r="AX769" s="14" t="s">
        <v>75</v>
      </c>
      <c r="AY769" s="253" t="s">
        <v>142</v>
      </c>
    </row>
    <row r="770" s="15" customFormat="1">
      <c r="A770" s="15"/>
      <c r="B770" s="254"/>
      <c r="C770" s="255"/>
      <c r="D770" s="234" t="s">
        <v>153</v>
      </c>
      <c r="E770" s="256" t="s">
        <v>19</v>
      </c>
      <c r="F770" s="257" t="s">
        <v>156</v>
      </c>
      <c r="G770" s="255"/>
      <c r="H770" s="258">
        <v>719</v>
      </c>
      <c r="I770" s="259"/>
      <c r="J770" s="255"/>
      <c r="K770" s="255"/>
      <c r="L770" s="260"/>
      <c r="M770" s="261"/>
      <c r="N770" s="262"/>
      <c r="O770" s="262"/>
      <c r="P770" s="262"/>
      <c r="Q770" s="262"/>
      <c r="R770" s="262"/>
      <c r="S770" s="262"/>
      <c r="T770" s="262"/>
      <c r="U770" s="263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T770" s="264" t="s">
        <v>153</v>
      </c>
      <c r="AU770" s="264" t="s">
        <v>85</v>
      </c>
      <c r="AV770" s="15" t="s">
        <v>149</v>
      </c>
      <c r="AW770" s="15" t="s">
        <v>37</v>
      </c>
      <c r="AX770" s="15" t="s">
        <v>83</v>
      </c>
      <c r="AY770" s="264" t="s">
        <v>142</v>
      </c>
    </row>
    <row r="771" s="12" customFormat="1" ht="22.8" customHeight="1">
      <c r="A771" s="12"/>
      <c r="B771" s="198"/>
      <c r="C771" s="199"/>
      <c r="D771" s="200" t="s">
        <v>74</v>
      </c>
      <c r="E771" s="212" t="s">
        <v>1407</v>
      </c>
      <c r="F771" s="212" t="s">
        <v>1408</v>
      </c>
      <c r="G771" s="199"/>
      <c r="H771" s="199"/>
      <c r="I771" s="202"/>
      <c r="J771" s="213">
        <f>BK771</f>
        <v>0</v>
      </c>
      <c r="K771" s="199"/>
      <c r="L771" s="204"/>
      <c r="M771" s="205"/>
      <c r="N771" s="206"/>
      <c r="O771" s="206"/>
      <c r="P771" s="207">
        <f>SUM(P772:P785)</f>
        <v>0</v>
      </c>
      <c r="Q771" s="206"/>
      <c r="R771" s="207">
        <f>SUM(R772:R785)</f>
        <v>0.087958430000000004</v>
      </c>
      <c r="S771" s="206"/>
      <c r="T771" s="207">
        <f>SUM(T772:T785)</f>
        <v>0</v>
      </c>
      <c r="U771" s="208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R771" s="209" t="s">
        <v>85</v>
      </c>
      <c r="AT771" s="210" t="s">
        <v>74</v>
      </c>
      <c r="AU771" s="210" t="s">
        <v>83</v>
      </c>
      <c r="AY771" s="209" t="s">
        <v>142</v>
      </c>
      <c r="BK771" s="211">
        <f>SUM(BK772:BK785)</f>
        <v>0</v>
      </c>
    </row>
    <row r="772" s="2" customFormat="1" ht="16.5" customHeight="1">
      <c r="A772" s="41"/>
      <c r="B772" s="42"/>
      <c r="C772" s="214" t="s">
        <v>1409</v>
      </c>
      <c r="D772" s="214" t="s">
        <v>144</v>
      </c>
      <c r="E772" s="215" t="s">
        <v>1410</v>
      </c>
      <c r="F772" s="216" t="s">
        <v>1411</v>
      </c>
      <c r="G772" s="217" t="s">
        <v>147</v>
      </c>
      <c r="H772" s="218">
        <v>179.50700000000001</v>
      </c>
      <c r="I772" s="219"/>
      <c r="J772" s="220">
        <f>ROUND(I772*H772,2)</f>
        <v>0</v>
      </c>
      <c r="K772" s="216" t="s">
        <v>148</v>
      </c>
      <c r="L772" s="47"/>
      <c r="M772" s="221" t="s">
        <v>19</v>
      </c>
      <c r="N772" s="222" t="s">
        <v>46</v>
      </c>
      <c r="O772" s="87"/>
      <c r="P772" s="223">
        <f>O772*H772</f>
        <v>0</v>
      </c>
      <c r="Q772" s="223">
        <v>0.00020000000000000001</v>
      </c>
      <c r="R772" s="223">
        <f>Q772*H772</f>
        <v>0.0359014</v>
      </c>
      <c r="S772" s="223">
        <v>0</v>
      </c>
      <c r="T772" s="223">
        <f>S772*H772</f>
        <v>0</v>
      </c>
      <c r="U772" s="224" t="s">
        <v>19</v>
      </c>
      <c r="V772" s="41"/>
      <c r="W772" s="41"/>
      <c r="X772" s="41"/>
      <c r="Y772" s="41"/>
      <c r="Z772" s="41"/>
      <c r="AA772" s="41"/>
      <c r="AB772" s="41"/>
      <c r="AC772" s="41"/>
      <c r="AD772" s="41"/>
      <c r="AE772" s="41"/>
      <c r="AR772" s="225" t="s">
        <v>269</v>
      </c>
      <c r="AT772" s="225" t="s">
        <v>144</v>
      </c>
      <c r="AU772" s="225" t="s">
        <v>85</v>
      </c>
      <c r="AY772" s="20" t="s">
        <v>142</v>
      </c>
      <c r="BE772" s="226">
        <f>IF(N772="základní",J772,0)</f>
        <v>0</v>
      </c>
      <c r="BF772" s="226">
        <f>IF(N772="snížená",J772,0)</f>
        <v>0</v>
      </c>
      <c r="BG772" s="226">
        <f>IF(N772="zákl. přenesená",J772,0)</f>
        <v>0</v>
      </c>
      <c r="BH772" s="226">
        <f>IF(N772="sníž. přenesená",J772,0)</f>
        <v>0</v>
      </c>
      <c r="BI772" s="226">
        <f>IF(N772="nulová",J772,0)</f>
        <v>0</v>
      </c>
      <c r="BJ772" s="20" t="s">
        <v>83</v>
      </c>
      <c r="BK772" s="226">
        <f>ROUND(I772*H772,2)</f>
        <v>0</v>
      </c>
      <c r="BL772" s="20" t="s">
        <v>269</v>
      </c>
      <c r="BM772" s="225" t="s">
        <v>1412</v>
      </c>
    </row>
    <row r="773" s="2" customFormat="1">
      <c r="A773" s="41"/>
      <c r="B773" s="42"/>
      <c r="C773" s="43"/>
      <c r="D773" s="227" t="s">
        <v>151</v>
      </c>
      <c r="E773" s="43"/>
      <c r="F773" s="228" t="s">
        <v>1413</v>
      </c>
      <c r="G773" s="43"/>
      <c r="H773" s="43"/>
      <c r="I773" s="229"/>
      <c r="J773" s="43"/>
      <c r="K773" s="43"/>
      <c r="L773" s="47"/>
      <c r="M773" s="230"/>
      <c r="N773" s="231"/>
      <c r="O773" s="87"/>
      <c r="P773" s="87"/>
      <c r="Q773" s="87"/>
      <c r="R773" s="87"/>
      <c r="S773" s="87"/>
      <c r="T773" s="87"/>
      <c r="U773" s="88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T773" s="20" t="s">
        <v>151</v>
      </c>
      <c r="AU773" s="20" t="s">
        <v>85</v>
      </c>
    </row>
    <row r="774" s="13" customFormat="1">
      <c r="A774" s="13"/>
      <c r="B774" s="232"/>
      <c r="C774" s="233"/>
      <c r="D774" s="234" t="s">
        <v>153</v>
      </c>
      <c r="E774" s="235" t="s">
        <v>19</v>
      </c>
      <c r="F774" s="236" t="s">
        <v>1414</v>
      </c>
      <c r="G774" s="233"/>
      <c r="H774" s="235" t="s">
        <v>19</v>
      </c>
      <c r="I774" s="237"/>
      <c r="J774" s="233"/>
      <c r="K774" s="233"/>
      <c r="L774" s="238"/>
      <c r="M774" s="239"/>
      <c r="N774" s="240"/>
      <c r="O774" s="240"/>
      <c r="P774" s="240"/>
      <c r="Q774" s="240"/>
      <c r="R774" s="240"/>
      <c r="S774" s="240"/>
      <c r="T774" s="240"/>
      <c r="U774" s="241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T774" s="242" t="s">
        <v>153</v>
      </c>
      <c r="AU774" s="242" t="s">
        <v>85</v>
      </c>
      <c r="AV774" s="13" t="s">
        <v>83</v>
      </c>
      <c r="AW774" s="13" t="s">
        <v>37</v>
      </c>
      <c r="AX774" s="13" t="s">
        <v>75</v>
      </c>
      <c r="AY774" s="242" t="s">
        <v>142</v>
      </c>
    </row>
    <row r="775" s="14" customFormat="1">
      <c r="A775" s="14"/>
      <c r="B775" s="243"/>
      <c r="C775" s="244"/>
      <c r="D775" s="234" t="s">
        <v>153</v>
      </c>
      <c r="E775" s="245" t="s">
        <v>19</v>
      </c>
      <c r="F775" s="246" t="s">
        <v>1415</v>
      </c>
      <c r="G775" s="244"/>
      <c r="H775" s="247">
        <v>19.311</v>
      </c>
      <c r="I775" s="248"/>
      <c r="J775" s="244"/>
      <c r="K775" s="244"/>
      <c r="L775" s="249"/>
      <c r="M775" s="250"/>
      <c r="N775" s="251"/>
      <c r="O775" s="251"/>
      <c r="P775" s="251"/>
      <c r="Q775" s="251"/>
      <c r="R775" s="251"/>
      <c r="S775" s="251"/>
      <c r="T775" s="251"/>
      <c r="U775" s="252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T775" s="253" t="s">
        <v>153</v>
      </c>
      <c r="AU775" s="253" t="s">
        <v>85</v>
      </c>
      <c r="AV775" s="14" t="s">
        <v>85</v>
      </c>
      <c r="AW775" s="14" t="s">
        <v>37</v>
      </c>
      <c r="AX775" s="14" t="s">
        <v>75</v>
      </c>
      <c r="AY775" s="253" t="s">
        <v>142</v>
      </c>
    </row>
    <row r="776" s="13" customFormat="1">
      <c r="A776" s="13"/>
      <c r="B776" s="232"/>
      <c r="C776" s="233"/>
      <c r="D776" s="234" t="s">
        <v>153</v>
      </c>
      <c r="E776" s="235" t="s">
        <v>19</v>
      </c>
      <c r="F776" s="236" t="s">
        <v>1416</v>
      </c>
      <c r="G776" s="233"/>
      <c r="H776" s="235" t="s">
        <v>19</v>
      </c>
      <c r="I776" s="237"/>
      <c r="J776" s="233"/>
      <c r="K776" s="233"/>
      <c r="L776" s="238"/>
      <c r="M776" s="239"/>
      <c r="N776" s="240"/>
      <c r="O776" s="240"/>
      <c r="P776" s="240"/>
      <c r="Q776" s="240"/>
      <c r="R776" s="240"/>
      <c r="S776" s="240"/>
      <c r="T776" s="240"/>
      <c r="U776" s="241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T776" s="242" t="s">
        <v>153</v>
      </c>
      <c r="AU776" s="242" t="s">
        <v>85</v>
      </c>
      <c r="AV776" s="13" t="s">
        <v>83</v>
      </c>
      <c r="AW776" s="13" t="s">
        <v>37</v>
      </c>
      <c r="AX776" s="13" t="s">
        <v>75</v>
      </c>
      <c r="AY776" s="242" t="s">
        <v>142</v>
      </c>
    </row>
    <row r="777" s="14" customFormat="1">
      <c r="A777" s="14"/>
      <c r="B777" s="243"/>
      <c r="C777" s="244"/>
      <c r="D777" s="234" t="s">
        <v>153</v>
      </c>
      <c r="E777" s="245" t="s">
        <v>19</v>
      </c>
      <c r="F777" s="246" t="s">
        <v>1417</v>
      </c>
      <c r="G777" s="244"/>
      <c r="H777" s="247">
        <v>160.196</v>
      </c>
      <c r="I777" s="248"/>
      <c r="J777" s="244"/>
      <c r="K777" s="244"/>
      <c r="L777" s="249"/>
      <c r="M777" s="250"/>
      <c r="N777" s="251"/>
      <c r="O777" s="251"/>
      <c r="P777" s="251"/>
      <c r="Q777" s="251"/>
      <c r="R777" s="251"/>
      <c r="S777" s="251"/>
      <c r="T777" s="251"/>
      <c r="U777" s="252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T777" s="253" t="s">
        <v>153</v>
      </c>
      <c r="AU777" s="253" t="s">
        <v>85</v>
      </c>
      <c r="AV777" s="14" t="s">
        <v>85</v>
      </c>
      <c r="AW777" s="14" t="s">
        <v>37</v>
      </c>
      <c r="AX777" s="14" t="s">
        <v>75</v>
      </c>
      <c r="AY777" s="253" t="s">
        <v>142</v>
      </c>
    </row>
    <row r="778" s="15" customFormat="1">
      <c r="A778" s="15"/>
      <c r="B778" s="254"/>
      <c r="C778" s="255"/>
      <c r="D778" s="234" t="s">
        <v>153</v>
      </c>
      <c r="E778" s="256" t="s">
        <v>19</v>
      </c>
      <c r="F778" s="257" t="s">
        <v>156</v>
      </c>
      <c r="G778" s="255"/>
      <c r="H778" s="258">
        <v>179.50700000000001</v>
      </c>
      <c r="I778" s="259"/>
      <c r="J778" s="255"/>
      <c r="K778" s="255"/>
      <c r="L778" s="260"/>
      <c r="M778" s="261"/>
      <c r="N778" s="262"/>
      <c r="O778" s="262"/>
      <c r="P778" s="262"/>
      <c r="Q778" s="262"/>
      <c r="R778" s="262"/>
      <c r="S778" s="262"/>
      <c r="T778" s="262"/>
      <c r="U778" s="263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T778" s="264" t="s">
        <v>153</v>
      </c>
      <c r="AU778" s="264" t="s">
        <v>85</v>
      </c>
      <c r="AV778" s="15" t="s">
        <v>149</v>
      </c>
      <c r="AW778" s="15" t="s">
        <v>37</v>
      </c>
      <c r="AX778" s="15" t="s">
        <v>83</v>
      </c>
      <c r="AY778" s="264" t="s">
        <v>142</v>
      </c>
    </row>
    <row r="779" s="2" customFormat="1" ht="24.15" customHeight="1">
      <c r="A779" s="41"/>
      <c r="B779" s="42"/>
      <c r="C779" s="214" t="s">
        <v>1418</v>
      </c>
      <c r="D779" s="214" t="s">
        <v>144</v>
      </c>
      <c r="E779" s="215" t="s">
        <v>1419</v>
      </c>
      <c r="F779" s="216" t="s">
        <v>1420</v>
      </c>
      <c r="G779" s="217" t="s">
        <v>147</v>
      </c>
      <c r="H779" s="218">
        <v>179.50700000000001</v>
      </c>
      <c r="I779" s="219"/>
      <c r="J779" s="220">
        <f>ROUND(I779*H779,2)</f>
        <v>0</v>
      </c>
      <c r="K779" s="216" t="s">
        <v>148</v>
      </c>
      <c r="L779" s="47"/>
      <c r="M779" s="221" t="s">
        <v>19</v>
      </c>
      <c r="N779" s="222" t="s">
        <v>46</v>
      </c>
      <c r="O779" s="87"/>
      <c r="P779" s="223">
        <f>O779*H779</f>
        <v>0</v>
      </c>
      <c r="Q779" s="223">
        <v>0.00029</v>
      </c>
      <c r="R779" s="223">
        <f>Q779*H779</f>
        <v>0.052057030000000004</v>
      </c>
      <c r="S779" s="223">
        <v>0</v>
      </c>
      <c r="T779" s="223">
        <f>S779*H779</f>
        <v>0</v>
      </c>
      <c r="U779" s="224" t="s">
        <v>19</v>
      </c>
      <c r="V779" s="41"/>
      <c r="W779" s="41"/>
      <c r="X779" s="41"/>
      <c r="Y779" s="41"/>
      <c r="Z779" s="41"/>
      <c r="AA779" s="41"/>
      <c r="AB779" s="41"/>
      <c r="AC779" s="41"/>
      <c r="AD779" s="41"/>
      <c r="AE779" s="41"/>
      <c r="AR779" s="225" t="s">
        <v>269</v>
      </c>
      <c r="AT779" s="225" t="s">
        <v>144</v>
      </c>
      <c r="AU779" s="225" t="s">
        <v>85</v>
      </c>
      <c r="AY779" s="20" t="s">
        <v>142</v>
      </c>
      <c r="BE779" s="226">
        <f>IF(N779="základní",J779,0)</f>
        <v>0</v>
      </c>
      <c r="BF779" s="226">
        <f>IF(N779="snížená",J779,0)</f>
        <v>0</v>
      </c>
      <c r="BG779" s="226">
        <f>IF(N779="zákl. přenesená",J779,0)</f>
        <v>0</v>
      </c>
      <c r="BH779" s="226">
        <f>IF(N779="sníž. přenesená",J779,0)</f>
        <v>0</v>
      </c>
      <c r="BI779" s="226">
        <f>IF(N779="nulová",J779,0)</f>
        <v>0</v>
      </c>
      <c r="BJ779" s="20" t="s">
        <v>83</v>
      </c>
      <c r="BK779" s="226">
        <f>ROUND(I779*H779,2)</f>
        <v>0</v>
      </c>
      <c r="BL779" s="20" t="s">
        <v>269</v>
      </c>
      <c r="BM779" s="225" t="s">
        <v>1421</v>
      </c>
    </row>
    <row r="780" s="2" customFormat="1">
      <c r="A780" s="41"/>
      <c r="B780" s="42"/>
      <c r="C780" s="43"/>
      <c r="D780" s="227" t="s">
        <v>151</v>
      </c>
      <c r="E780" s="43"/>
      <c r="F780" s="228" t="s">
        <v>1422</v>
      </c>
      <c r="G780" s="43"/>
      <c r="H780" s="43"/>
      <c r="I780" s="229"/>
      <c r="J780" s="43"/>
      <c r="K780" s="43"/>
      <c r="L780" s="47"/>
      <c r="M780" s="230"/>
      <c r="N780" s="231"/>
      <c r="O780" s="87"/>
      <c r="P780" s="87"/>
      <c r="Q780" s="87"/>
      <c r="R780" s="87"/>
      <c r="S780" s="87"/>
      <c r="T780" s="87"/>
      <c r="U780" s="88"/>
      <c r="V780" s="41"/>
      <c r="W780" s="41"/>
      <c r="X780" s="41"/>
      <c r="Y780" s="41"/>
      <c r="Z780" s="41"/>
      <c r="AA780" s="41"/>
      <c r="AB780" s="41"/>
      <c r="AC780" s="41"/>
      <c r="AD780" s="41"/>
      <c r="AE780" s="41"/>
      <c r="AT780" s="20" t="s">
        <v>151</v>
      </c>
      <c r="AU780" s="20" t="s">
        <v>85</v>
      </c>
    </row>
    <row r="781" s="13" customFormat="1">
      <c r="A781" s="13"/>
      <c r="B781" s="232"/>
      <c r="C781" s="233"/>
      <c r="D781" s="234" t="s">
        <v>153</v>
      </c>
      <c r="E781" s="235" t="s">
        <v>19</v>
      </c>
      <c r="F781" s="236" t="s">
        <v>1414</v>
      </c>
      <c r="G781" s="233"/>
      <c r="H781" s="235" t="s">
        <v>19</v>
      </c>
      <c r="I781" s="237"/>
      <c r="J781" s="233"/>
      <c r="K781" s="233"/>
      <c r="L781" s="238"/>
      <c r="M781" s="239"/>
      <c r="N781" s="240"/>
      <c r="O781" s="240"/>
      <c r="P781" s="240"/>
      <c r="Q781" s="240"/>
      <c r="R781" s="240"/>
      <c r="S781" s="240"/>
      <c r="T781" s="240"/>
      <c r="U781" s="241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T781" s="242" t="s">
        <v>153</v>
      </c>
      <c r="AU781" s="242" t="s">
        <v>85</v>
      </c>
      <c r="AV781" s="13" t="s">
        <v>83</v>
      </c>
      <c r="AW781" s="13" t="s">
        <v>37</v>
      </c>
      <c r="AX781" s="13" t="s">
        <v>75</v>
      </c>
      <c r="AY781" s="242" t="s">
        <v>142</v>
      </c>
    </row>
    <row r="782" s="14" customFormat="1">
      <c r="A782" s="14"/>
      <c r="B782" s="243"/>
      <c r="C782" s="244"/>
      <c r="D782" s="234" t="s">
        <v>153</v>
      </c>
      <c r="E782" s="245" t="s">
        <v>19</v>
      </c>
      <c r="F782" s="246" t="s">
        <v>1415</v>
      </c>
      <c r="G782" s="244"/>
      <c r="H782" s="247">
        <v>19.311</v>
      </c>
      <c r="I782" s="248"/>
      <c r="J782" s="244"/>
      <c r="K782" s="244"/>
      <c r="L782" s="249"/>
      <c r="M782" s="250"/>
      <c r="N782" s="251"/>
      <c r="O782" s="251"/>
      <c r="P782" s="251"/>
      <c r="Q782" s="251"/>
      <c r="R782" s="251"/>
      <c r="S782" s="251"/>
      <c r="T782" s="251"/>
      <c r="U782" s="252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T782" s="253" t="s">
        <v>153</v>
      </c>
      <c r="AU782" s="253" t="s">
        <v>85</v>
      </c>
      <c r="AV782" s="14" t="s">
        <v>85</v>
      </c>
      <c r="AW782" s="14" t="s">
        <v>37</v>
      </c>
      <c r="AX782" s="14" t="s">
        <v>75</v>
      </c>
      <c r="AY782" s="253" t="s">
        <v>142</v>
      </c>
    </row>
    <row r="783" s="13" customFormat="1">
      <c r="A783" s="13"/>
      <c r="B783" s="232"/>
      <c r="C783" s="233"/>
      <c r="D783" s="234" t="s">
        <v>153</v>
      </c>
      <c r="E783" s="235" t="s">
        <v>19</v>
      </c>
      <c r="F783" s="236" t="s">
        <v>1416</v>
      </c>
      <c r="G783" s="233"/>
      <c r="H783" s="235" t="s">
        <v>19</v>
      </c>
      <c r="I783" s="237"/>
      <c r="J783" s="233"/>
      <c r="K783" s="233"/>
      <c r="L783" s="238"/>
      <c r="M783" s="239"/>
      <c r="N783" s="240"/>
      <c r="O783" s="240"/>
      <c r="P783" s="240"/>
      <c r="Q783" s="240"/>
      <c r="R783" s="240"/>
      <c r="S783" s="240"/>
      <c r="T783" s="240"/>
      <c r="U783" s="241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T783" s="242" t="s">
        <v>153</v>
      </c>
      <c r="AU783" s="242" t="s">
        <v>85</v>
      </c>
      <c r="AV783" s="13" t="s">
        <v>83</v>
      </c>
      <c r="AW783" s="13" t="s">
        <v>37</v>
      </c>
      <c r="AX783" s="13" t="s">
        <v>75</v>
      </c>
      <c r="AY783" s="242" t="s">
        <v>142</v>
      </c>
    </row>
    <row r="784" s="14" customFormat="1">
      <c r="A784" s="14"/>
      <c r="B784" s="243"/>
      <c r="C784" s="244"/>
      <c r="D784" s="234" t="s">
        <v>153</v>
      </c>
      <c r="E784" s="245" t="s">
        <v>19</v>
      </c>
      <c r="F784" s="246" t="s">
        <v>1417</v>
      </c>
      <c r="G784" s="244"/>
      <c r="H784" s="247">
        <v>160.196</v>
      </c>
      <c r="I784" s="248"/>
      <c r="J784" s="244"/>
      <c r="K784" s="244"/>
      <c r="L784" s="249"/>
      <c r="M784" s="250"/>
      <c r="N784" s="251"/>
      <c r="O784" s="251"/>
      <c r="P784" s="251"/>
      <c r="Q784" s="251"/>
      <c r="R784" s="251"/>
      <c r="S784" s="251"/>
      <c r="T784" s="251"/>
      <c r="U784" s="252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T784" s="253" t="s">
        <v>153</v>
      </c>
      <c r="AU784" s="253" t="s">
        <v>85</v>
      </c>
      <c r="AV784" s="14" t="s">
        <v>85</v>
      </c>
      <c r="AW784" s="14" t="s">
        <v>37</v>
      </c>
      <c r="AX784" s="14" t="s">
        <v>75</v>
      </c>
      <c r="AY784" s="253" t="s">
        <v>142</v>
      </c>
    </row>
    <row r="785" s="15" customFormat="1">
      <c r="A785" s="15"/>
      <c r="B785" s="254"/>
      <c r="C785" s="255"/>
      <c r="D785" s="234" t="s">
        <v>153</v>
      </c>
      <c r="E785" s="256" t="s">
        <v>19</v>
      </c>
      <c r="F785" s="257" t="s">
        <v>156</v>
      </c>
      <c r="G785" s="255"/>
      <c r="H785" s="258">
        <v>179.50700000000001</v>
      </c>
      <c r="I785" s="259"/>
      <c r="J785" s="255"/>
      <c r="K785" s="255"/>
      <c r="L785" s="260"/>
      <c r="M785" s="261"/>
      <c r="N785" s="262"/>
      <c r="O785" s="262"/>
      <c r="P785" s="262"/>
      <c r="Q785" s="262"/>
      <c r="R785" s="262"/>
      <c r="S785" s="262"/>
      <c r="T785" s="262"/>
      <c r="U785" s="263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T785" s="264" t="s">
        <v>153</v>
      </c>
      <c r="AU785" s="264" t="s">
        <v>85</v>
      </c>
      <c r="AV785" s="15" t="s">
        <v>149</v>
      </c>
      <c r="AW785" s="15" t="s">
        <v>37</v>
      </c>
      <c r="AX785" s="15" t="s">
        <v>83</v>
      </c>
      <c r="AY785" s="264" t="s">
        <v>142</v>
      </c>
    </row>
    <row r="786" s="12" customFormat="1" ht="25.92" customHeight="1">
      <c r="A786" s="12"/>
      <c r="B786" s="198"/>
      <c r="C786" s="199"/>
      <c r="D786" s="200" t="s">
        <v>74</v>
      </c>
      <c r="E786" s="201" t="s">
        <v>460</v>
      </c>
      <c r="F786" s="201" t="s">
        <v>461</v>
      </c>
      <c r="G786" s="199"/>
      <c r="H786" s="199"/>
      <c r="I786" s="202"/>
      <c r="J786" s="203">
        <f>BK786</f>
        <v>0</v>
      </c>
      <c r="K786" s="199"/>
      <c r="L786" s="204"/>
      <c r="M786" s="205"/>
      <c r="N786" s="206"/>
      <c r="O786" s="206"/>
      <c r="P786" s="207">
        <f>SUM(P787:P802)</f>
        <v>0</v>
      </c>
      <c r="Q786" s="206"/>
      <c r="R786" s="207">
        <f>SUM(R787:R802)</f>
        <v>0</v>
      </c>
      <c r="S786" s="206"/>
      <c r="T786" s="207">
        <f>SUM(T787:T802)</f>
        <v>0</v>
      </c>
      <c r="U786" s="208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R786" s="209" t="s">
        <v>149</v>
      </c>
      <c r="AT786" s="210" t="s">
        <v>74</v>
      </c>
      <c r="AU786" s="210" t="s">
        <v>75</v>
      </c>
      <c r="AY786" s="209" t="s">
        <v>142</v>
      </c>
      <c r="BK786" s="211">
        <f>SUM(BK787:BK802)</f>
        <v>0</v>
      </c>
    </row>
    <row r="787" s="2" customFormat="1" ht="16.5" customHeight="1">
      <c r="A787" s="41"/>
      <c r="B787" s="42"/>
      <c r="C787" s="214" t="s">
        <v>1423</v>
      </c>
      <c r="D787" s="214" t="s">
        <v>144</v>
      </c>
      <c r="E787" s="215" t="s">
        <v>1424</v>
      </c>
      <c r="F787" s="216" t="s">
        <v>1425</v>
      </c>
      <c r="G787" s="217" t="s">
        <v>465</v>
      </c>
      <c r="H787" s="218">
        <v>40</v>
      </c>
      <c r="I787" s="219"/>
      <c r="J787" s="220">
        <f>ROUND(I787*H787,2)</f>
        <v>0</v>
      </c>
      <c r="K787" s="216" t="s">
        <v>148</v>
      </c>
      <c r="L787" s="47"/>
      <c r="M787" s="221" t="s">
        <v>19</v>
      </c>
      <c r="N787" s="222" t="s">
        <v>46</v>
      </c>
      <c r="O787" s="87"/>
      <c r="P787" s="223">
        <f>O787*H787</f>
        <v>0</v>
      </c>
      <c r="Q787" s="223">
        <v>0</v>
      </c>
      <c r="R787" s="223">
        <f>Q787*H787</f>
        <v>0</v>
      </c>
      <c r="S787" s="223">
        <v>0</v>
      </c>
      <c r="T787" s="223">
        <f>S787*H787</f>
        <v>0</v>
      </c>
      <c r="U787" s="224" t="s">
        <v>19</v>
      </c>
      <c r="V787" s="41"/>
      <c r="W787" s="41"/>
      <c r="X787" s="41"/>
      <c r="Y787" s="41"/>
      <c r="Z787" s="41"/>
      <c r="AA787" s="41"/>
      <c r="AB787" s="41"/>
      <c r="AC787" s="41"/>
      <c r="AD787" s="41"/>
      <c r="AE787" s="41"/>
      <c r="AR787" s="225" t="s">
        <v>466</v>
      </c>
      <c r="AT787" s="225" t="s">
        <v>144</v>
      </c>
      <c r="AU787" s="225" t="s">
        <v>83</v>
      </c>
      <c r="AY787" s="20" t="s">
        <v>142</v>
      </c>
      <c r="BE787" s="226">
        <f>IF(N787="základní",J787,0)</f>
        <v>0</v>
      </c>
      <c r="BF787" s="226">
        <f>IF(N787="snížená",J787,0)</f>
        <v>0</v>
      </c>
      <c r="BG787" s="226">
        <f>IF(N787="zákl. přenesená",J787,0)</f>
        <v>0</v>
      </c>
      <c r="BH787" s="226">
        <f>IF(N787="sníž. přenesená",J787,0)</f>
        <v>0</v>
      </c>
      <c r="BI787" s="226">
        <f>IF(N787="nulová",J787,0)</f>
        <v>0</v>
      </c>
      <c r="BJ787" s="20" t="s">
        <v>83</v>
      </c>
      <c r="BK787" s="226">
        <f>ROUND(I787*H787,2)</f>
        <v>0</v>
      </c>
      <c r="BL787" s="20" t="s">
        <v>466</v>
      </c>
      <c r="BM787" s="225" t="s">
        <v>1426</v>
      </c>
    </row>
    <row r="788" s="2" customFormat="1">
      <c r="A788" s="41"/>
      <c r="B788" s="42"/>
      <c r="C788" s="43"/>
      <c r="D788" s="227" t="s">
        <v>151</v>
      </c>
      <c r="E788" s="43"/>
      <c r="F788" s="228" t="s">
        <v>1427</v>
      </c>
      <c r="G788" s="43"/>
      <c r="H788" s="43"/>
      <c r="I788" s="229"/>
      <c r="J788" s="43"/>
      <c r="K788" s="43"/>
      <c r="L788" s="47"/>
      <c r="M788" s="230"/>
      <c r="N788" s="231"/>
      <c r="O788" s="87"/>
      <c r="P788" s="87"/>
      <c r="Q788" s="87"/>
      <c r="R788" s="87"/>
      <c r="S788" s="87"/>
      <c r="T788" s="87"/>
      <c r="U788" s="88"/>
      <c r="V788" s="41"/>
      <c r="W788" s="41"/>
      <c r="X788" s="41"/>
      <c r="Y788" s="41"/>
      <c r="Z788" s="41"/>
      <c r="AA788" s="41"/>
      <c r="AB788" s="41"/>
      <c r="AC788" s="41"/>
      <c r="AD788" s="41"/>
      <c r="AE788" s="41"/>
      <c r="AT788" s="20" t="s">
        <v>151</v>
      </c>
      <c r="AU788" s="20" t="s">
        <v>83</v>
      </c>
    </row>
    <row r="789" s="13" customFormat="1">
      <c r="A789" s="13"/>
      <c r="B789" s="232"/>
      <c r="C789" s="233"/>
      <c r="D789" s="234" t="s">
        <v>153</v>
      </c>
      <c r="E789" s="235" t="s">
        <v>19</v>
      </c>
      <c r="F789" s="236" t="s">
        <v>1428</v>
      </c>
      <c r="G789" s="233"/>
      <c r="H789" s="235" t="s">
        <v>19</v>
      </c>
      <c r="I789" s="237"/>
      <c r="J789" s="233"/>
      <c r="K789" s="233"/>
      <c r="L789" s="238"/>
      <c r="M789" s="239"/>
      <c r="N789" s="240"/>
      <c r="O789" s="240"/>
      <c r="P789" s="240"/>
      <c r="Q789" s="240"/>
      <c r="R789" s="240"/>
      <c r="S789" s="240"/>
      <c r="T789" s="240"/>
      <c r="U789" s="241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T789" s="242" t="s">
        <v>153</v>
      </c>
      <c r="AU789" s="242" t="s">
        <v>83</v>
      </c>
      <c r="AV789" s="13" t="s">
        <v>83</v>
      </c>
      <c r="AW789" s="13" t="s">
        <v>37</v>
      </c>
      <c r="AX789" s="13" t="s">
        <v>75</v>
      </c>
      <c r="AY789" s="242" t="s">
        <v>142</v>
      </c>
    </row>
    <row r="790" s="14" customFormat="1">
      <c r="A790" s="14"/>
      <c r="B790" s="243"/>
      <c r="C790" s="244"/>
      <c r="D790" s="234" t="s">
        <v>153</v>
      </c>
      <c r="E790" s="245" t="s">
        <v>19</v>
      </c>
      <c r="F790" s="246" t="s">
        <v>425</v>
      </c>
      <c r="G790" s="244"/>
      <c r="H790" s="247">
        <v>40</v>
      </c>
      <c r="I790" s="248"/>
      <c r="J790" s="244"/>
      <c r="K790" s="244"/>
      <c r="L790" s="249"/>
      <c r="M790" s="250"/>
      <c r="N790" s="251"/>
      <c r="O790" s="251"/>
      <c r="P790" s="251"/>
      <c r="Q790" s="251"/>
      <c r="R790" s="251"/>
      <c r="S790" s="251"/>
      <c r="T790" s="251"/>
      <c r="U790" s="252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T790" s="253" t="s">
        <v>153</v>
      </c>
      <c r="AU790" s="253" t="s">
        <v>83</v>
      </c>
      <c r="AV790" s="14" t="s">
        <v>85</v>
      </c>
      <c r="AW790" s="14" t="s">
        <v>37</v>
      </c>
      <c r="AX790" s="14" t="s">
        <v>75</v>
      </c>
      <c r="AY790" s="253" t="s">
        <v>142</v>
      </c>
    </row>
    <row r="791" s="15" customFormat="1">
      <c r="A791" s="15"/>
      <c r="B791" s="254"/>
      <c r="C791" s="255"/>
      <c r="D791" s="234" t="s">
        <v>153</v>
      </c>
      <c r="E791" s="256" t="s">
        <v>19</v>
      </c>
      <c r="F791" s="257" t="s">
        <v>156</v>
      </c>
      <c r="G791" s="255"/>
      <c r="H791" s="258">
        <v>40</v>
      </c>
      <c r="I791" s="259"/>
      <c r="J791" s="255"/>
      <c r="K791" s="255"/>
      <c r="L791" s="260"/>
      <c r="M791" s="261"/>
      <c r="N791" s="262"/>
      <c r="O791" s="262"/>
      <c r="P791" s="262"/>
      <c r="Q791" s="262"/>
      <c r="R791" s="262"/>
      <c r="S791" s="262"/>
      <c r="T791" s="262"/>
      <c r="U791" s="263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T791" s="264" t="s">
        <v>153</v>
      </c>
      <c r="AU791" s="264" t="s">
        <v>83</v>
      </c>
      <c r="AV791" s="15" t="s">
        <v>149</v>
      </c>
      <c r="AW791" s="15" t="s">
        <v>37</v>
      </c>
      <c r="AX791" s="15" t="s">
        <v>83</v>
      </c>
      <c r="AY791" s="264" t="s">
        <v>142</v>
      </c>
    </row>
    <row r="792" s="2" customFormat="1" ht="16.5" customHeight="1">
      <c r="A792" s="41"/>
      <c r="B792" s="42"/>
      <c r="C792" s="214" t="s">
        <v>1429</v>
      </c>
      <c r="D792" s="214" t="s">
        <v>144</v>
      </c>
      <c r="E792" s="215" t="s">
        <v>1430</v>
      </c>
      <c r="F792" s="216" t="s">
        <v>1431</v>
      </c>
      <c r="G792" s="217" t="s">
        <v>465</v>
      </c>
      <c r="H792" s="218">
        <v>40</v>
      </c>
      <c r="I792" s="219"/>
      <c r="J792" s="220">
        <f>ROUND(I792*H792,2)</f>
        <v>0</v>
      </c>
      <c r="K792" s="216" t="s">
        <v>148</v>
      </c>
      <c r="L792" s="47"/>
      <c r="M792" s="221" t="s">
        <v>19</v>
      </c>
      <c r="N792" s="222" t="s">
        <v>46</v>
      </c>
      <c r="O792" s="87"/>
      <c r="P792" s="223">
        <f>O792*H792</f>
        <v>0</v>
      </c>
      <c r="Q792" s="223">
        <v>0</v>
      </c>
      <c r="R792" s="223">
        <f>Q792*H792</f>
        <v>0</v>
      </c>
      <c r="S792" s="223">
        <v>0</v>
      </c>
      <c r="T792" s="223">
        <f>S792*H792</f>
        <v>0</v>
      </c>
      <c r="U792" s="224" t="s">
        <v>19</v>
      </c>
      <c r="V792" s="41"/>
      <c r="W792" s="41"/>
      <c r="X792" s="41"/>
      <c r="Y792" s="41"/>
      <c r="Z792" s="41"/>
      <c r="AA792" s="41"/>
      <c r="AB792" s="41"/>
      <c r="AC792" s="41"/>
      <c r="AD792" s="41"/>
      <c r="AE792" s="41"/>
      <c r="AR792" s="225" t="s">
        <v>466</v>
      </c>
      <c r="AT792" s="225" t="s">
        <v>144</v>
      </c>
      <c r="AU792" s="225" t="s">
        <v>83</v>
      </c>
      <c r="AY792" s="20" t="s">
        <v>142</v>
      </c>
      <c r="BE792" s="226">
        <f>IF(N792="základní",J792,0)</f>
        <v>0</v>
      </c>
      <c r="BF792" s="226">
        <f>IF(N792="snížená",J792,0)</f>
        <v>0</v>
      </c>
      <c r="BG792" s="226">
        <f>IF(N792="zákl. přenesená",J792,0)</f>
        <v>0</v>
      </c>
      <c r="BH792" s="226">
        <f>IF(N792="sníž. přenesená",J792,0)</f>
        <v>0</v>
      </c>
      <c r="BI792" s="226">
        <f>IF(N792="nulová",J792,0)</f>
        <v>0</v>
      </c>
      <c r="BJ792" s="20" t="s">
        <v>83</v>
      </c>
      <c r="BK792" s="226">
        <f>ROUND(I792*H792,2)</f>
        <v>0</v>
      </c>
      <c r="BL792" s="20" t="s">
        <v>466</v>
      </c>
      <c r="BM792" s="225" t="s">
        <v>1432</v>
      </c>
    </row>
    <row r="793" s="2" customFormat="1">
      <c r="A793" s="41"/>
      <c r="B793" s="42"/>
      <c r="C793" s="43"/>
      <c r="D793" s="227" t="s">
        <v>151</v>
      </c>
      <c r="E793" s="43"/>
      <c r="F793" s="228" t="s">
        <v>1433</v>
      </c>
      <c r="G793" s="43"/>
      <c r="H793" s="43"/>
      <c r="I793" s="229"/>
      <c r="J793" s="43"/>
      <c r="K793" s="43"/>
      <c r="L793" s="47"/>
      <c r="M793" s="230"/>
      <c r="N793" s="231"/>
      <c r="O793" s="87"/>
      <c r="P793" s="87"/>
      <c r="Q793" s="87"/>
      <c r="R793" s="87"/>
      <c r="S793" s="87"/>
      <c r="T793" s="87"/>
      <c r="U793" s="88"/>
      <c r="V793" s="41"/>
      <c r="W793" s="41"/>
      <c r="X793" s="41"/>
      <c r="Y793" s="41"/>
      <c r="Z793" s="41"/>
      <c r="AA793" s="41"/>
      <c r="AB793" s="41"/>
      <c r="AC793" s="41"/>
      <c r="AD793" s="41"/>
      <c r="AE793" s="41"/>
      <c r="AT793" s="20" t="s">
        <v>151</v>
      </c>
      <c r="AU793" s="20" t="s">
        <v>83</v>
      </c>
    </row>
    <row r="794" s="14" customFormat="1">
      <c r="A794" s="14"/>
      <c r="B794" s="243"/>
      <c r="C794" s="244"/>
      <c r="D794" s="234" t="s">
        <v>153</v>
      </c>
      <c r="E794" s="245" t="s">
        <v>19</v>
      </c>
      <c r="F794" s="246" t="s">
        <v>425</v>
      </c>
      <c r="G794" s="244"/>
      <c r="H794" s="247">
        <v>40</v>
      </c>
      <c r="I794" s="248"/>
      <c r="J794" s="244"/>
      <c r="K794" s="244"/>
      <c r="L794" s="249"/>
      <c r="M794" s="250"/>
      <c r="N794" s="251"/>
      <c r="O794" s="251"/>
      <c r="P794" s="251"/>
      <c r="Q794" s="251"/>
      <c r="R794" s="251"/>
      <c r="S794" s="251"/>
      <c r="T794" s="251"/>
      <c r="U794" s="252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T794" s="253" t="s">
        <v>153</v>
      </c>
      <c r="AU794" s="253" t="s">
        <v>83</v>
      </c>
      <c r="AV794" s="14" t="s">
        <v>85</v>
      </c>
      <c r="AW794" s="14" t="s">
        <v>37</v>
      </c>
      <c r="AX794" s="14" t="s">
        <v>75</v>
      </c>
      <c r="AY794" s="253" t="s">
        <v>142</v>
      </c>
    </row>
    <row r="795" s="15" customFormat="1">
      <c r="A795" s="15"/>
      <c r="B795" s="254"/>
      <c r="C795" s="255"/>
      <c r="D795" s="234" t="s">
        <v>153</v>
      </c>
      <c r="E795" s="256" t="s">
        <v>19</v>
      </c>
      <c r="F795" s="257" t="s">
        <v>156</v>
      </c>
      <c r="G795" s="255"/>
      <c r="H795" s="258">
        <v>40</v>
      </c>
      <c r="I795" s="259"/>
      <c r="J795" s="255"/>
      <c r="K795" s="255"/>
      <c r="L795" s="260"/>
      <c r="M795" s="261"/>
      <c r="N795" s="262"/>
      <c r="O795" s="262"/>
      <c r="P795" s="262"/>
      <c r="Q795" s="262"/>
      <c r="R795" s="262"/>
      <c r="S795" s="262"/>
      <c r="T795" s="262"/>
      <c r="U795" s="263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T795" s="264" t="s">
        <v>153</v>
      </c>
      <c r="AU795" s="264" t="s">
        <v>83</v>
      </c>
      <c r="AV795" s="15" t="s">
        <v>149</v>
      </c>
      <c r="AW795" s="15" t="s">
        <v>37</v>
      </c>
      <c r="AX795" s="15" t="s">
        <v>83</v>
      </c>
      <c r="AY795" s="264" t="s">
        <v>142</v>
      </c>
    </row>
    <row r="796" s="2" customFormat="1" ht="16.5" customHeight="1">
      <c r="A796" s="41"/>
      <c r="B796" s="42"/>
      <c r="C796" s="214" t="s">
        <v>1434</v>
      </c>
      <c r="D796" s="214" t="s">
        <v>144</v>
      </c>
      <c r="E796" s="215" t="s">
        <v>471</v>
      </c>
      <c r="F796" s="216" t="s">
        <v>472</v>
      </c>
      <c r="G796" s="217" t="s">
        <v>465</v>
      </c>
      <c r="H796" s="218">
        <v>50</v>
      </c>
      <c r="I796" s="219"/>
      <c r="J796" s="220">
        <f>ROUND(I796*H796,2)</f>
        <v>0</v>
      </c>
      <c r="K796" s="216" t="s">
        <v>148</v>
      </c>
      <c r="L796" s="47"/>
      <c r="M796" s="221" t="s">
        <v>19</v>
      </c>
      <c r="N796" s="222" t="s">
        <v>46</v>
      </c>
      <c r="O796" s="87"/>
      <c r="P796" s="223">
        <f>O796*H796</f>
        <v>0</v>
      </c>
      <c r="Q796" s="223">
        <v>0</v>
      </c>
      <c r="R796" s="223">
        <f>Q796*H796</f>
        <v>0</v>
      </c>
      <c r="S796" s="223">
        <v>0</v>
      </c>
      <c r="T796" s="223">
        <f>S796*H796</f>
        <v>0</v>
      </c>
      <c r="U796" s="224" t="s">
        <v>19</v>
      </c>
      <c r="V796" s="41"/>
      <c r="W796" s="41"/>
      <c r="X796" s="41"/>
      <c r="Y796" s="41"/>
      <c r="Z796" s="41"/>
      <c r="AA796" s="41"/>
      <c r="AB796" s="41"/>
      <c r="AC796" s="41"/>
      <c r="AD796" s="41"/>
      <c r="AE796" s="41"/>
      <c r="AR796" s="225" t="s">
        <v>466</v>
      </c>
      <c r="AT796" s="225" t="s">
        <v>144</v>
      </c>
      <c r="AU796" s="225" t="s">
        <v>83</v>
      </c>
      <c r="AY796" s="20" t="s">
        <v>142</v>
      </c>
      <c r="BE796" s="226">
        <f>IF(N796="základní",J796,0)</f>
        <v>0</v>
      </c>
      <c r="BF796" s="226">
        <f>IF(N796="snížená",J796,0)</f>
        <v>0</v>
      </c>
      <c r="BG796" s="226">
        <f>IF(N796="zákl. přenesená",J796,0)</f>
        <v>0</v>
      </c>
      <c r="BH796" s="226">
        <f>IF(N796="sníž. přenesená",J796,0)</f>
        <v>0</v>
      </c>
      <c r="BI796" s="226">
        <f>IF(N796="nulová",J796,0)</f>
        <v>0</v>
      </c>
      <c r="BJ796" s="20" t="s">
        <v>83</v>
      </c>
      <c r="BK796" s="226">
        <f>ROUND(I796*H796,2)</f>
        <v>0</v>
      </c>
      <c r="BL796" s="20" t="s">
        <v>466</v>
      </c>
      <c r="BM796" s="225" t="s">
        <v>1435</v>
      </c>
    </row>
    <row r="797" s="2" customFormat="1">
      <c r="A797" s="41"/>
      <c r="B797" s="42"/>
      <c r="C797" s="43"/>
      <c r="D797" s="227" t="s">
        <v>151</v>
      </c>
      <c r="E797" s="43"/>
      <c r="F797" s="228" t="s">
        <v>474</v>
      </c>
      <c r="G797" s="43"/>
      <c r="H797" s="43"/>
      <c r="I797" s="229"/>
      <c r="J797" s="43"/>
      <c r="K797" s="43"/>
      <c r="L797" s="47"/>
      <c r="M797" s="230"/>
      <c r="N797" s="231"/>
      <c r="O797" s="87"/>
      <c r="P797" s="87"/>
      <c r="Q797" s="87"/>
      <c r="R797" s="87"/>
      <c r="S797" s="87"/>
      <c r="T797" s="87"/>
      <c r="U797" s="88"/>
      <c r="V797" s="41"/>
      <c r="W797" s="41"/>
      <c r="X797" s="41"/>
      <c r="Y797" s="41"/>
      <c r="Z797" s="41"/>
      <c r="AA797" s="41"/>
      <c r="AB797" s="41"/>
      <c r="AC797" s="41"/>
      <c r="AD797" s="41"/>
      <c r="AE797" s="41"/>
      <c r="AT797" s="20" t="s">
        <v>151</v>
      </c>
      <c r="AU797" s="20" t="s">
        <v>83</v>
      </c>
    </row>
    <row r="798" s="13" customFormat="1">
      <c r="A798" s="13"/>
      <c r="B798" s="232"/>
      <c r="C798" s="233"/>
      <c r="D798" s="234" t="s">
        <v>153</v>
      </c>
      <c r="E798" s="235" t="s">
        <v>19</v>
      </c>
      <c r="F798" s="236" t="s">
        <v>1436</v>
      </c>
      <c r="G798" s="233"/>
      <c r="H798" s="235" t="s">
        <v>19</v>
      </c>
      <c r="I798" s="237"/>
      <c r="J798" s="233"/>
      <c r="K798" s="233"/>
      <c r="L798" s="238"/>
      <c r="M798" s="239"/>
      <c r="N798" s="240"/>
      <c r="O798" s="240"/>
      <c r="P798" s="240"/>
      <c r="Q798" s="240"/>
      <c r="R798" s="240"/>
      <c r="S798" s="240"/>
      <c r="T798" s="240"/>
      <c r="U798" s="241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T798" s="242" t="s">
        <v>153</v>
      </c>
      <c r="AU798" s="242" t="s">
        <v>83</v>
      </c>
      <c r="AV798" s="13" t="s">
        <v>83</v>
      </c>
      <c r="AW798" s="13" t="s">
        <v>37</v>
      </c>
      <c r="AX798" s="13" t="s">
        <v>75</v>
      </c>
      <c r="AY798" s="242" t="s">
        <v>142</v>
      </c>
    </row>
    <row r="799" s="14" customFormat="1">
      <c r="A799" s="14"/>
      <c r="B799" s="243"/>
      <c r="C799" s="244"/>
      <c r="D799" s="234" t="s">
        <v>153</v>
      </c>
      <c r="E799" s="245" t="s">
        <v>19</v>
      </c>
      <c r="F799" s="246" t="s">
        <v>425</v>
      </c>
      <c r="G799" s="244"/>
      <c r="H799" s="247">
        <v>40</v>
      </c>
      <c r="I799" s="248"/>
      <c r="J799" s="244"/>
      <c r="K799" s="244"/>
      <c r="L799" s="249"/>
      <c r="M799" s="250"/>
      <c r="N799" s="251"/>
      <c r="O799" s="251"/>
      <c r="P799" s="251"/>
      <c r="Q799" s="251"/>
      <c r="R799" s="251"/>
      <c r="S799" s="251"/>
      <c r="T799" s="251"/>
      <c r="U799" s="252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T799" s="253" t="s">
        <v>153</v>
      </c>
      <c r="AU799" s="253" t="s">
        <v>83</v>
      </c>
      <c r="AV799" s="14" t="s">
        <v>85</v>
      </c>
      <c r="AW799" s="14" t="s">
        <v>37</v>
      </c>
      <c r="AX799" s="14" t="s">
        <v>75</v>
      </c>
      <c r="AY799" s="253" t="s">
        <v>142</v>
      </c>
    </row>
    <row r="800" s="13" customFormat="1">
      <c r="A800" s="13"/>
      <c r="B800" s="232"/>
      <c r="C800" s="233"/>
      <c r="D800" s="234" t="s">
        <v>153</v>
      </c>
      <c r="E800" s="235" t="s">
        <v>19</v>
      </c>
      <c r="F800" s="236" t="s">
        <v>1437</v>
      </c>
      <c r="G800" s="233"/>
      <c r="H800" s="235" t="s">
        <v>19</v>
      </c>
      <c r="I800" s="237"/>
      <c r="J800" s="233"/>
      <c r="K800" s="233"/>
      <c r="L800" s="238"/>
      <c r="M800" s="239"/>
      <c r="N800" s="240"/>
      <c r="O800" s="240"/>
      <c r="P800" s="240"/>
      <c r="Q800" s="240"/>
      <c r="R800" s="240"/>
      <c r="S800" s="240"/>
      <c r="T800" s="240"/>
      <c r="U800" s="241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T800" s="242" t="s">
        <v>153</v>
      </c>
      <c r="AU800" s="242" t="s">
        <v>83</v>
      </c>
      <c r="AV800" s="13" t="s">
        <v>83</v>
      </c>
      <c r="AW800" s="13" t="s">
        <v>37</v>
      </c>
      <c r="AX800" s="13" t="s">
        <v>75</v>
      </c>
      <c r="AY800" s="242" t="s">
        <v>142</v>
      </c>
    </row>
    <row r="801" s="14" customFormat="1">
      <c r="A801" s="14"/>
      <c r="B801" s="243"/>
      <c r="C801" s="244"/>
      <c r="D801" s="234" t="s">
        <v>153</v>
      </c>
      <c r="E801" s="245" t="s">
        <v>19</v>
      </c>
      <c r="F801" s="246" t="s">
        <v>194</v>
      </c>
      <c r="G801" s="244"/>
      <c r="H801" s="247">
        <v>10</v>
      </c>
      <c r="I801" s="248"/>
      <c r="J801" s="244"/>
      <c r="K801" s="244"/>
      <c r="L801" s="249"/>
      <c r="M801" s="250"/>
      <c r="N801" s="251"/>
      <c r="O801" s="251"/>
      <c r="P801" s="251"/>
      <c r="Q801" s="251"/>
      <c r="R801" s="251"/>
      <c r="S801" s="251"/>
      <c r="T801" s="251"/>
      <c r="U801" s="252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T801" s="253" t="s">
        <v>153</v>
      </c>
      <c r="AU801" s="253" t="s">
        <v>83</v>
      </c>
      <c r="AV801" s="14" t="s">
        <v>85</v>
      </c>
      <c r="AW801" s="14" t="s">
        <v>37</v>
      </c>
      <c r="AX801" s="14" t="s">
        <v>75</v>
      </c>
      <c r="AY801" s="253" t="s">
        <v>142</v>
      </c>
    </row>
    <row r="802" s="15" customFormat="1">
      <c r="A802" s="15"/>
      <c r="B802" s="254"/>
      <c r="C802" s="255"/>
      <c r="D802" s="234" t="s">
        <v>153</v>
      </c>
      <c r="E802" s="256" t="s">
        <v>19</v>
      </c>
      <c r="F802" s="257" t="s">
        <v>156</v>
      </c>
      <c r="G802" s="255"/>
      <c r="H802" s="258">
        <v>50</v>
      </c>
      <c r="I802" s="259"/>
      <c r="J802" s="255"/>
      <c r="K802" s="255"/>
      <c r="L802" s="260"/>
      <c r="M802" s="276"/>
      <c r="N802" s="277"/>
      <c r="O802" s="277"/>
      <c r="P802" s="277"/>
      <c r="Q802" s="277"/>
      <c r="R802" s="277"/>
      <c r="S802" s="277"/>
      <c r="T802" s="277"/>
      <c r="U802" s="278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T802" s="264" t="s">
        <v>153</v>
      </c>
      <c r="AU802" s="264" t="s">
        <v>83</v>
      </c>
      <c r="AV802" s="15" t="s">
        <v>149</v>
      </c>
      <c r="AW802" s="15" t="s">
        <v>37</v>
      </c>
      <c r="AX802" s="15" t="s">
        <v>83</v>
      </c>
      <c r="AY802" s="264" t="s">
        <v>142</v>
      </c>
    </row>
    <row r="803" s="2" customFormat="1" ht="6.96" customHeight="1">
      <c r="A803" s="41"/>
      <c r="B803" s="62"/>
      <c r="C803" s="63"/>
      <c r="D803" s="63"/>
      <c r="E803" s="63"/>
      <c r="F803" s="63"/>
      <c r="G803" s="63"/>
      <c r="H803" s="63"/>
      <c r="I803" s="63"/>
      <c r="J803" s="63"/>
      <c r="K803" s="63"/>
      <c r="L803" s="47"/>
      <c r="M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  <c r="AB803" s="41"/>
      <c r="AC803" s="41"/>
      <c r="AD803" s="41"/>
      <c r="AE803" s="41"/>
    </row>
  </sheetData>
  <sheetProtection sheet="1" autoFilter="0" formatColumns="0" formatRows="0" objects="1" scenarios="1" spinCount="100000" saltValue="+4ulOeloB1jJ5Hsz05hRbHAi7qj2mxm6e52hWXUVTEXG68pyFOH4++98nxTJUVCckOfSVc0/EVyrNqPVMiHYGw==" hashValue="lyLPytTLrj32eT2dinG9RxMn6XBO2guvNTwTuK86RImRWA1m1mQRjwnmc+zA6zrfB/ON/YGtazyEF1g8NG7W0Q==" algorithmName="SHA-512" password="CC35"/>
  <autoFilter ref="C99:K802"/>
  <mergeCells count="9">
    <mergeCell ref="E7:H7"/>
    <mergeCell ref="E9:H9"/>
    <mergeCell ref="E18:H18"/>
    <mergeCell ref="E27:H27"/>
    <mergeCell ref="E48:H48"/>
    <mergeCell ref="E50:H50"/>
    <mergeCell ref="E90:H90"/>
    <mergeCell ref="E92:H92"/>
    <mergeCell ref="L2:V2"/>
  </mergeCells>
  <hyperlinks>
    <hyperlink ref="F104" r:id="rId1" display="https://podminky.urs.cz/item/CS_URS_2025_02/174111101"/>
    <hyperlink ref="F111" r:id="rId2" display="https://podminky.urs.cz/item/CS_URS_2025_02/319201321"/>
    <hyperlink ref="F118" r:id="rId3" display="https://podminky.urs.cz/item/CS_URS_2025_02/612325302"/>
    <hyperlink ref="F137" r:id="rId4" display="https://podminky.urs.cz/item/CS_URS_2025_02/619995001"/>
    <hyperlink ref="F152" r:id="rId5" display="https://podminky.urs.cz/item/CS_URS_2025_02/622151031"/>
    <hyperlink ref="F159" r:id="rId6" display="https://podminky.urs.cz/item/CS_URS_2025_02/622211041"/>
    <hyperlink ref="F166" r:id="rId7" display="https://podminky.urs.cz/item/CS_URS_2025_02/622221041"/>
    <hyperlink ref="F175" r:id="rId8" display="https://podminky.urs.cz/item/CS_URS_2025_02/622222001"/>
    <hyperlink ref="F183" r:id="rId9" display="https://podminky.urs.cz/item/CS_URS_2025_02/622251101"/>
    <hyperlink ref="F187" r:id="rId10" display="https://podminky.urs.cz/item/CS_URS_2025_02/622251105"/>
    <hyperlink ref="F191" r:id="rId11" display="https://podminky.urs.cz/item/CS_URS_2025_02/622251211"/>
    <hyperlink ref="F195" r:id="rId12" display="https://podminky.urs.cz/item/CS_URS_2025_02/622252001"/>
    <hyperlink ref="F201" r:id="rId13" display="https://podminky.urs.cz/item/CS_URS_2025_02/622252002"/>
    <hyperlink ref="F252" r:id="rId14" display="https://podminky.urs.cz/item/CS_URS_2025_02/622325112R"/>
    <hyperlink ref="F260" r:id="rId15" display="https://podminky.urs.cz/item/CS_URS_2025_02/622531002"/>
    <hyperlink ref="F286" r:id="rId16" display="https://podminky.urs.cz/item/CS_URS_2025_02/629995101"/>
    <hyperlink ref="F303" r:id="rId17" display="https://podminky.urs.cz/item/CS_URS_2025_02/635111411"/>
    <hyperlink ref="F309" r:id="rId18" display="https://podminky.urs.cz/item/CS_URS_2025_02/636211411"/>
    <hyperlink ref="F315" r:id="rId19" display="https://podminky.urs.cz/item/CS_URS_2025_02/637211134"/>
    <hyperlink ref="F319" r:id="rId20" display="https://podminky.urs.cz/item/CS_URS_2025_02/637311131"/>
    <hyperlink ref="F323" r:id="rId21" display="https://podminky.urs.cz/item/CS_URS_2025_02/644941112"/>
    <hyperlink ref="F329" r:id="rId22" display="https://podminky.urs.cz/item/CS_URS_2025_02/941111112"/>
    <hyperlink ref="F333" r:id="rId23" display="https://podminky.urs.cz/item/CS_URS_2025_02/941111212"/>
    <hyperlink ref="F338" r:id="rId24" display="https://podminky.urs.cz/item/CS_URS_2025_02/941111812"/>
    <hyperlink ref="F342" r:id="rId25" display="https://podminky.urs.cz/item/CS_URS_2025_02/944611111"/>
    <hyperlink ref="F346" r:id="rId26" display="https://podminky.urs.cz/item/CS_URS_2025_02/944611211"/>
    <hyperlink ref="F351" r:id="rId27" display="https://podminky.urs.cz/item/CS_URS_2025_02/944611811"/>
    <hyperlink ref="F355" r:id="rId28" display="https://podminky.urs.cz/item/CS_URS_2025_02/952902121"/>
    <hyperlink ref="F360" r:id="rId29" display="https://podminky.urs.cz/item/CS_URS_2025_02/952902611"/>
    <hyperlink ref="F365" r:id="rId30" display="https://podminky.urs.cz/item/CS_URS_2025_02/985131311"/>
    <hyperlink ref="F373" r:id="rId31" display="https://podminky.urs.cz/item/CS_URS_2025_02/985142111"/>
    <hyperlink ref="F381" r:id="rId32" display="https://podminky.urs.cz/item/CS_URS_2025_02/985231111"/>
    <hyperlink ref="F390" r:id="rId33" display="https://podminky.urs.cz/item/CS_URS_2025_02/998011010"/>
    <hyperlink ref="F394" r:id="rId34" display="https://podminky.urs.cz/item/CS_URS_2025_02/711111001"/>
    <hyperlink ref="F401" r:id="rId35" display="https://podminky.urs.cz/item/CS_URS_2025_02/711141559"/>
    <hyperlink ref="F408" r:id="rId36" display="https://podminky.urs.cz/item/CS_URS_2025_02/711142559"/>
    <hyperlink ref="F415" r:id="rId37" display="https://podminky.urs.cz/item/CS_URS_2025_02/998711113"/>
    <hyperlink ref="F418" r:id="rId38" display="https://podminky.urs.cz/item/CS_URS_2025_02/712331111"/>
    <hyperlink ref="F425" r:id="rId39" display="https://podminky.urs.cz/item/CS_URS_2025_02/712341559"/>
    <hyperlink ref="F432" r:id="rId40" display="https://podminky.urs.cz/item/CS_URS_2025_02/998712113"/>
    <hyperlink ref="F435" r:id="rId41" display="https://podminky.urs.cz/item/CS_URS_2025_02/713114525"/>
    <hyperlink ref="F439" r:id="rId42" display="https://podminky.urs.cz/item/CS_URS_2025_02/713121121"/>
    <hyperlink ref="F447" r:id="rId43" display="https://podminky.urs.cz/item/CS_URS_2025_02/713141111"/>
    <hyperlink ref="F454" r:id="rId44" display="https://podminky.urs.cz/item/CS_URS_2025_02/713141111"/>
    <hyperlink ref="F461" r:id="rId45" display="https://podminky.urs.cz/item/CS_URS_2025_02/713141253"/>
    <hyperlink ref="F466" r:id="rId46" display="https://podminky.urs.cz/item/CS_URS_2025_02/998713113"/>
    <hyperlink ref="F484" r:id="rId47" display="https://podminky.urs.cz/item/CS_URS_2025_02/762522915"/>
    <hyperlink ref="F491" r:id="rId48" display="https://podminky.urs.cz/item/CS_URS_2025_02/998762123"/>
    <hyperlink ref="F494" r:id="rId49" display="https://podminky.urs.cz/item/CS_URS_2025_02/763135101"/>
    <hyperlink ref="F511" r:id="rId50" display="https://podminky.urs.cz/item/CS_URS_2025_02/998763332"/>
    <hyperlink ref="F514" r:id="rId51" display="https://podminky.urs.cz/item/CS_URS_2025_02/764232403"/>
    <hyperlink ref="F519" r:id="rId52" display="https://podminky.urs.cz/item/CS_URS_2025_02/764232405"/>
    <hyperlink ref="F524" r:id="rId53" display="https://podminky.urs.cz/item/CS_URS_2025_02/764234409"/>
    <hyperlink ref="F528" r:id="rId54" display="https://podminky.urs.cz/item/CS_URS_2025_02/764236403"/>
    <hyperlink ref="F534" r:id="rId55" display="https://podminky.urs.cz/item/CS_URS_2025_02/764236404"/>
    <hyperlink ref="F542" r:id="rId56" display="https://podminky.urs.cz/item/CS_URS_2025_02/764236406"/>
    <hyperlink ref="F549" r:id="rId57" display="https://podminky.urs.cz/item/CS_URS_2025_02/764236407"/>
    <hyperlink ref="F555" r:id="rId58" display="https://podminky.urs.cz/item/CS_URS_2025_02/764236465"/>
    <hyperlink ref="F562" r:id="rId59" display="https://podminky.urs.cz/item/CS_URS_2025_02/764238404"/>
    <hyperlink ref="F568" r:id="rId60" display="https://podminky.urs.cz/item/CS_URS_2025_02/764238407"/>
    <hyperlink ref="F573" r:id="rId61" display="https://podminky.urs.cz/item/CS_URS_2025_02/764238445"/>
    <hyperlink ref="F577" r:id="rId62" display="https://podminky.urs.cz/item/CS_URS_2025_02/764238454"/>
    <hyperlink ref="F582" r:id="rId63" display="https://podminky.urs.cz/item/CS_URS_2025_02/764531403"/>
    <hyperlink ref="F586" r:id="rId64" display="https://podminky.urs.cz/item/CS_URS_2025_02/764531404"/>
    <hyperlink ref="F590" r:id="rId65" display="https://podminky.urs.cz/item/CS_URS_2025_02/764531423"/>
    <hyperlink ref="F594" r:id="rId66" display="https://podminky.urs.cz/item/CS_URS_2025_02/764531424"/>
    <hyperlink ref="F598" r:id="rId67" display="https://podminky.urs.cz/item/CS_URS_2025_02/764531444"/>
    <hyperlink ref="F602" r:id="rId68" display="https://podminky.urs.cz/item/CS_URS_2025_02/764538422"/>
    <hyperlink ref="F611" r:id="rId69" display="https://podminky.urs.cz/item/CS_URS_2025_02/998764103"/>
    <hyperlink ref="F616" r:id="rId70" display="https://podminky.urs.cz/item/CS_URS_2025_02/766621112"/>
    <hyperlink ref="F622" r:id="rId71" display="https://podminky.urs.cz/item/CS_URS_2025_02/766621211"/>
    <hyperlink ref="F653" r:id="rId72" display="https://podminky.urs.cz/item/CS_URS_2025_02/766621212"/>
    <hyperlink ref="F668" r:id="rId73" display="https://podminky.urs.cz/item/CS_URS_2025_02/766660451"/>
    <hyperlink ref="F673" r:id="rId74" display="https://podminky.urs.cz/item/CS_URS_2025_02/766660461"/>
    <hyperlink ref="F678" r:id="rId75" display="https://podminky.urs.cz/item/CS_URS_2025_02/766694116"/>
    <hyperlink ref="F686" r:id="rId76" display="https://podminky.urs.cz/item/CS_URS_2025_02/766694116"/>
    <hyperlink ref="F694" r:id="rId77" display="https://podminky.urs.cz/item/CS_URS_2025_02/766694126"/>
    <hyperlink ref="F709" r:id="rId78" display="https://podminky.urs.cz/item/CS_URS_2025_02/998766113"/>
    <hyperlink ref="F712" r:id="rId79" display="https://podminky.urs.cz/item/CS_URS_2025_02/767391112"/>
    <hyperlink ref="F719" r:id="rId80" display="https://podminky.urs.cz/item/CS_URS_2025_02/767415112"/>
    <hyperlink ref="F726" r:id="rId81" display="https://podminky.urs.cz/item/CS_URS_2025_02/767662110"/>
    <hyperlink ref="F736" r:id="rId82" display="https://podminky.urs.cz/item/CS_URS_2025_02/998767113"/>
    <hyperlink ref="F739" r:id="rId83" display="https://podminky.urs.cz/item/CS_URS_2025_02/782631111"/>
    <hyperlink ref="F745" r:id="rId84" display="https://podminky.urs.cz/item/CS_URS_2025_02/998782123"/>
    <hyperlink ref="F748" r:id="rId85" display="https://podminky.urs.cz/item/CS_URS_2025_02/783801505"/>
    <hyperlink ref="F752" r:id="rId86" display="https://podminky.urs.cz/item/CS_URS_2025_02/783809223"/>
    <hyperlink ref="F763" r:id="rId87" display="https://podminky.urs.cz/item/CS_URS_2025_02/783809225"/>
    <hyperlink ref="F768" r:id="rId88" display="https://podminky.urs.cz/item/CS_URS_2025_02/783827483"/>
    <hyperlink ref="F773" r:id="rId89" display="https://podminky.urs.cz/item/CS_URS_2025_02/784181121"/>
    <hyperlink ref="F780" r:id="rId90" display="https://podminky.urs.cz/item/CS_URS_2025_02/784211101"/>
    <hyperlink ref="F788" r:id="rId91" display="https://podminky.urs.cz/item/CS_URS_2025_02/HZS1311"/>
    <hyperlink ref="F793" r:id="rId92" display="https://podminky.urs.cz/item/CS_URS_2025_02/HZS1312"/>
    <hyperlink ref="F797" r:id="rId93" display="https://podminky.urs.cz/item/CS_URS_2025_02/HZS213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94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93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85</v>
      </c>
    </row>
    <row r="4" s="1" customFormat="1" ht="24.96" customHeight="1">
      <c r="B4" s="23"/>
      <c r="D4" s="143" t="s">
        <v>106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Energeticky úsporná opatření - Základní škola Králíky, ul. 5. května</v>
      </c>
      <c r="F7" s="145"/>
      <c r="G7" s="145"/>
      <c r="H7" s="145"/>
      <c r="L7" s="23"/>
    </row>
    <row r="8" s="1" customFormat="1" ht="12" customHeight="1">
      <c r="B8" s="23"/>
      <c r="D8" s="145" t="s">
        <v>107</v>
      </c>
      <c r="L8" s="23"/>
    </row>
    <row r="9" s="2" customFormat="1" ht="16.5" customHeight="1">
      <c r="A9" s="41"/>
      <c r="B9" s="47"/>
      <c r="C9" s="41"/>
      <c r="D9" s="41"/>
      <c r="E9" s="146" t="s">
        <v>499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1438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1439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19. 2. 2024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27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28</v>
      </c>
      <c r="F17" s="41"/>
      <c r="G17" s="41"/>
      <c r="H17" s="41"/>
      <c r="I17" s="145" t="s">
        <v>29</v>
      </c>
      <c r="J17" s="136" t="s">
        <v>30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31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29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33</v>
      </c>
      <c r="E22" s="41"/>
      <c r="F22" s="41"/>
      <c r="G22" s="41"/>
      <c r="H22" s="41"/>
      <c r="I22" s="145" t="s">
        <v>26</v>
      </c>
      <c r="J22" s="136" t="s">
        <v>34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35</v>
      </c>
      <c r="F23" s="41"/>
      <c r="G23" s="41"/>
      <c r="H23" s="41"/>
      <c r="I23" s="145" t="s">
        <v>29</v>
      </c>
      <c r="J23" s="136" t="s">
        <v>36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38</v>
      </c>
      <c r="E25" s="41"/>
      <c r="F25" s="41"/>
      <c r="G25" s="41"/>
      <c r="H25" s="41"/>
      <c r="I25" s="145" t="s">
        <v>26</v>
      </c>
      <c r="J25" s="136" t="s">
        <v>34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5" t="s">
        <v>29</v>
      </c>
      <c r="J26" s="136" t="s">
        <v>36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39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0"/>
      <c r="B29" s="151"/>
      <c r="C29" s="150"/>
      <c r="D29" s="150"/>
      <c r="E29" s="152" t="s">
        <v>19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41</v>
      </c>
      <c r="E32" s="41"/>
      <c r="F32" s="41"/>
      <c r="G32" s="41"/>
      <c r="H32" s="41"/>
      <c r="I32" s="41"/>
      <c r="J32" s="156">
        <f>ROUND(J88,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43</v>
      </c>
      <c r="G34" s="41"/>
      <c r="H34" s="41"/>
      <c r="I34" s="157" t="s">
        <v>42</v>
      </c>
      <c r="J34" s="157" t="s">
        <v>44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45</v>
      </c>
      <c r="E35" s="145" t="s">
        <v>46</v>
      </c>
      <c r="F35" s="159">
        <f>ROUND((SUM(BE88:BE173)),  2)</f>
        <v>0</v>
      </c>
      <c r="G35" s="41"/>
      <c r="H35" s="41"/>
      <c r="I35" s="160">
        <v>0.20999999999999999</v>
      </c>
      <c r="J35" s="159">
        <f>ROUND(((SUM(BE88:BE173))*I35),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47</v>
      </c>
      <c r="F36" s="159">
        <f>ROUND((SUM(BF88:BF173)),  2)</f>
        <v>0</v>
      </c>
      <c r="G36" s="41"/>
      <c r="H36" s="41"/>
      <c r="I36" s="160">
        <v>0.12</v>
      </c>
      <c r="J36" s="159">
        <f>ROUND(((SUM(BF88:BF173))*I36),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48</v>
      </c>
      <c r="F37" s="159">
        <f>ROUND((SUM(BG88:BG173)),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49</v>
      </c>
      <c r="F38" s="159">
        <f>ROUND((SUM(BH88:BH173)),  2)</f>
        <v>0</v>
      </c>
      <c r="G38" s="41"/>
      <c r="H38" s="41"/>
      <c r="I38" s="160">
        <v>0.12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50</v>
      </c>
      <c r="F39" s="159">
        <f>ROUND((SUM(BI88:BI173)),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51</v>
      </c>
      <c r="E41" s="163"/>
      <c r="F41" s="163"/>
      <c r="G41" s="164" t="s">
        <v>52</v>
      </c>
      <c r="H41" s="165" t="s">
        <v>53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109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Energeticky úsporná opatření - Základní škola Králíky, ul. 5. května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107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499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1438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02.1 - Zařízení č. 1 - Učebny 1. NP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 </v>
      </c>
      <c r="G56" s="43"/>
      <c r="H56" s="43"/>
      <c r="I56" s="35" t="s">
        <v>23</v>
      </c>
      <c r="J56" s="75" t="str">
        <f>IF(J14="","",J14)</f>
        <v>19. 2. 2024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Město Králíky, Velké náměstí 5, 561 69 Králíky</v>
      </c>
      <c r="G58" s="43"/>
      <c r="H58" s="43"/>
      <c r="I58" s="35" t="s">
        <v>33</v>
      </c>
      <c r="J58" s="39" t="str">
        <f>E23</f>
        <v>SAFETY PRO s.r.o., Přeovská 434/60, 779 00 Olomouc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40.05" customHeight="1">
      <c r="A59" s="41"/>
      <c r="B59" s="42"/>
      <c r="C59" s="35" t="s">
        <v>31</v>
      </c>
      <c r="D59" s="43"/>
      <c r="E59" s="43"/>
      <c r="F59" s="30" t="str">
        <f>IF(E20="","",E20)</f>
        <v>Vyplň údaj</v>
      </c>
      <c r="G59" s="43"/>
      <c r="H59" s="43"/>
      <c r="I59" s="35" t="s">
        <v>38</v>
      </c>
      <c r="J59" s="39" t="str">
        <f>E26</f>
        <v>SAFETY PRO s.r.o., Přeovská 434/60, 779 00 Olomouc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110</v>
      </c>
      <c r="D61" s="174"/>
      <c r="E61" s="174"/>
      <c r="F61" s="174"/>
      <c r="G61" s="174"/>
      <c r="H61" s="174"/>
      <c r="I61" s="174"/>
      <c r="J61" s="175" t="s">
        <v>111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73</v>
      </c>
      <c r="D63" s="43"/>
      <c r="E63" s="43"/>
      <c r="F63" s="43"/>
      <c r="G63" s="43"/>
      <c r="H63" s="43"/>
      <c r="I63" s="43"/>
      <c r="J63" s="105">
        <f>J88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112</v>
      </c>
    </row>
    <row r="64" s="9" customFormat="1" ht="24.96" customHeight="1">
      <c r="A64" s="9"/>
      <c r="B64" s="177"/>
      <c r="C64" s="178"/>
      <c r="D64" s="179" t="s">
        <v>117</v>
      </c>
      <c r="E64" s="180"/>
      <c r="F64" s="180"/>
      <c r="G64" s="180"/>
      <c r="H64" s="180"/>
      <c r="I64" s="180"/>
      <c r="J64" s="181">
        <f>J89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119</v>
      </c>
      <c r="E65" s="185"/>
      <c r="F65" s="185"/>
      <c r="G65" s="185"/>
      <c r="H65" s="185"/>
      <c r="I65" s="185"/>
      <c r="J65" s="186">
        <f>J90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7"/>
      <c r="C66" s="178"/>
      <c r="D66" s="179" t="s">
        <v>125</v>
      </c>
      <c r="E66" s="180"/>
      <c r="F66" s="180"/>
      <c r="G66" s="180"/>
      <c r="H66" s="180"/>
      <c r="I66" s="180"/>
      <c r="J66" s="181">
        <f>J168</f>
        <v>0</v>
      </c>
      <c r="K66" s="178"/>
      <c r="L66" s="182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1"/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147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62"/>
      <c r="C68" s="63"/>
      <c r="D68" s="63"/>
      <c r="E68" s="63"/>
      <c r="F68" s="63"/>
      <c r="G68" s="63"/>
      <c r="H68" s="63"/>
      <c r="I68" s="63"/>
      <c r="J68" s="63"/>
      <c r="K68" s="63"/>
      <c r="L68" s="147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72" s="2" customFormat="1" ht="6.96" customHeight="1">
      <c r="A72" s="41"/>
      <c r="B72" s="64"/>
      <c r="C72" s="65"/>
      <c r="D72" s="65"/>
      <c r="E72" s="65"/>
      <c r="F72" s="65"/>
      <c r="G72" s="65"/>
      <c r="H72" s="65"/>
      <c r="I72" s="65"/>
      <c r="J72" s="65"/>
      <c r="K72" s="65"/>
      <c r="L72" s="14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24.96" customHeight="1">
      <c r="A73" s="41"/>
      <c r="B73" s="42"/>
      <c r="C73" s="26" t="s">
        <v>126</v>
      </c>
      <c r="D73" s="43"/>
      <c r="E73" s="43"/>
      <c r="F73" s="43"/>
      <c r="G73" s="43"/>
      <c r="H73" s="43"/>
      <c r="I73" s="43"/>
      <c r="J73" s="43"/>
      <c r="K73" s="43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16</v>
      </c>
      <c r="D75" s="43"/>
      <c r="E75" s="43"/>
      <c r="F75" s="43"/>
      <c r="G75" s="43"/>
      <c r="H75" s="43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3"/>
      <c r="D76" s="43"/>
      <c r="E76" s="172" t="str">
        <f>E7</f>
        <v>Energeticky úsporná opatření - Základní škola Králíky, ul. 5. května</v>
      </c>
      <c r="F76" s="35"/>
      <c r="G76" s="35"/>
      <c r="H76" s="35"/>
      <c r="I76" s="43"/>
      <c r="J76" s="43"/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1" customFormat="1" ht="12" customHeight="1">
      <c r="B77" s="24"/>
      <c r="C77" s="35" t="s">
        <v>107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1"/>
      <c r="B78" s="42"/>
      <c r="C78" s="43"/>
      <c r="D78" s="43"/>
      <c r="E78" s="172" t="s">
        <v>499</v>
      </c>
      <c r="F78" s="43"/>
      <c r="G78" s="43"/>
      <c r="H78" s="43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1438</v>
      </c>
      <c r="D79" s="43"/>
      <c r="E79" s="43"/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72" t="str">
        <f>E11</f>
        <v>02.1 - Zařízení č. 1 - Učebny 1. NP</v>
      </c>
      <c r="F80" s="43"/>
      <c r="G80" s="43"/>
      <c r="H80" s="43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21</v>
      </c>
      <c r="D82" s="43"/>
      <c r="E82" s="43"/>
      <c r="F82" s="30" t="str">
        <f>F14</f>
        <v xml:space="preserve"> </v>
      </c>
      <c r="G82" s="43"/>
      <c r="H82" s="43"/>
      <c r="I82" s="35" t="s">
        <v>23</v>
      </c>
      <c r="J82" s="75" t="str">
        <f>IF(J14="","",J14)</f>
        <v>19. 2. 2024</v>
      </c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40.05" customHeight="1">
      <c r="A84" s="41"/>
      <c r="B84" s="42"/>
      <c r="C84" s="35" t="s">
        <v>25</v>
      </c>
      <c r="D84" s="43"/>
      <c r="E84" s="43"/>
      <c r="F84" s="30" t="str">
        <f>E17</f>
        <v>Město Králíky, Velké náměstí 5, 561 69 Králíky</v>
      </c>
      <c r="G84" s="43"/>
      <c r="H84" s="43"/>
      <c r="I84" s="35" t="s">
        <v>33</v>
      </c>
      <c r="J84" s="39" t="str">
        <f>E23</f>
        <v>SAFETY PRO s.r.o., Přeovská 434/60, 779 00 Olomouc</v>
      </c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40.05" customHeight="1">
      <c r="A85" s="41"/>
      <c r="B85" s="42"/>
      <c r="C85" s="35" t="s">
        <v>31</v>
      </c>
      <c r="D85" s="43"/>
      <c r="E85" s="43"/>
      <c r="F85" s="30" t="str">
        <f>IF(E20="","",E20)</f>
        <v>Vyplň údaj</v>
      </c>
      <c r="G85" s="43"/>
      <c r="H85" s="43"/>
      <c r="I85" s="35" t="s">
        <v>38</v>
      </c>
      <c r="J85" s="39" t="str">
        <f>E26</f>
        <v>SAFETY PRO s.r.o., Přeovská 434/60, 779 00 Olomouc</v>
      </c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0.32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11" customFormat="1" ht="29.28" customHeight="1">
      <c r="A87" s="188"/>
      <c r="B87" s="189"/>
      <c r="C87" s="190" t="s">
        <v>127</v>
      </c>
      <c r="D87" s="191" t="s">
        <v>60</v>
      </c>
      <c r="E87" s="191" t="s">
        <v>56</v>
      </c>
      <c r="F87" s="191" t="s">
        <v>57</v>
      </c>
      <c r="G87" s="191" t="s">
        <v>128</v>
      </c>
      <c r="H87" s="191" t="s">
        <v>129</v>
      </c>
      <c r="I87" s="191" t="s">
        <v>130</v>
      </c>
      <c r="J87" s="191" t="s">
        <v>111</v>
      </c>
      <c r="K87" s="192" t="s">
        <v>131</v>
      </c>
      <c r="L87" s="193"/>
      <c r="M87" s="95" t="s">
        <v>19</v>
      </c>
      <c r="N87" s="96" t="s">
        <v>45</v>
      </c>
      <c r="O87" s="96" t="s">
        <v>132</v>
      </c>
      <c r="P87" s="96" t="s">
        <v>133</v>
      </c>
      <c r="Q87" s="96" t="s">
        <v>134</v>
      </c>
      <c r="R87" s="96" t="s">
        <v>135</v>
      </c>
      <c r="S87" s="96" t="s">
        <v>136</v>
      </c>
      <c r="T87" s="96" t="s">
        <v>137</v>
      </c>
      <c r="U87" s="97" t="s">
        <v>138</v>
      </c>
      <c r="V87" s="188"/>
      <c r="W87" s="188"/>
      <c r="X87" s="188"/>
      <c r="Y87" s="188"/>
      <c r="Z87" s="188"/>
      <c r="AA87" s="188"/>
      <c r="AB87" s="188"/>
      <c r="AC87" s="188"/>
      <c r="AD87" s="188"/>
      <c r="AE87" s="188"/>
    </row>
    <row r="88" s="2" customFormat="1" ht="22.8" customHeight="1">
      <c r="A88" s="41"/>
      <c r="B88" s="42"/>
      <c r="C88" s="102" t="s">
        <v>139</v>
      </c>
      <c r="D88" s="43"/>
      <c r="E88" s="43"/>
      <c r="F88" s="43"/>
      <c r="G88" s="43"/>
      <c r="H88" s="43"/>
      <c r="I88" s="43"/>
      <c r="J88" s="194">
        <f>BK88</f>
        <v>0</v>
      </c>
      <c r="K88" s="43"/>
      <c r="L88" s="47"/>
      <c r="M88" s="98"/>
      <c r="N88" s="195"/>
      <c r="O88" s="99"/>
      <c r="P88" s="196">
        <f>P89+P168</f>
        <v>0</v>
      </c>
      <c r="Q88" s="99"/>
      <c r="R88" s="196">
        <f>R89+R168</f>
        <v>0.074399999999999994</v>
      </c>
      <c r="S88" s="99"/>
      <c r="T88" s="196">
        <f>T89+T168</f>
        <v>0</v>
      </c>
      <c r="U88" s="100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0" t="s">
        <v>74</v>
      </c>
      <c r="AU88" s="20" t="s">
        <v>112</v>
      </c>
      <c r="BK88" s="197">
        <f>BK89+BK168</f>
        <v>0</v>
      </c>
    </row>
    <row r="89" s="12" customFormat="1" ht="25.92" customHeight="1">
      <c r="A89" s="12"/>
      <c r="B89" s="198"/>
      <c r="C89" s="199"/>
      <c r="D89" s="200" t="s">
        <v>74</v>
      </c>
      <c r="E89" s="201" t="s">
        <v>352</v>
      </c>
      <c r="F89" s="201" t="s">
        <v>353</v>
      </c>
      <c r="G89" s="199"/>
      <c r="H89" s="199"/>
      <c r="I89" s="202"/>
      <c r="J89" s="203">
        <f>BK89</f>
        <v>0</v>
      </c>
      <c r="K89" s="199"/>
      <c r="L89" s="204"/>
      <c r="M89" s="205"/>
      <c r="N89" s="206"/>
      <c r="O89" s="206"/>
      <c r="P89" s="207">
        <f>P90</f>
        <v>0</v>
      </c>
      <c r="Q89" s="206"/>
      <c r="R89" s="207">
        <f>R90</f>
        <v>0.074399999999999994</v>
      </c>
      <c r="S89" s="206"/>
      <c r="T89" s="207">
        <f>T90</f>
        <v>0</v>
      </c>
      <c r="U89" s="208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9" t="s">
        <v>85</v>
      </c>
      <c r="AT89" s="210" t="s">
        <v>74</v>
      </c>
      <c r="AU89" s="210" t="s">
        <v>75</v>
      </c>
      <c r="AY89" s="209" t="s">
        <v>142</v>
      </c>
      <c r="BK89" s="211">
        <f>BK90</f>
        <v>0</v>
      </c>
    </row>
    <row r="90" s="12" customFormat="1" ht="22.8" customHeight="1">
      <c r="A90" s="12"/>
      <c r="B90" s="198"/>
      <c r="C90" s="199"/>
      <c r="D90" s="200" t="s">
        <v>74</v>
      </c>
      <c r="E90" s="212" t="s">
        <v>364</v>
      </c>
      <c r="F90" s="212" t="s">
        <v>365</v>
      </c>
      <c r="G90" s="199"/>
      <c r="H90" s="199"/>
      <c r="I90" s="202"/>
      <c r="J90" s="213">
        <f>BK90</f>
        <v>0</v>
      </c>
      <c r="K90" s="199"/>
      <c r="L90" s="204"/>
      <c r="M90" s="205"/>
      <c r="N90" s="206"/>
      <c r="O90" s="206"/>
      <c r="P90" s="207">
        <f>SUM(P91:P167)</f>
        <v>0</v>
      </c>
      <c r="Q90" s="206"/>
      <c r="R90" s="207">
        <f>SUM(R91:R167)</f>
        <v>0.074399999999999994</v>
      </c>
      <c r="S90" s="206"/>
      <c r="T90" s="207">
        <f>SUM(T91:T167)</f>
        <v>0</v>
      </c>
      <c r="U90" s="208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9" t="s">
        <v>85</v>
      </c>
      <c r="AT90" s="210" t="s">
        <v>74</v>
      </c>
      <c r="AU90" s="210" t="s">
        <v>83</v>
      </c>
      <c r="AY90" s="209" t="s">
        <v>142</v>
      </c>
      <c r="BK90" s="211">
        <f>SUM(BK91:BK167)</f>
        <v>0</v>
      </c>
    </row>
    <row r="91" s="2" customFormat="1" ht="16.5" customHeight="1">
      <c r="A91" s="41"/>
      <c r="B91" s="42"/>
      <c r="C91" s="214" t="s">
        <v>83</v>
      </c>
      <c r="D91" s="214" t="s">
        <v>144</v>
      </c>
      <c r="E91" s="215" t="s">
        <v>1440</v>
      </c>
      <c r="F91" s="216" t="s">
        <v>1441</v>
      </c>
      <c r="G91" s="217" t="s">
        <v>284</v>
      </c>
      <c r="H91" s="218">
        <v>1</v>
      </c>
      <c r="I91" s="219"/>
      <c r="J91" s="220">
        <f>ROUND(I91*H91,2)</f>
        <v>0</v>
      </c>
      <c r="K91" s="216" t="s">
        <v>1442</v>
      </c>
      <c r="L91" s="47"/>
      <c r="M91" s="221" t="s">
        <v>19</v>
      </c>
      <c r="N91" s="222" t="s">
        <v>46</v>
      </c>
      <c r="O91" s="87"/>
      <c r="P91" s="223">
        <f>O91*H91</f>
        <v>0</v>
      </c>
      <c r="Q91" s="223">
        <v>0</v>
      </c>
      <c r="R91" s="223">
        <f>Q91*H91</f>
        <v>0</v>
      </c>
      <c r="S91" s="223">
        <v>0</v>
      </c>
      <c r="T91" s="223">
        <f>S91*H91</f>
        <v>0</v>
      </c>
      <c r="U91" s="224" t="s">
        <v>19</v>
      </c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25" t="s">
        <v>269</v>
      </c>
      <c r="AT91" s="225" t="s">
        <v>144</v>
      </c>
      <c r="AU91" s="225" t="s">
        <v>85</v>
      </c>
      <c r="AY91" s="20" t="s">
        <v>142</v>
      </c>
      <c r="BE91" s="226">
        <f>IF(N91="základní",J91,0)</f>
        <v>0</v>
      </c>
      <c r="BF91" s="226">
        <f>IF(N91="snížená",J91,0)</f>
        <v>0</v>
      </c>
      <c r="BG91" s="226">
        <f>IF(N91="zákl. přenesená",J91,0)</f>
        <v>0</v>
      </c>
      <c r="BH91" s="226">
        <f>IF(N91="sníž. přenesená",J91,0)</f>
        <v>0</v>
      </c>
      <c r="BI91" s="226">
        <f>IF(N91="nulová",J91,0)</f>
        <v>0</v>
      </c>
      <c r="BJ91" s="20" t="s">
        <v>83</v>
      </c>
      <c r="BK91" s="226">
        <f>ROUND(I91*H91,2)</f>
        <v>0</v>
      </c>
      <c r="BL91" s="20" t="s">
        <v>269</v>
      </c>
      <c r="BM91" s="225" t="s">
        <v>1443</v>
      </c>
    </row>
    <row r="92" s="2" customFormat="1">
      <c r="A92" s="41"/>
      <c r="B92" s="42"/>
      <c r="C92" s="43"/>
      <c r="D92" s="234" t="s">
        <v>687</v>
      </c>
      <c r="E92" s="43"/>
      <c r="F92" s="289" t="s">
        <v>1444</v>
      </c>
      <c r="G92" s="43"/>
      <c r="H92" s="43"/>
      <c r="I92" s="229"/>
      <c r="J92" s="43"/>
      <c r="K92" s="43"/>
      <c r="L92" s="47"/>
      <c r="M92" s="230"/>
      <c r="N92" s="231"/>
      <c r="O92" s="87"/>
      <c r="P92" s="87"/>
      <c r="Q92" s="87"/>
      <c r="R92" s="87"/>
      <c r="S92" s="87"/>
      <c r="T92" s="87"/>
      <c r="U92" s="88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687</v>
      </c>
      <c r="AU92" s="20" t="s">
        <v>85</v>
      </c>
    </row>
    <row r="93" s="14" customFormat="1">
      <c r="A93" s="14"/>
      <c r="B93" s="243"/>
      <c r="C93" s="244"/>
      <c r="D93" s="234" t="s">
        <v>153</v>
      </c>
      <c r="E93" s="245" t="s">
        <v>19</v>
      </c>
      <c r="F93" s="246" t="s">
        <v>1445</v>
      </c>
      <c r="G93" s="244"/>
      <c r="H93" s="247">
        <v>1</v>
      </c>
      <c r="I93" s="248"/>
      <c r="J93" s="244"/>
      <c r="K93" s="244"/>
      <c r="L93" s="249"/>
      <c r="M93" s="250"/>
      <c r="N93" s="251"/>
      <c r="O93" s="251"/>
      <c r="P93" s="251"/>
      <c r="Q93" s="251"/>
      <c r="R93" s="251"/>
      <c r="S93" s="251"/>
      <c r="T93" s="251"/>
      <c r="U93" s="252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53" t="s">
        <v>153</v>
      </c>
      <c r="AU93" s="253" t="s">
        <v>85</v>
      </c>
      <c r="AV93" s="14" t="s">
        <v>85</v>
      </c>
      <c r="AW93" s="14" t="s">
        <v>37</v>
      </c>
      <c r="AX93" s="14" t="s">
        <v>75</v>
      </c>
      <c r="AY93" s="253" t="s">
        <v>142</v>
      </c>
    </row>
    <row r="94" s="15" customFormat="1">
      <c r="A94" s="15"/>
      <c r="B94" s="254"/>
      <c r="C94" s="255"/>
      <c r="D94" s="234" t="s">
        <v>153</v>
      </c>
      <c r="E94" s="256" t="s">
        <v>19</v>
      </c>
      <c r="F94" s="257" t="s">
        <v>156</v>
      </c>
      <c r="G94" s="255"/>
      <c r="H94" s="258">
        <v>1</v>
      </c>
      <c r="I94" s="259"/>
      <c r="J94" s="255"/>
      <c r="K94" s="255"/>
      <c r="L94" s="260"/>
      <c r="M94" s="261"/>
      <c r="N94" s="262"/>
      <c r="O94" s="262"/>
      <c r="P94" s="262"/>
      <c r="Q94" s="262"/>
      <c r="R94" s="262"/>
      <c r="S94" s="262"/>
      <c r="T94" s="262"/>
      <c r="U94" s="263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T94" s="264" t="s">
        <v>153</v>
      </c>
      <c r="AU94" s="264" t="s">
        <v>85</v>
      </c>
      <c r="AV94" s="15" t="s">
        <v>149</v>
      </c>
      <c r="AW94" s="15" t="s">
        <v>37</v>
      </c>
      <c r="AX94" s="15" t="s">
        <v>83</v>
      </c>
      <c r="AY94" s="264" t="s">
        <v>142</v>
      </c>
    </row>
    <row r="95" s="2" customFormat="1" ht="16.5" customHeight="1">
      <c r="A95" s="41"/>
      <c r="B95" s="42"/>
      <c r="C95" s="214" t="s">
        <v>85</v>
      </c>
      <c r="D95" s="214" t="s">
        <v>144</v>
      </c>
      <c r="E95" s="215" t="s">
        <v>1446</v>
      </c>
      <c r="F95" s="216" t="s">
        <v>1447</v>
      </c>
      <c r="G95" s="217" t="s">
        <v>284</v>
      </c>
      <c r="H95" s="218">
        <v>1</v>
      </c>
      <c r="I95" s="219"/>
      <c r="J95" s="220">
        <f>ROUND(I95*H95,2)</f>
        <v>0</v>
      </c>
      <c r="K95" s="216" t="s">
        <v>1442</v>
      </c>
      <c r="L95" s="47"/>
      <c r="M95" s="221" t="s">
        <v>19</v>
      </c>
      <c r="N95" s="222" t="s">
        <v>46</v>
      </c>
      <c r="O95" s="87"/>
      <c r="P95" s="223">
        <f>O95*H95</f>
        <v>0</v>
      </c>
      <c r="Q95" s="223">
        <v>0</v>
      </c>
      <c r="R95" s="223">
        <f>Q95*H95</f>
        <v>0</v>
      </c>
      <c r="S95" s="223">
        <v>0</v>
      </c>
      <c r="T95" s="223">
        <f>S95*H95</f>
        <v>0</v>
      </c>
      <c r="U95" s="224" t="s">
        <v>19</v>
      </c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5" t="s">
        <v>269</v>
      </c>
      <c r="AT95" s="225" t="s">
        <v>144</v>
      </c>
      <c r="AU95" s="225" t="s">
        <v>85</v>
      </c>
      <c r="AY95" s="20" t="s">
        <v>142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20" t="s">
        <v>83</v>
      </c>
      <c r="BK95" s="226">
        <f>ROUND(I95*H95,2)</f>
        <v>0</v>
      </c>
      <c r="BL95" s="20" t="s">
        <v>269</v>
      </c>
      <c r="BM95" s="225" t="s">
        <v>1448</v>
      </c>
    </row>
    <row r="96" s="2" customFormat="1">
      <c r="A96" s="41"/>
      <c r="B96" s="42"/>
      <c r="C96" s="43"/>
      <c r="D96" s="234" t="s">
        <v>687</v>
      </c>
      <c r="E96" s="43"/>
      <c r="F96" s="289" t="s">
        <v>1449</v>
      </c>
      <c r="G96" s="43"/>
      <c r="H96" s="43"/>
      <c r="I96" s="229"/>
      <c r="J96" s="43"/>
      <c r="K96" s="43"/>
      <c r="L96" s="47"/>
      <c r="M96" s="230"/>
      <c r="N96" s="231"/>
      <c r="O96" s="87"/>
      <c r="P96" s="87"/>
      <c r="Q96" s="87"/>
      <c r="R96" s="87"/>
      <c r="S96" s="87"/>
      <c r="T96" s="87"/>
      <c r="U96" s="88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687</v>
      </c>
      <c r="AU96" s="20" t="s">
        <v>85</v>
      </c>
    </row>
    <row r="97" s="14" customFormat="1">
      <c r="A97" s="14"/>
      <c r="B97" s="243"/>
      <c r="C97" s="244"/>
      <c r="D97" s="234" t="s">
        <v>153</v>
      </c>
      <c r="E97" s="245" t="s">
        <v>19</v>
      </c>
      <c r="F97" s="246" t="s">
        <v>1450</v>
      </c>
      <c r="G97" s="244"/>
      <c r="H97" s="247">
        <v>1</v>
      </c>
      <c r="I97" s="248"/>
      <c r="J97" s="244"/>
      <c r="K97" s="244"/>
      <c r="L97" s="249"/>
      <c r="M97" s="250"/>
      <c r="N97" s="251"/>
      <c r="O97" s="251"/>
      <c r="P97" s="251"/>
      <c r="Q97" s="251"/>
      <c r="R97" s="251"/>
      <c r="S97" s="251"/>
      <c r="T97" s="251"/>
      <c r="U97" s="252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53" t="s">
        <v>153</v>
      </c>
      <c r="AU97" s="253" t="s">
        <v>85</v>
      </c>
      <c r="AV97" s="14" t="s">
        <v>85</v>
      </c>
      <c r="AW97" s="14" t="s">
        <v>37</v>
      </c>
      <c r="AX97" s="14" t="s">
        <v>75</v>
      </c>
      <c r="AY97" s="253" t="s">
        <v>142</v>
      </c>
    </row>
    <row r="98" s="15" customFormat="1">
      <c r="A98" s="15"/>
      <c r="B98" s="254"/>
      <c r="C98" s="255"/>
      <c r="D98" s="234" t="s">
        <v>153</v>
      </c>
      <c r="E98" s="256" t="s">
        <v>19</v>
      </c>
      <c r="F98" s="257" t="s">
        <v>156</v>
      </c>
      <c r="G98" s="255"/>
      <c r="H98" s="258">
        <v>1</v>
      </c>
      <c r="I98" s="259"/>
      <c r="J98" s="255"/>
      <c r="K98" s="255"/>
      <c r="L98" s="260"/>
      <c r="M98" s="261"/>
      <c r="N98" s="262"/>
      <c r="O98" s="262"/>
      <c r="P98" s="262"/>
      <c r="Q98" s="262"/>
      <c r="R98" s="262"/>
      <c r="S98" s="262"/>
      <c r="T98" s="262"/>
      <c r="U98" s="263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T98" s="264" t="s">
        <v>153</v>
      </c>
      <c r="AU98" s="264" t="s">
        <v>85</v>
      </c>
      <c r="AV98" s="15" t="s">
        <v>149</v>
      </c>
      <c r="AW98" s="15" t="s">
        <v>37</v>
      </c>
      <c r="AX98" s="15" t="s">
        <v>83</v>
      </c>
      <c r="AY98" s="264" t="s">
        <v>142</v>
      </c>
    </row>
    <row r="99" s="2" customFormat="1" ht="16.5" customHeight="1">
      <c r="A99" s="41"/>
      <c r="B99" s="42"/>
      <c r="C99" s="214" t="s">
        <v>164</v>
      </c>
      <c r="D99" s="214" t="s">
        <v>144</v>
      </c>
      <c r="E99" s="215" t="s">
        <v>1451</v>
      </c>
      <c r="F99" s="216" t="s">
        <v>1452</v>
      </c>
      <c r="G99" s="217" t="s">
        <v>284</v>
      </c>
      <c r="H99" s="218">
        <v>12</v>
      </c>
      <c r="I99" s="219"/>
      <c r="J99" s="220">
        <f>ROUND(I99*H99,2)</f>
        <v>0</v>
      </c>
      <c r="K99" s="216" t="s">
        <v>148</v>
      </c>
      <c r="L99" s="47"/>
      <c r="M99" s="221" t="s">
        <v>19</v>
      </c>
      <c r="N99" s="222" t="s">
        <v>46</v>
      </c>
      <c r="O99" s="87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3">
        <f>S99*H99</f>
        <v>0</v>
      </c>
      <c r="U99" s="224" t="s">
        <v>19</v>
      </c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5" t="s">
        <v>269</v>
      </c>
      <c r="AT99" s="225" t="s">
        <v>144</v>
      </c>
      <c r="AU99" s="225" t="s">
        <v>85</v>
      </c>
      <c r="AY99" s="20" t="s">
        <v>142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20" t="s">
        <v>83</v>
      </c>
      <c r="BK99" s="226">
        <f>ROUND(I99*H99,2)</f>
        <v>0</v>
      </c>
      <c r="BL99" s="20" t="s">
        <v>269</v>
      </c>
      <c r="BM99" s="225" t="s">
        <v>1453</v>
      </c>
    </row>
    <row r="100" s="2" customFormat="1">
      <c r="A100" s="41"/>
      <c r="B100" s="42"/>
      <c r="C100" s="43"/>
      <c r="D100" s="227" t="s">
        <v>151</v>
      </c>
      <c r="E100" s="43"/>
      <c r="F100" s="228" t="s">
        <v>1454</v>
      </c>
      <c r="G100" s="43"/>
      <c r="H100" s="43"/>
      <c r="I100" s="229"/>
      <c r="J100" s="43"/>
      <c r="K100" s="43"/>
      <c r="L100" s="47"/>
      <c r="M100" s="230"/>
      <c r="N100" s="231"/>
      <c r="O100" s="87"/>
      <c r="P100" s="87"/>
      <c r="Q100" s="87"/>
      <c r="R100" s="87"/>
      <c r="S100" s="87"/>
      <c r="T100" s="87"/>
      <c r="U100" s="88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151</v>
      </c>
      <c r="AU100" s="20" t="s">
        <v>85</v>
      </c>
    </row>
    <row r="101" s="14" customFormat="1">
      <c r="A101" s="14"/>
      <c r="B101" s="243"/>
      <c r="C101" s="244"/>
      <c r="D101" s="234" t="s">
        <v>153</v>
      </c>
      <c r="E101" s="245" t="s">
        <v>19</v>
      </c>
      <c r="F101" s="246" t="s">
        <v>1455</v>
      </c>
      <c r="G101" s="244"/>
      <c r="H101" s="247">
        <v>12</v>
      </c>
      <c r="I101" s="248"/>
      <c r="J101" s="244"/>
      <c r="K101" s="244"/>
      <c r="L101" s="249"/>
      <c r="M101" s="250"/>
      <c r="N101" s="251"/>
      <c r="O101" s="251"/>
      <c r="P101" s="251"/>
      <c r="Q101" s="251"/>
      <c r="R101" s="251"/>
      <c r="S101" s="251"/>
      <c r="T101" s="251"/>
      <c r="U101" s="252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3" t="s">
        <v>153</v>
      </c>
      <c r="AU101" s="253" t="s">
        <v>85</v>
      </c>
      <c r="AV101" s="14" t="s">
        <v>85</v>
      </c>
      <c r="AW101" s="14" t="s">
        <v>37</v>
      </c>
      <c r="AX101" s="14" t="s">
        <v>75</v>
      </c>
      <c r="AY101" s="253" t="s">
        <v>142</v>
      </c>
    </row>
    <row r="102" s="15" customFormat="1">
      <c r="A102" s="15"/>
      <c r="B102" s="254"/>
      <c r="C102" s="255"/>
      <c r="D102" s="234" t="s">
        <v>153</v>
      </c>
      <c r="E102" s="256" t="s">
        <v>19</v>
      </c>
      <c r="F102" s="257" t="s">
        <v>156</v>
      </c>
      <c r="G102" s="255"/>
      <c r="H102" s="258">
        <v>12</v>
      </c>
      <c r="I102" s="259"/>
      <c r="J102" s="255"/>
      <c r="K102" s="255"/>
      <c r="L102" s="260"/>
      <c r="M102" s="261"/>
      <c r="N102" s="262"/>
      <c r="O102" s="262"/>
      <c r="P102" s="262"/>
      <c r="Q102" s="262"/>
      <c r="R102" s="262"/>
      <c r="S102" s="262"/>
      <c r="T102" s="262"/>
      <c r="U102" s="263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T102" s="264" t="s">
        <v>153</v>
      </c>
      <c r="AU102" s="264" t="s">
        <v>85</v>
      </c>
      <c r="AV102" s="15" t="s">
        <v>149</v>
      </c>
      <c r="AW102" s="15" t="s">
        <v>37</v>
      </c>
      <c r="AX102" s="15" t="s">
        <v>83</v>
      </c>
      <c r="AY102" s="264" t="s">
        <v>142</v>
      </c>
    </row>
    <row r="103" s="2" customFormat="1" ht="16.5" customHeight="1">
      <c r="A103" s="41"/>
      <c r="B103" s="42"/>
      <c r="C103" s="279" t="s">
        <v>149</v>
      </c>
      <c r="D103" s="279" t="s">
        <v>517</v>
      </c>
      <c r="E103" s="280" t="s">
        <v>1456</v>
      </c>
      <c r="F103" s="281" t="s">
        <v>1457</v>
      </c>
      <c r="G103" s="282" t="s">
        <v>284</v>
      </c>
      <c r="H103" s="283">
        <v>12</v>
      </c>
      <c r="I103" s="284"/>
      <c r="J103" s="285">
        <f>ROUND(I103*H103,2)</f>
        <v>0</v>
      </c>
      <c r="K103" s="281" t="s">
        <v>148</v>
      </c>
      <c r="L103" s="286"/>
      <c r="M103" s="287" t="s">
        <v>19</v>
      </c>
      <c r="N103" s="288" t="s">
        <v>46</v>
      </c>
      <c r="O103" s="87"/>
      <c r="P103" s="223">
        <f>O103*H103</f>
        <v>0</v>
      </c>
      <c r="Q103" s="223">
        <v>0.0038999999999999998</v>
      </c>
      <c r="R103" s="223">
        <f>Q103*H103</f>
        <v>0.046799999999999994</v>
      </c>
      <c r="S103" s="223">
        <v>0</v>
      </c>
      <c r="T103" s="223">
        <f>S103*H103</f>
        <v>0</v>
      </c>
      <c r="U103" s="224" t="s">
        <v>19</v>
      </c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5" t="s">
        <v>366</v>
      </c>
      <c r="AT103" s="225" t="s">
        <v>517</v>
      </c>
      <c r="AU103" s="225" t="s">
        <v>85</v>
      </c>
      <c r="AY103" s="20" t="s">
        <v>142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20" t="s">
        <v>83</v>
      </c>
      <c r="BK103" s="226">
        <f>ROUND(I103*H103,2)</f>
        <v>0</v>
      </c>
      <c r="BL103" s="20" t="s">
        <v>269</v>
      </c>
      <c r="BM103" s="225" t="s">
        <v>1458</v>
      </c>
    </row>
    <row r="104" s="2" customFormat="1">
      <c r="A104" s="41"/>
      <c r="B104" s="42"/>
      <c r="C104" s="43"/>
      <c r="D104" s="234" t="s">
        <v>687</v>
      </c>
      <c r="E104" s="43"/>
      <c r="F104" s="289" t="s">
        <v>1459</v>
      </c>
      <c r="G104" s="43"/>
      <c r="H104" s="43"/>
      <c r="I104" s="229"/>
      <c r="J104" s="43"/>
      <c r="K104" s="43"/>
      <c r="L104" s="47"/>
      <c r="M104" s="230"/>
      <c r="N104" s="231"/>
      <c r="O104" s="87"/>
      <c r="P104" s="87"/>
      <c r="Q104" s="87"/>
      <c r="R104" s="87"/>
      <c r="S104" s="87"/>
      <c r="T104" s="87"/>
      <c r="U104" s="88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0" t="s">
        <v>687</v>
      </c>
      <c r="AU104" s="20" t="s">
        <v>85</v>
      </c>
    </row>
    <row r="105" s="2" customFormat="1" ht="24.15" customHeight="1">
      <c r="A105" s="41"/>
      <c r="B105" s="42"/>
      <c r="C105" s="214" t="s">
        <v>174</v>
      </c>
      <c r="D105" s="214" t="s">
        <v>144</v>
      </c>
      <c r="E105" s="215" t="s">
        <v>1460</v>
      </c>
      <c r="F105" s="216" t="s">
        <v>1461</v>
      </c>
      <c r="G105" s="217" t="s">
        <v>284</v>
      </c>
      <c r="H105" s="218">
        <v>2</v>
      </c>
      <c r="I105" s="219"/>
      <c r="J105" s="220">
        <f>ROUND(I105*H105,2)</f>
        <v>0</v>
      </c>
      <c r="K105" s="216" t="s">
        <v>148</v>
      </c>
      <c r="L105" s="47"/>
      <c r="M105" s="221" t="s">
        <v>19</v>
      </c>
      <c r="N105" s="222" t="s">
        <v>46</v>
      </c>
      <c r="O105" s="87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3">
        <f>S105*H105</f>
        <v>0</v>
      </c>
      <c r="U105" s="224" t="s">
        <v>19</v>
      </c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5" t="s">
        <v>269</v>
      </c>
      <c r="AT105" s="225" t="s">
        <v>144</v>
      </c>
      <c r="AU105" s="225" t="s">
        <v>85</v>
      </c>
      <c r="AY105" s="20" t="s">
        <v>142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20" t="s">
        <v>83</v>
      </c>
      <c r="BK105" s="226">
        <f>ROUND(I105*H105,2)</f>
        <v>0</v>
      </c>
      <c r="BL105" s="20" t="s">
        <v>269</v>
      </c>
      <c r="BM105" s="225" t="s">
        <v>1462</v>
      </c>
    </row>
    <row r="106" s="2" customFormat="1">
      <c r="A106" s="41"/>
      <c r="B106" s="42"/>
      <c r="C106" s="43"/>
      <c r="D106" s="227" t="s">
        <v>151</v>
      </c>
      <c r="E106" s="43"/>
      <c r="F106" s="228" t="s">
        <v>1463</v>
      </c>
      <c r="G106" s="43"/>
      <c r="H106" s="43"/>
      <c r="I106" s="229"/>
      <c r="J106" s="43"/>
      <c r="K106" s="43"/>
      <c r="L106" s="47"/>
      <c r="M106" s="230"/>
      <c r="N106" s="231"/>
      <c r="O106" s="87"/>
      <c r="P106" s="87"/>
      <c r="Q106" s="87"/>
      <c r="R106" s="87"/>
      <c r="S106" s="87"/>
      <c r="T106" s="87"/>
      <c r="U106" s="88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151</v>
      </c>
      <c r="AU106" s="20" t="s">
        <v>85</v>
      </c>
    </row>
    <row r="107" s="14" customFormat="1">
      <c r="A107" s="14"/>
      <c r="B107" s="243"/>
      <c r="C107" s="244"/>
      <c r="D107" s="234" t="s">
        <v>153</v>
      </c>
      <c r="E107" s="245" t="s">
        <v>19</v>
      </c>
      <c r="F107" s="246" t="s">
        <v>1464</v>
      </c>
      <c r="G107" s="244"/>
      <c r="H107" s="247">
        <v>1</v>
      </c>
      <c r="I107" s="248"/>
      <c r="J107" s="244"/>
      <c r="K107" s="244"/>
      <c r="L107" s="249"/>
      <c r="M107" s="250"/>
      <c r="N107" s="251"/>
      <c r="O107" s="251"/>
      <c r="P107" s="251"/>
      <c r="Q107" s="251"/>
      <c r="R107" s="251"/>
      <c r="S107" s="251"/>
      <c r="T107" s="251"/>
      <c r="U107" s="252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3" t="s">
        <v>153</v>
      </c>
      <c r="AU107" s="253" t="s">
        <v>85</v>
      </c>
      <c r="AV107" s="14" t="s">
        <v>85</v>
      </c>
      <c r="AW107" s="14" t="s">
        <v>37</v>
      </c>
      <c r="AX107" s="14" t="s">
        <v>75</v>
      </c>
      <c r="AY107" s="253" t="s">
        <v>142</v>
      </c>
    </row>
    <row r="108" s="14" customFormat="1">
      <c r="A108" s="14"/>
      <c r="B108" s="243"/>
      <c r="C108" s="244"/>
      <c r="D108" s="234" t="s">
        <v>153</v>
      </c>
      <c r="E108" s="245" t="s">
        <v>19</v>
      </c>
      <c r="F108" s="246" t="s">
        <v>1465</v>
      </c>
      <c r="G108" s="244"/>
      <c r="H108" s="247">
        <v>1</v>
      </c>
      <c r="I108" s="248"/>
      <c r="J108" s="244"/>
      <c r="K108" s="244"/>
      <c r="L108" s="249"/>
      <c r="M108" s="250"/>
      <c r="N108" s="251"/>
      <c r="O108" s="251"/>
      <c r="P108" s="251"/>
      <c r="Q108" s="251"/>
      <c r="R108" s="251"/>
      <c r="S108" s="251"/>
      <c r="T108" s="251"/>
      <c r="U108" s="252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3" t="s">
        <v>153</v>
      </c>
      <c r="AU108" s="253" t="s">
        <v>85</v>
      </c>
      <c r="AV108" s="14" t="s">
        <v>85</v>
      </c>
      <c r="AW108" s="14" t="s">
        <v>37</v>
      </c>
      <c r="AX108" s="14" t="s">
        <v>75</v>
      </c>
      <c r="AY108" s="253" t="s">
        <v>142</v>
      </c>
    </row>
    <row r="109" s="15" customFormat="1">
      <c r="A109" s="15"/>
      <c r="B109" s="254"/>
      <c r="C109" s="255"/>
      <c r="D109" s="234" t="s">
        <v>153</v>
      </c>
      <c r="E109" s="256" t="s">
        <v>19</v>
      </c>
      <c r="F109" s="257" t="s">
        <v>156</v>
      </c>
      <c r="G109" s="255"/>
      <c r="H109" s="258">
        <v>2</v>
      </c>
      <c r="I109" s="259"/>
      <c r="J109" s="255"/>
      <c r="K109" s="255"/>
      <c r="L109" s="260"/>
      <c r="M109" s="261"/>
      <c r="N109" s="262"/>
      <c r="O109" s="262"/>
      <c r="P109" s="262"/>
      <c r="Q109" s="262"/>
      <c r="R109" s="262"/>
      <c r="S109" s="262"/>
      <c r="T109" s="262"/>
      <c r="U109" s="263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T109" s="264" t="s">
        <v>153</v>
      </c>
      <c r="AU109" s="264" t="s">
        <v>85</v>
      </c>
      <c r="AV109" s="15" t="s">
        <v>149</v>
      </c>
      <c r="AW109" s="15" t="s">
        <v>37</v>
      </c>
      <c r="AX109" s="15" t="s">
        <v>83</v>
      </c>
      <c r="AY109" s="264" t="s">
        <v>142</v>
      </c>
    </row>
    <row r="110" s="2" customFormat="1" ht="16.5" customHeight="1">
      <c r="A110" s="41"/>
      <c r="B110" s="42"/>
      <c r="C110" s="279" t="s">
        <v>181</v>
      </c>
      <c r="D110" s="279" t="s">
        <v>517</v>
      </c>
      <c r="E110" s="280" t="s">
        <v>1466</v>
      </c>
      <c r="F110" s="281" t="s">
        <v>1467</v>
      </c>
      <c r="G110" s="282" t="s">
        <v>284</v>
      </c>
      <c r="H110" s="283">
        <v>2</v>
      </c>
      <c r="I110" s="284"/>
      <c r="J110" s="285">
        <f>ROUND(I110*H110,2)</f>
        <v>0</v>
      </c>
      <c r="K110" s="281" t="s">
        <v>1442</v>
      </c>
      <c r="L110" s="286"/>
      <c r="M110" s="287" t="s">
        <v>19</v>
      </c>
      <c r="N110" s="288" t="s">
        <v>46</v>
      </c>
      <c r="O110" s="87"/>
      <c r="P110" s="223">
        <f>O110*H110</f>
        <v>0</v>
      </c>
      <c r="Q110" s="223">
        <v>0.0138</v>
      </c>
      <c r="R110" s="223">
        <f>Q110*H110</f>
        <v>0.0276</v>
      </c>
      <c r="S110" s="223">
        <v>0</v>
      </c>
      <c r="T110" s="223">
        <f>S110*H110</f>
        <v>0</v>
      </c>
      <c r="U110" s="224" t="s">
        <v>19</v>
      </c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5" t="s">
        <v>366</v>
      </c>
      <c r="AT110" s="225" t="s">
        <v>517</v>
      </c>
      <c r="AU110" s="225" t="s">
        <v>85</v>
      </c>
      <c r="AY110" s="20" t="s">
        <v>142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20" t="s">
        <v>83</v>
      </c>
      <c r="BK110" s="226">
        <f>ROUND(I110*H110,2)</f>
        <v>0</v>
      </c>
      <c r="BL110" s="20" t="s">
        <v>269</v>
      </c>
      <c r="BM110" s="225" t="s">
        <v>1468</v>
      </c>
    </row>
    <row r="111" s="2" customFormat="1">
      <c r="A111" s="41"/>
      <c r="B111" s="42"/>
      <c r="C111" s="43"/>
      <c r="D111" s="234" t="s">
        <v>687</v>
      </c>
      <c r="E111" s="43"/>
      <c r="F111" s="289" t="s">
        <v>1469</v>
      </c>
      <c r="G111" s="43"/>
      <c r="H111" s="43"/>
      <c r="I111" s="229"/>
      <c r="J111" s="43"/>
      <c r="K111" s="43"/>
      <c r="L111" s="47"/>
      <c r="M111" s="230"/>
      <c r="N111" s="231"/>
      <c r="O111" s="87"/>
      <c r="P111" s="87"/>
      <c r="Q111" s="87"/>
      <c r="R111" s="87"/>
      <c r="S111" s="87"/>
      <c r="T111" s="87"/>
      <c r="U111" s="88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687</v>
      </c>
      <c r="AU111" s="20" t="s">
        <v>85</v>
      </c>
    </row>
    <row r="112" s="2" customFormat="1" ht="16.5" customHeight="1">
      <c r="A112" s="41"/>
      <c r="B112" s="42"/>
      <c r="C112" s="214" t="s">
        <v>188</v>
      </c>
      <c r="D112" s="214" t="s">
        <v>144</v>
      </c>
      <c r="E112" s="215" t="s">
        <v>1470</v>
      </c>
      <c r="F112" s="216" t="s">
        <v>1471</v>
      </c>
      <c r="G112" s="217" t="s">
        <v>147</v>
      </c>
      <c r="H112" s="218">
        <v>52</v>
      </c>
      <c r="I112" s="219"/>
      <c r="J112" s="220">
        <f>ROUND(I112*H112,2)</f>
        <v>0</v>
      </c>
      <c r="K112" s="216" t="s">
        <v>1442</v>
      </c>
      <c r="L112" s="47"/>
      <c r="M112" s="221" t="s">
        <v>19</v>
      </c>
      <c r="N112" s="222" t="s">
        <v>46</v>
      </c>
      <c r="O112" s="87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3">
        <f>S112*H112</f>
        <v>0</v>
      </c>
      <c r="U112" s="224" t="s">
        <v>19</v>
      </c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5" t="s">
        <v>269</v>
      </c>
      <c r="AT112" s="225" t="s">
        <v>144</v>
      </c>
      <c r="AU112" s="225" t="s">
        <v>85</v>
      </c>
      <c r="AY112" s="20" t="s">
        <v>142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20" t="s">
        <v>83</v>
      </c>
      <c r="BK112" s="226">
        <f>ROUND(I112*H112,2)</f>
        <v>0</v>
      </c>
      <c r="BL112" s="20" t="s">
        <v>269</v>
      </c>
      <c r="BM112" s="225" t="s">
        <v>1472</v>
      </c>
    </row>
    <row r="113" s="14" customFormat="1">
      <c r="A113" s="14"/>
      <c r="B113" s="243"/>
      <c r="C113" s="244"/>
      <c r="D113" s="234" t="s">
        <v>153</v>
      </c>
      <c r="E113" s="245" t="s">
        <v>19</v>
      </c>
      <c r="F113" s="246" t="s">
        <v>1473</v>
      </c>
      <c r="G113" s="244"/>
      <c r="H113" s="247">
        <v>52</v>
      </c>
      <c r="I113" s="248"/>
      <c r="J113" s="244"/>
      <c r="K113" s="244"/>
      <c r="L113" s="249"/>
      <c r="M113" s="250"/>
      <c r="N113" s="251"/>
      <c r="O113" s="251"/>
      <c r="P113" s="251"/>
      <c r="Q113" s="251"/>
      <c r="R113" s="251"/>
      <c r="S113" s="251"/>
      <c r="T113" s="251"/>
      <c r="U113" s="252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3" t="s">
        <v>153</v>
      </c>
      <c r="AU113" s="253" t="s">
        <v>85</v>
      </c>
      <c r="AV113" s="14" t="s">
        <v>85</v>
      </c>
      <c r="AW113" s="14" t="s">
        <v>37</v>
      </c>
      <c r="AX113" s="14" t="s">
        <v>75</v>
      </c>
      <c r="AY113" s="253" t="s">
        <v>142</v>
      </c>
    </row>
    <row r="114" s="15" customFormat="1">
      <c r="A114" s="15"/>
      <c r="B114" s="254"/>
      <c r="C114" s="255"/>
      <c r="D114" s="234" t="s">
        <v>153</v>
      </c>
      <c r="E114" s="256" t="s">
        <v>19</v>
      </c>
      <c r="F114" s="257" t="s">
        <v>156</v>
      </c>
      <c r="G114" s="255"/>
      <c r="H114" s="258">
        <v>52</v>
      </c>
      <c r="I114" s="259"/>
      <c r="J114" s="255"/>
      <c r="K114" s="255"/>
      <c r="L114" s="260"/>
      <c r="M114" s="261"/>
      <c r="N114" s="262"/>
      <c r="O114" s="262"/>
      <c r="P114" s="262"/>
      <c r="Q114" s="262"/>
      <c r="R114" s="262"/>
      <c r="S114" s="262"/>
      <c r="T114" s="262"/>
      <c r="U114" s="263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64" t="s">
        <v>153</v>
      </c>
      <c r="AU114" s="264" t="s">
        <v>85</v>
      </c>
      <c r="AV114" s="15" t="s">
        <v>149</v>
      </c>
      <c r="AW114" s="15" t="s">
        <v>37</v>
      </c>
      <c r="AX114" s="15" t="s">
        <v>83</v>
      </c>
      <c r="AY114" s="264" t="s">
        <v>142</v>
      </c>
    </row>
    <row r="115" s="2" customFormat="1" ht="21.75" customHeight="1">
      <c r="A115" s="41"/>
      <c r="B115" s="42"/>
      <c r="C115" s="214" t="s">
        <v>195</v>
      </c>
      <c r="D115" s="214" t="s">
        <v>144</v>
      </c>
      <c r="E115" s="215" t="s">
        <v>1474</v>
      </c>
      <c r="F115" s="216" t="s">
        <v>1475</v>
      </c>
      <c r="G115" s="217" t="s">
        <v>147</v>
      </c>
      <c r="H115" s="218">
        <v>52</v>
      </c>
      <c r="I115" s="219"/>
      <c r="J115" s="220">
        <f>ROUND(I115*H115,2)</f>
        <v>0</v>
      </c>
      <c r="K115" s="216" t="s">
        <v>1442</v>
      </c>
      <c r="L115" s="47"/>
      <c r="M115" s="221" t="s">
        <v>19</v>
      </c>
      <c r="N115" s="222" t="s">
        <v>46</v>
      </c>
      <c r="O115" s="87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3">
        <f>S115*H115</f>
        <v>0</v>
      </c>
      <c r="U115" s="224" t="s">
        <v>19</v>
      </c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5" t="s">
        <v>269</v>
      </c>
      <c r="AT115" s="225" t="s">
        <v>144</v>
      </c>
      <c r="AU115" s="225" t="s">
        <v>85</v>
      </c>
      <c r="AY115" s="20" t="s">
        <v>142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20" t="s">
        <v>83</v>
      </c>
      <c r="BK115" s="226">
        <f>ROUND(I115*H115,2)</f>
        <v>0</v>
      </c>
      <c r="BL115" s="20" t="s">
        <v>269</v>
      </c>
      <c r="BM115" s="225" t="s">
        <v>1476</v>
      </c>
    </row>
    <row r="116" s="2" customFormat="1">
      <c r="A116" s="41"/>
      <c r="B116" s="42"/>
      <c r="C116" s="43"/>
      <c r="D116" s="234" t="s">
        <v>687</v>
      </c>
      <c r="E116" s="43"/>
      <c r="F116" s="289" t="s">
        <v>1477</v>
      </c>
      <c r="G116" s="43"/>
      <c r="H116" s="43"/>
      <c r="I116" s="229"/>
      <c r="J116" s="43"/>
      <c r="K116" s="43"/>
      <c r="L116" s="47"/>
      <c r="M116" s="230"/>
      <c r="N116" s="231"/>
      <c r="O116" s="87"/>
      <c r="P116" s="87"/>
      <c r="Q116" s="87"/>
      <c r="R116" s="87"/>
      <c r="S116" s="87"/>
      <c r="T116" s="87"/>
      <c r="U116" s="88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0" t="s">
        <v>687</v>
      </c>
      <c r="AU116" s="20" t="s">
        <v>85</v>
      </c>
    </row>
    <row r="117" s="14" customFormat="1">
      <c r="A117" s="14"/>
      <c r="B117" s="243"/>
      <c r="C117" s="244"/>
      <c r="D117" s="234" t="s">
        <v>153</v>
      </c>
      <c r="E117" s="245" t="s">
        <v>19</v>
      </c>
      <c r="F117" s="246" t="s">
        <v>1478</v>
      </c>
      <c r="G117" s="244"/>
      <c r="H117" s="247">
        <v>52</v>
      </c>
      <c r="I117" s="248"/>
      <c r="J117" s="244"/>
      <c r="K117" s="244"/>
      <c r="L117" s="249"/>
      <c r="M117" s="250"/>
      <c r="N117" s="251"/>
      <c r="O117" s="251"/>
      <c r="P117" s="251"/>
      <c r="Q117" s="251"/>
      <c r="R117" s="251"/>
      <c r="S117" s="251"/>
      <c r="T117" s="251"/>
      <c r="U117" s="252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3" t="s">
        <v>153</v>
      </c>
      <c r="AU117" s="253" t="s">
        <v>85</v>
      </c>
      <c r="AV117" s="14" t="s">
        <v>85</v>
      </c>
      <c r="AW117" s="14" t="s">
        <v>37</v>
      </c>
      <c r="AX117" s="14" t="s">
        <v>75</v>
      </c>
      <c r="AY117" s="253" t="s">
        <v>142</v>
      </c>
    </row>
    <row r="118" s="15" customFormat="1">
      <c r="A118" s="15"/>
      <c r="B118" s="254"/>
      <c r="C118" s="255"/>
      <c r="D118" s="234" t="s">
        <v>153</v>
      </c>
      <c r="E118" s="256" t="s">
        <v>19</v>
      </c>
      <c r="F118" s="257" t="s">
        <v>156</v>
      </c>
      <c r="G118" s="255"/>
      <c r="H118" s="258">
        <v>52</v>
      </c>
      <c r="I118" s="259"/>
      <c r="J118" s="255"/>
      <c r="K118" s="255"/>
      <c r="L118" s="260"/>
      <c r="M118" s="261"/>
      <c r="N118" s="262"/>
      <c r="O118" s="262"/>
      <c r="P118" s="262"/>
      <c r="Q118" s="262"/>
      <c r="R118" s="262"/>
      <c r="S118" s="262"/>
      <c r="T118" s="262"/>
      <c r="U118" s="263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64" t="s">
        <v>153</v>
      </c>
      <c r="AU118" s="264" t="s">
        <v>85</v>
      </c>
      <c r="AV118" s="15" t="s">
        <v>149</v>
      </c>
      <c r="AW118" s="15" t="s">
        <v>37</v>
      </c>
      <c r="AX118" s="15" t="s">
        <v>83</v>
      </c>
      <c r="AY118" s="264" t="s">
        <v>142</v>
      </c>
    </row>
    <row r="119" s="2" customFormat="1" ht="16.5" customHeight="1">
      <c r="A119" s="41"/>
      <c r="B119" s="42"/>
      <c r="C119" s="214" t="s">
        <v>186</v>
      </c>
      <c r="D119" s="214" t="s">
        <v>144</v>
      </c>
      <c r="E119" s="215" t="s">
        <v>1479</v>
      </c>
      <c r="F119" s="216" t="s">
        <v>1480</v>
      </c>
      <c r="G119" s="217" t="s">
        <v>147</v>
      </c>
      <c r="H119" s="218">
        <v>205</v>
      </c>
      <c r="I119" s="219"/>
      <c r="J119" s="220">
        <f>ROUND(I119*H119,2)</f>
        <v>0</v>
      </c>
      <c r="K119" s="216" t="s">
        <v>1442</v>
      </c>
      <c r="L119" s="47"/>
      <c r="M119" s="221" t="s">
        <v>19</v>
      </c>
      <c r="N119" s="222" t="s">
        <v>46</v>
      </c>
      <c r="O119" s="87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3">
        <f>S119*H119</f>
        <v>0</v>
      </c>
      <c r="U119" s="224" t="s">
        <v>19</v>
      </c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5" t="s">
        <v>269</v>
      </c>
      <c r="AT119" s="225" t="s">
        <v>144</v>
      </c>
      <c r="AU119" s="225" t="s">
        <v>85</v>
      </c>
      <c r="AY119" s="20" t="s">
        <v>142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20" t="s">
        <v>83</v>
      </c>
      <c r="BK119" s="226">
        <f>ROUND(I119*H119,2)</f>
        <v>0</v>
      </c>
      <c r="BL119" s="20" t="s">
        <v>269</v>
      </c>
      <c r="BM119" s="225" t="s">
        <v>1481</v>
      </c>
    </row>
    <row r="120" s="2" customFormat="1">
      <c r="A120" s="41"/>
      <c r="B120" s="42"/>
      <c r="C120" s="43"/>
      <c r="D120" s="234" t="s">
        <v>687</v>
      </c>
      <c r="E120" s="43"/>
      <c r="F120" s="289" t="s">
        <v>1482</v>
      </c>
      <c r="G120" s="43"/>
      <c r="H120" s="43"/>
      <c r="I120" s="229"/>
      <c r="J120" s="43"/>
      <c r="K120" s="43"/>
      <c r="L120" s="47"/>
      <c r="M120" s="230"/>
      <c r="N120" s="231"/>
      <c r="O120" s="87"/>
      <c r="P120" s="87"/>
      <c r="Q120" s="87"/>
      <c r="R120" s="87"/>
      <c r="S120" s="87"/>
      <c r="T120" s="87"/>
      <c r="U120" s="88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0" t="s">
        <v>687</v>
      </c>
      <c r="AU120" s="20" t="s">
        <v>85</v>
      </c>
    </row>
    <row r="121" s="14" customFormat="1">
      <c r="A121" s="14"/>
      <c r="B121" s="243"/>
      <c r="C121" s="244"/>
      <c r="D121" s="234" t="s">
        <v>153</v>
      </c>
      <c r="E121" s="245" t="s">
        <v>19</v>
      </c>
      <c r="F121" s="246" t="s">
        <v>1483</v>
      </c>
      <c r="G121" s="244"/>
      <c r="H121" s="247">
        <v>205</v>
      </c>
      <c r="I121" s="248"/>
      <c r="J121" s="244"/>
      <c r="K121" s="244"/>
      <c r="L121" s="249"/>
      <c r="M121" s="250"/>
      <c r="N121" s="251"/>
      <c r="O121" s="251"/>
      <c r="P121" s="251"/>
      <c r="Q121" s="251"/>
      <c r="R121" s="251"/>
      <c r="S121" s="251"/>
      <c r="T121" s="251"/>
      <c r="U121" s="252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3" t="s">
        <v>153</v>
      </c>
      <c r="AU121" s="253" t="s">
        <v>85</v>
      </c>
      <c r="AV121" s="14" t="s">
        <v>85</v>
      </c>
      <c r="AW121" s="14" t="s">
        <v>37</v>
      </c>
      <c r="AX121" s="14" t="s">
        <v>75</v>
      </c>
      <c r="AY121" s="253" t="s">
        <v>142</v>
      </c>
    </row>
    <row r="122" s="15" customFormat="1">
      <c r="A122" s="15"/>
      <c r="B122" s="254"/>
      <c r="C122" s="255"/>
      <c r="D122" s="234" t="s">
        <v>153</v>
      </c>
      <c r="E122" s="256" t="s">
        <v>19</v>
      </c>
      <c r="F122" s="257" t="s">
        <v>156</v>
      </c>
      <c r="G122" s="255"/>
      <c r="H122" s="258">
        <v>205</v>
      </c>
      <c r="I122" s="259"/>
      <c r="J122" s="255"/>
      <c r="K122" s="255"/>
      <c r="L122" s="260"/>
      <c r="M122" s="261"/>
      <c r="N122" s="262"/>
      <c r="O122" s="262"/>
      <c r="P122" s="262"/>
      <c r="Q122" s="262"/>
      <c r="R122" s="262"/>
      <c r="S122" s="262"/>
      <c r="T122" s="262"/>
      <c r="U122" s="263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T122" s="264" t="s">
        <v>153</v>
      </c>
      <c r="AU122" s="264" t="s">
        <v>85</v>
      </c>
      <c r="AV122" s="15" t="s">
        <v>149</v>
      </c>
      <c r="AW122" s="15" t="s">
        <v>37</v>
      </c>
      <c r="AX122" s="15" t="s">
        <v>83</v>
      </c>
      <c r="AY122" s="264" t="s">
        <v>142</v>
      </c>
    </row>
    <row r="123" s="2" customFormat="1" ht="16.5" customHeight="1">
      <c r="A123" s="41"/>
      <c r="B123" s="42"/>
      <c r="C123" s="214" t="s">
        <v>194</v>
      </c>
      <c r="D123" s="214" t="s">
        <v>144</v>
      </c>
      <c r="E123" s="215" t="s">
        <v>1484</v>
      </c>
      <c r="F123" s="216" t="s">
        <v>1485</v>
      </c>
      <c r="G123" s="217" t="s">
        <v>284</v>
      </c>
      <c r="H123" s="218">
        <v>12</v>
      </c>
      <c r="I123" s="219"/>
      <c r="J123" s="220">
        <f>ROUND(I123*H123,2)</f>
        <v>0</v>
      </c>
      <c r="K123" s="216" t="s">
        <v>1442</v>
      </c>
      <c r="L123" s="47"/>
      <c r="M123" s="221" t="s">
        <v>19</v>
      </c>
      <c r="N123" s="222" t="s">
        <v>46</v>
      </c>
      <c r="O123" s="87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3">
        <f>S123*H123</f>
        <v>0</v>
      </c>
      <c r="U123" s="224" t="s">
        <v>19</v>
      </c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5" t="s">
        <v>269</v>
      </c>
      <c r="AT123" s="225" t="s">
        <v>144</v>
      </c>
      <c r="AU123" s="225" t="s">
        <v>85</v>
      </c>
      <c r="AY123" s="20" t="s">
        <v>142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20" t="s">
        <v>83</v>
      </c>
      <c r="BK123" s="226">
        <f>ROUND(I123*H123,2)</f>
        <v>0</v>
      </c>
      <c r="BL123" s="20" t="s">
        <v>269</v>
      </c>
      <c r="BM123" s="225" t="s">
        <v>1486</v>
      </c>
    </row>
    <row r="124" s="2" customFormat="1">
      <c r="A124" s="41"/>
      <c r="B124" s="42"/>
      <c r="C124" s="43"/>
      <c r="D124" s="234" t="s">
        <v>687</v>
      </c>
      <c r="E124" s="43"/>
      <c r="F124" s="289" t="s">
        <v>1487</v>
      </c>
      <c r="G124" s="43"/>
      <c r="H124" s="43"/>
      <c r="I124" s="229"/>
      <c r="J124" s="43"/>
      <c r="K124" s="43"/>
      <c r="L124" s="47"/>
      <c r="M124" s="230"/>
      <c r="N124" s="231"/>
      <c r="O124" s="87"/>
      <c r="P124" s="87"/>
      <c r="Q124" s="87"/>
      <c r="R124" s="87"/>
      <c r="S124" s="87"/>
      <c r="T124" s="87"/>
      <c r="U124" s="88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0" t="s">
        <v>687</v>
      </c>
      <c r="AU124" s="20" t="s">
        <v>85</v>
      </c>
    </row>
    <row r="125" s="14" customFormat="1">
      <c r="A125" s="14"/>
      <c r="B125" s="243"/>
      <c r="C125" s="244"/>
      <c r="D125" s="234" t="s">
        <v>153</v>
      </c>
      <c r="E125" s="245" t="s">
        <v>19</v>
      </c>
      <c r="F125" s="246" t="s">
        <v>1488</v>
      </c>
      <c r="G125" s="244"/>
      <c r="H125" s="247">
        <v>12</v>
      </c>
      <c r="I125" s="248"/>
      <c r="J125" s="244"/>
      <c r="K125" s="244"/>
      <c r="L125" s="249"/>
      <c r="M125" s="250"/>
      <c r="N125" s="251"/>
      <c r="O125" s="251"/>
      <c r="P125" s="251"/>
      <c r="Q125" s="251"/>
      <c r="R125" s="251"/>
      <c r="S125" s="251"/>
      <c r="T125" s="251"/>
      <c r="U125" s="252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3" t="s">
        <v>153</v>
      </c>
      <c r="AU125" s="253" t="s">
        <v>85</v>
      </c>
      <c r="AV125" s="14" t="s">
        <v>85</v>
      </c>
      <c r="AW125" s="14" t="s">
        <v>37</v>
      </c>
      <c r="AX125" s="14" t="s">
        <v>75</v>
      </c>
      <c r="AY125" s="253" t="s">
        <v>142</v>
      </c>
    </row>
    <row r="126" s="15" customFormat="1">
      <c r="A126" s="15"/>
      <c r="B126" s="254"/>
      <c r="C126" s="255"/>
      <c r="D126" s="234" t="s">
        <v>153</v>
      </c>
      <c r="E126" s="256" t="s">
        <v>19</v>
      </c>
      <c r="F126" s="257" t="s">
        <v>156</v>
      </c>
      <c r="G126" s="255"/>
      <c r="H126" s="258">
        <v>12</v>
      </c>
      <c r="I126" s="259"/>
      <c r="J126" s="255"/>
      <c r="K126" s="255"/>
      <c r="L126" s="260"/>
      <c r="M126" s="261"/>
      <c r="N126" s="262"/>
      <c r="O126" s="262"/>
      <c r="P126" s="262"/>
      <c r="Q126" s="262"/>
      <c r="R126" s="262"/>
      <c r="S126" s="262"/>
      <c r="T126" s="262"/>
      <c r="U126" s="263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64" t="s">
        <v>153</v>
      </c>
      <c r="AU126" s="264" t="s">
        <v>85</v>
      </c>
      <c r="AV126" s="15" t="s">
        <v>149</v>
      </c>
      <c r="AW126" s="15" t="s">
        <v>37</v>
      </c>
      <c r="AX126" s="15" t="s">
        <v>83</v>
      </c>
      <c r="AY126" s="264" t="s">
        <v>142</v>
      </c>
    </row>
    <row r="127" s="2" customFormat="1" ht="16.5" customHeight="1">
      <c r="A127" s="41"/>
      <c r="B127" s="42"/>
      <c r="C127" s="214" t="s">
        <v>211</v>
      </c>
      <c r="D127" s="214" t="s">
        <v>144</v>
      </c>
      <c r="E127" s="215" t="s">
        <v>1489</v>
      </c>
      <c r="F127" s="216" t="s">
        <v>1490</v>
      </c>
      <c r="G127" s="217" t="s">
        <v>284</v>
      </c>
      <c r="H127" s="218">
        <v>4</v>
      </c>
      <c r="I127" s="219"/>
      <c r="J127" s="220">
        <f>ROUND(I127*H127,2)</f>
        <v>0</v>
      </c>
      <c r="K127" s="216" t="s">
        <v>1442</v>
      </c>
      <c r="L127" s="47"/>
      <c r="M127" s="221" t="s">
        <v>19</v>
      </c>
      <c r="N127" s="222" t="s">
        <v>46</v>
      </c>
      <c r="O127" s="87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3">
        <f>S127*H127</f>
        <v>0</v>
      </c>
      <c r="U127" s="224" t="s">
        <v>19</v>
      </c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5" t="s">
        <v>269</v>
      </c>
      <c r="AT127" s="225" t="s">
        <v>144</v>
      </c>
      <c r="AU127" s="225" t="s">
        <v>85</v>
      </c>
      <c r="AY127" s="20" t="s">
        <v>142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20" t="s">
        <v>83</v>
      </c>
      <c r="BK127" s="226">
        <f>ROUND(I127*H127,2)</f>
        <v>0</v>
      </c>
      <c r="BL127" s="20" t="s">
        <v>269</v>
      </c>
      <c r="BM127" s="225" t="s">
        <v>1491</v>
      </c>
    </row>
    <row r="128" s="14" customFormat="1">
      <c r="A128" s="14"/>
      <c r="B128" s="243"/>
      <c r="C128" s="244"/>
      <c r="D128" s="234" t="s">
        <v>153</v>
      </c>
      <c r="E128" s="245" t="s">
        <v>19</v>
      </c>
      <c r="F128" s="246" t="s">
        <v>1492</v>
      </c>
      <c r="G128" s="244"/>
      <c r="H128" s="247">
        <v>4</v>
      </c>
      <c r="I128" s="248"/>
      <c r="J128" s="244"/>
      <c r="K128" s="244"/>
      <c r="L128" s="249"/>
      <c r="M128" s="250"/>
      <c r="N128" s="251"/>
      <c r="O128" s="251"/>
      <c r="P128" s="251"/>
      <c r="Q128" s="251"/>
      <c r="R128" s="251"/>
      <c r="S128" s="251"/>
      <c r="T128" s="251"/>
      <c r="U128" s="252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3" t="s">
        <v>153</v>
      </c>
      <c r="AU128" s="253" t="s">
        <v>85</v>
      </c>
      <c r="AV128" s="14" t="s">
        <v>85</v>
      </c>
      <c r="AW128" s="14" t="s">
        <v>37</v>
      </c>
      <c r="AX128" s="14" t="s">
        <v>75</v>
      </c>
      <c r="AY128" s="253" t="s">
        <v>142</v>
      </c>
    </row>
    <row r="129" s="15" customFormat="1">
      <c r="A129" s="15"/>
      <c r="B129" s="254"/>
      <c r="C129" s="255"/>
      <c r="D129" s="234" t="s">
        <v>153</v>
      </c>
      <c r="E129" s="256" t="s">
        <v>19</v>
      </c>
      <c r="F129" s="257" t="s">
        <v>156</v>
      </c>
      <c r="G129" s="255"/>
      <c r="H129" s="258">
        <v>4</v>
      </c>
      <c r="I129" s="259"/>
      <c r="J129" s="255"/>
      <c r="K129" s="255"/>
      <c r="L129" s="260"/>
      <c r="M129" s="261"/>
      <c r="N129" s="262"/>
      <c r="O129" s="262"/>
      <c r="P129" s="262"/>
      <c r="Q129" s="262"/>
      <c r="R129" s="262"/>
      <c r="S129" s="262"/>
      <c r="T129" s="262"/>
      <c r="U129" s="263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64" t="s">
        <v>153</v>
      </c>
      <c r="AU129" s="264" t="s">
        <v>85</v>
      </c>
      <c r="AV129" s="15" t="s">
        <v>149</v>
      </c>
      <c r="AW129" s="15" t="s">
        <v>37</v>
      </c>
      <c r="AX129" s="15" t="s">
        <v>83</v>
      </c>
      <c r="AY129" s="264" t="s">
        <v>142</v>
      </c>
    </row>
    <row r="130" s="2" customFormat="1" ht="16.5" customHeight="1">
      <c r="A130" s="41"/>
      <c r="B130" s="42"/>
      <c r="C130" s="214" t="s">
        <v>8</v>
      </c>
      <c r="D130" s="214" t="s">
        <v>144</v>
      </c>
      <c r="E130" s="215" t="s">
        <v>1493</v>
      </c>
      <c r="F130" s="216" t="s">
        <v>1494</v>
      </c>
      <c r="G130" s="217" t="s">
        <v>284</v>
      </c>
      <c r="H130" s="218">
        <v>6</v>
      </c>
      <c r="I130" s="219"/>
      <c r="J130" s="220">
        <f>ROUND(I130*H130,2)</f>
        <v>0</v>
      </c>
      <c r="K130" s="216" t="s">
        <v>1442</v>
      </c>
      <c r="L130" s="47"/>
      <c r="M130" s="221" t="s">
        <v>19</v>
      </c>
      <c r="N130" s="222" t="s">
        <v>46</v>
      </c>
      <c r="O130" s="87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3">
        <f>S130*H130</f>
        <v>0</v>
      </c>
      <c r="U130" s="224" t="s">
        <v>19</v>
      </c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5" t="s">
        <v>269</v>
      </c>
      <c r="AT130" s="225" t="s">
        <v>144</v>
      </c>
      <c r="AU130" s="225" t="s">
        <v>85</v>
      </c>
      <c r="AY130" s="20" t="s">
        <v>142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20" t="s">
        <v>83</v>
      </c>
      <c r="BK130" s="226">
        <f>ROUND(I130*H130,2)</f>
        <v>0</v>
      </c>
      <c r="BL130" s="20" t="s">
        <v>269</v>
      </c>
      <c r="BM130" s="225" t="s">
        <v>1495</v>
      </c>
    </row>
    <row r="131" s="2" customFormat="1">
      <c r="A131" s="41"/>
      <c r="B131" s="42"/>
      <c r="C131" s="43"/>
      <c r="D131" s="234" t="s">
        <v>687</v>
      </c>
      <c r="E131" s="43"/>
      <c r="F131" s="289" t="s">
        <v>1496</v>
      </c>
      <c r="G131" s="43"/>
      <c r="H131" s="43"/>
      <c r="I131" s="229"/>
      <c r="J131" s="43"/>
      <c r="K131" s="43"/>
      <c r="L131" s="47"/>
      <c r="M131" s="230"/>
      <c r="N131" s="231"/>
      <c r="O131" s="87"/>
      <c r="P131" s="87"/>
      <c r="Q131" s="87"/>
      <c r="R131" s="87"/>
      <c r="S131" s="87"/>
      <c r="T131" s="87"/>
      <c r="U131" s="88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687</v>
      </c>
      <c r="AU131" s="20" t="s">
        <v>85</v>
      </c>
    </row>
    <row r="132" s="14" customFormat="1">
      <c r="A132" s="14"/>
      <c r="B132" s="243"/>
      <c r="C132" s="244"/>
      <c r="D132" s="234" t="s">
        <v>153</v>
      </c>
      <c r="E132" s="245" t="s">
        <v>19</v>
      </c>
      <c r="F132" s="246" t="s">
        <v>1497</v>
      </c>
      <c r="G132" s="244"/>
      <c r="H132" s="247">
        <v>6</v>
      </c>
      <c r="I132" s="248"/>
      <c r="J132" s="244"/>
      <c r="K132" s="244"/>
      <c r="L132" s="249"/>
      <c r="M132" s="250"/>
      <c r="N132" s="251"/>
      <c r="O132" s="251"/>
      <c r="P132" s="251"/>
      <c r="Q132" s="251"/>
      <c r="R132" s="251"/>
      <c r="S132" s="251"/>
      <c r="T132" s="251"/>
      <c r="U132" s="252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3" t="s">
        <v>153</v>
      </c>
      <c r="AU132" s="253" t="s">
        <v>85</v>
      </c>
      <c r="AV132" s="14" t="s">
        <v>85</v>
      </c>
      <c r="AW132" s="14" t="s">
        <v>37</v>
      </c>
      <c r="AX132" s="14" t="s">
        <v>75</v>
      </c>
      <c r="AY132" s="253" t="s">
        <v>142</v>
      </c>
    </row>
    <row r="133" s="15" customFormat="1">
      <c r="A133" s="15"/>
      <c r="B133" s="254"/>
      <c r="C133" s="255"/>
      <c r="D133" s="234" t="s">
        <v>153</v>
      </c>
      <c r="E133" s="256" t="s">
        <v>19</v>
      </c>
      <c r="F133" s="257" t="s">
        <v>156</v>
      </c>
      <c r="G133" s="255"/>
      <c r="H133" s="258">
        <v>6</v>
      </c>
      <c r="I133" s="259"/>
      <c r="J133" s="255"/>
      <c r="K133" s="255"/>
      <c r="L133" s="260"/>
      <c r="M133" s="261"/>
      <c r="N133" s="262"/>
      <c r="O133" s="262"/>
      <c r="P133" s="262"/>
      <c r="Q133" s="262"/>
      <c r="R133" s="262"/>
      <c r="S133" s="262"/>
      <c r="T133" s="262"/>
      <c r="U133" s="263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64" t="s">
        <v>153</v>
      </c>
      <c r="AU133" s="264" t="s">
        <v>85</v>
      </c>
      <c r="AV133" s="15" t="s">
        <v>149</v>
      </c>
      <c r="AW133" s="15" t="s">
        <v>37</v>
      </c>
      <c r="AX133" s="15" t="s">
        <v>83</v>
      </c>
      <c r="AY133" s="264" t="s">
        <v>142</v>
      </c>
    </row>
    <row r="134" s="2" customFormat="1" ht="16.5" customHeight="1">
      <c r="A134" s="41"/>
      <c r="B134" s="42"/>
      <c r="C134" s="214" t="s">
        <v>224</v>
      </c>
      <c r="D134" s="214" t="s">
        <v>144</v>
      </c>
      <c r="E134" s="215" t="s">
        <v>1498</v>
      </c>
      <c r="F134" s="216" t="s">
        <v>1499</v>
      </c>
      <c r="G134" s="217" t="s">
        <v>284</v>
      </c>
      <c r="H134" s="218">
        <v>6</v>
      </c>
      <c r="I134" s="219"/>
      <c r="J134" s="220">
        <f>ROUND(I134*H134,2)</f>
        <v>0</v>
      </c>
      <c r="K134" s="216" t="s">
        <v>1442</v>
      </c>
      <c r="L134" s="47"/>
      <c r="M134" s="221" t="s">
        <v>19</v>
      </c>
      <c r="N134" s="222" t="s">
        <v>46</v>
      </c>
      <c r="O134" s="87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3">
        <f>S134*H134</f>
        <v>0</v>
      </c>
      <c r="U134" s="224" t="s">
        <v>19</v>
      </c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5" t="s">
        <v>269</v>
      </c>
      <c r="AT134" s="225" t="s">
        <v>144</v>
      </c>
      <c r="AU134" s="225" t="s">
        <v>85</v>
      </c>
      <c r="AY134" s="20" t="s">
        <v>142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20" t="s">
        <v>83</v>
      </c>
      <c r="BK134" s="226">
        <f>ROUND(I134*H134,2)</f>
        <v>0</v>
      </c>
      <c r="BL134" s="20" t="s">
        <v>269</v>
      </c>
      <c r="BM134" s="225" t="s">
        <v>1500</v>
      </c>
    </row>
    <row r="135" s="2" customFormat="1">
      <c r="A135" s="41"/>
      <c r="B135" s="42"/>
      <c r="C135" s="43"/>
      <c r="D135" s="234" t="s">
        <v>687</v>
      </c>
      <c r="E135" s="43"/>
      <c r="F135" s="289" t="s">
        <v>1501</v>
      </c>
      <c r="G135" s="43"/>
      <c r="H135" s="43"/>
      <c r="I135" s="229"/>
      <c r="J135" s="43"/>
      <c r="K135" s="43"/>
      <c r="L135" s="47"/>
      <c r="M135" s="230"/>
      <c r="N135" s="231"/>
      <c r="O135" s="87"/>
      <c r="P135" s="87"/>
      <c r="Q135" s="87"/>
      <c r="R135" s="87"/>
      <c r="S135" s="87"/>
      <c r="T135" s="87"/>
      <c r="U135" s="88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687</v>
      </c>
      <c r="AU135" s="20" t="s">
        <v>85</v>
      </c>
    </row>
    <row r="136" s="14" customFormat="1">
      <c r="A136" s="14"/>
      <c r="B136" s="243"/>
      <c r="C136" s="244"/>
      <c r="D136" s="234" t="s">
        <v>153</v>
      </c>
      <c r="E136" s="245" t="s">
        <v>19</v>
      </c>
      <c r="F136" s="246" t="s">
        <v>1497</v>
      </c>
      <c r="G136" s="244"/>
      <c r="H136" s="247">
        <v>6</v>
      </c>
      <c r="I136" s="248"/>
      <c r="J136" s="244"/>
      <c r="K136" s="244"/>
      <c r="L136" s="249"/>
      <c r="M136" s="250"/>
      <c r="N136" s="251"/>
      <c r="O136" s="251"/>
      <c r="P136" s="251"/>
      <c r="Q136" s="251"/>
      <c r="R136" s="251"/>
      <c r="S136" s="251"/>
      <c r="T136" s="251"/>
      <c r="U136" s="252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3" t="s">
        <v>153</v>
      </c>
      <c r="AU136" s="253" t="s">
        <v>85</v>
      </c>
      <c r="AV136" s="14" t="s">
        <v>85</v>
      </c>
      <c r="AW136" s="14" t="s">
        <v>37</v>
      </c>
      <c r="AX136" s="14" t="s">
        <v>75</v>
      </c>
      <c r="AY136" s="253" t="s">
        <v>142</v>
      </c>
    </row>
    <row r="137" s="15" customFormat="1">
      <c r="A137" s="15"/>
      <c r="B137" s="254"/>
      <c r="C137" s="255"/>
      <c r="D137" s="234" t="s">
        <v>153</v>
      </c>
      <c r="E137" s="256" t="s">
        <v>19</v>
      </c>
      <c r="F137" s="257" t="s">
        <v>156</v>
      </c>
      <c r="G137" s="255"/>
      <c r="H137" s="258">
        <v>6</v>
      </c>
      <c r="I137" s="259"/>
      <c r="J137" s="255"/>
      <c r="K137" s="255"/>
      <c r="L137" s="260"/>
      <c r="M137" s="261"/>
      <c r="N137" s="262"/>
      <c r="O137" s="262"/>
      <c r="P137" s="262"/>
      <c r="Q137" s="262"/>
      <c r="R137" s="262"/>
      <c r="S137" s="262"/>
      <c r="T137" s="262"/>
      <c r="U137" s="263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64" t="s">
        <v>153</v>
      </c>
      <c r="AU137" s="264" t="s">
        <v>85</v>
      </c>
      <c r="AV137" s="15" t="s">
        <v>149</v>
      </c>
      <c r="AW137" s="15" t="s">
        <v>37</v>
      </c>
      <c r="AX137" s="15" t="s">
        <v>83</v>
      </c>
      <c r="AY137" s="264" t="s">
        <v>142</v>
      </c>
    </row>
    <row r="138" s="2" customFormat="1" ht="16.5" customHeight="1">
      <c r="A138" s="41"/>
      <c r="B138" s="42"/>
      <c r="C138" s="214" t="s">
        <v>237</v>
      </c>
      <c r="D138" s="214" t="s">
        <v>144</v>
      </c>
      <c r="E138" s="215" t="s">
        <v>1502</v>
      </c>
      <c r="F138" s="216" t="s">
        <v>1503</v>
      </c>
      <c r="G138" s="217" t="s">
        <v>284</v>
      </c>
      <c r="H138" s="218">
        <v>4</v>
      </c>
      <c r="I138" s="219"/>
      <c r="J138" s="220">
        <f>ROUND(I138*H138,2)</f>
        <v>0</v>
      </c>
      <c r="K138" s="216" t="s">
        <v>1442</v>
      </c>
      <c r="L138" s="47"/>
      <c r="M138" s="221" t="s">
        <v>19</v>
      </c>
      <c r="N138" s="222" t="s">
        <v>46</v>
      </c>
      <c r="O138" s="87"/>
      <c r="P138" s="223">
        <f>O138*H138</f>
        <v>0</v>
      </c>
      <c r="Q138" s="223">
        <v>0</v>
      </c>
      <c r="R138" s="223">
        <f>Q138*H138</f>
        <v>0</v>
      </c>
      <c r="S138" s="223">
        <v>0</v>
      </c>
      <c r="T138" s="223">
        <f>S138*H138</f>
        <v>0</v>
      </c>
      <c r="U138" s="224" t="s">
        <v>19</v>
      </c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5" t="s">
        <v>269</v>
      </c>
      <c r="AT138" s="225" t="s">
        <v>144</v>
      </c>
      <c r="AU138" s="225" t="s">
        <v>85</v>
      </c>
      <c r="AY138" s="20" t="s">
        <v>142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20" t="s">
        <v>83</v>
      </c>
      <c r="BK138" s="226">
        <f>ROUND(I138*H138,2)</f>
        <v>0</v>
      </c>
      <c r="BL138" s="20" t="s">
        <v>269</v>
      </c>
      <c r="BM138" s="225" t="s">
        <v>1504</v>
      </c>
    </row>
    <row r="139" s="2" customFormat="1">
      <c r="A139" s="41"/>
      <c r="B139" s="42"/>
      <c r="C139" s="43"/>
      <c r="D139" s="234" t="s">
        <v>687</v>
      </c>
      <c r="E139" s="43"/>
      <c r="F139" s="289" t="s">
        <v>1505</v>
      </c>
      <c r="G139" s="43"/>
      <c r="H139" s="43"/>
      <c r="I139" s="229"/>
      <c r="J139" s="43"/>
      <c r="K139" s="43"/>
      <c r="L139" s="47"/>
      <c r="M139" s="230"/>
      <c r="N139" s="231"/>
      <c r="O139" s="87"/>
      <c r="P139" s="87"/>
      <c r="Q139" s="87"/>
      <c r="R139" s="87"/>
      <c r="S139" s="87"/>
      <c r="T139" s="87"/>
      <c r="U139" s="88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0" t="s">
        <v>687</v>
      </c>
      <c r="AU139" s="20" t="s">
        <v>85</v>
      </c>
    </row>
    <row r="140" s="14" customFormat="1">
      <c r="A140" s="14"/>
      <c r="B140" s="243"/>
      <c r="C140" s="244"/>
      <c r="D140" s="234" t="s">
        <v>153</v>
      </c>
      <c r="E140" s="245" t="s">
        <v>19</v>
      </c>
      <c r="F140" s="246" t="s">
        <v>1506</v>
      </c>
      <c r="G140" s="244"/>
      <c r="H140" s="247">
        <v>4</v>
      </c>
      <c r="I140" s="248"/>
      <c r="J140" s="244"/>
      <c r="K140" s="244"/>
      <c r="L140" s="249"/>
      <c r="M140" s="250"/>
      <c r="N140" s="251"/>
      <c r="O140" s="251"/>
      <c r="P140" s="251"/>
      <c r="Q140" s="251"/>
      <c r="R140" s="251"/>
      <c r="S140" s="251"/>
      <c r="T140" s="251"/>
      <c r="U140" s="252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3" t="s">
        <v>153</v>
      </c>
      <c r="AU140" s="253" t="s">
        <v>85</v>
      </c>
      <c r="AV140" s="14" t="s">
        <v>85</v>
      </c>
      <c r="AW140" s="14" t="s">
        <v>37</v>
      </c>
      <c r="AX140" s="14" t="s">
        <v>75</v>
      </c>
      <c r="AY140" s="253" t="s">
        <v>142</v>
      </c>
    </row>
    <row r="141" s="15" customFormat="1">
      <c r="A141" s="15"/>
      <c r="B141" s="254"/>
      <c r="C141" s="255"/>
      <c r="D141" s="234" t="s">
        <v>153</v>
      </c>
      <c r="E141" s="256" t="s">
        <v>19</v>
      </c>
      <c r="F141" s="257" t="s">
        <v>156</v>
      </c>
      <c r="G141" s="255"/>
      <c r="H141" s="258">
        <v>4</v>
      </c>
      <c r="I141" s="259"/>
      <c r="J141" s="255"/>
      <c r="K141" s="255"/>
      <c r="L141" s="260"/>
      <c r="M141" s="261"/>
      <c r="N141" s="262"/>
      <c r="O141" s="262"/>
      <c r="P141" s="262"/>
      <c r="Q141" s="262"/>
      <c r="R141" s="262"/>
      <c r="S141" s="262"/>
      <c r="T141" s="262"/>
      <c r="U141" s="263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64" t="s">
        <v>153</v>
      </c>
      <c r="AU141" s="264" t="s">
        <v>85</v>
      </c>
      <c r="AV141" s="15" t="s">
        <v>149</v>
      </c>
      <c r="AW141" s="15" t="s">
        <v>37</v>
      </c>
      <c r="AX141" s="15" t="s">
        <v>83</v>
      </c>
      <c r="AY141" s="264" t="s">
        <v>142</v>
      </c>
    </row>
    <row r="142" s="2" customFormat="1" ht="16.5" customHeight="1">
      <c r="A142" s="41"/>
      <c r="B142" s="42"/>
      <c r="C142" s="214" t="s">
        <v>256</v>
      </c>
      <c r="D142" s="214" t="s">
        <v>144</v>
      </c>
      <c r="E142" s="215" t="s">
        <v>1507</v>
      </c>
      <c r="F142" s="216" t="s">
        <v>1508</v>
      </c>
      <c r="G142" s="217" t="s">
        <v>284</v>
      </c>
      <c r="H142" s="218">
        <v>2</v>
      </c>
      <c r="I142" s="219"/>
      <c r="J142" s="220">
        <f>ROUND(I142*H142,2)</f>
        <v>0</v>
      </c>
      <c r="K142" s="216" t="s">
        <v>1442</v>
      </c>
      <c r="L142" s="47"/>
      <c r="M142" s="221" t="s">
        <v>19</v>
      </c>
      <c r="N142" s="222" t="s">
        <v>46</v>
      </c>
      <c r="O142" s="87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3">
        <f>S142*H142</f>
        <v>0</v>
      </c>
      <c r="U142" s="224" t="s">
        <v>19</v>
      </c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25" t="s">
        <v>269</v>
      </c>
      <c r="AT142" s="225" t="s">
        <v>144</v>
      </c>
      <c r="AU142" s="225" t="s">
        <v>85</v>
      </c>
      <c r="AY142" s="20" t="s">
        <v>142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20" t="s">
        <v>83</v>
      </c>
      <c r="BK142" s="226">
        <f>ROUND(I142*H142,2)</f>
        <v>0</v>
      </c>
      <c r="BL142" s="20" t="s">
        <v>269</v>
      </c>
      <c r="BM142" s="225" t="s">
        <v>1509</v>
      </c>
    </row>
    <row r="143" s="2" customFormat="1">
      <c r="A143" s="41"/>
      <c r="B143" s="42"/>
      <c r="C143" s="43"/>
      <c r="D143" s="234" t="s">
        <v>687</v>
      </c>
      <c r="E143" s="43"/>
      <c r="F143" s="289" t="s">
        <v>1510</v>
      </c>
      <c r="G143" s="43"/>
      <c r="H143" s="43"/>
      <c r="I143" s="229"/>
      <c r="J143" s="43"/>
      <c r="K143" s="43"/>
      <c r="L143" s="47"/>
      <c r="M143" s="230"/>
      <c r="N143" s="231"/>
      <c r="O143" s="87"/>
      <c r="P143" s="87"/>
      <c r="Q143" s="87"/>
      <c r="R143" s="87"/>
      <c r="S143" s="87"/>
      <c r="T143" s="87"/>
      <c r="U143" s="88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0" t="s">
        <v>687</v>
      </c>
      <c r="AU143" s="20" t="s">
        <v>85</v>
      </c>
    </row>
    <row r="144" s="14" customFormat="1">
      <c r="A144" s="14"/>
      <c r="B144" s="243"/>
      <c r="C144" s="244"/>
      <c r="D144" s="234" t="s">
        <v>153</v>
      </c>
      <c r="E144" s="245" t="s">
        <v>19</v>
      </c>
      <c r="F144" s="246" t="s">
        <v>1511</v>
      </c>
      <c r="G144" s="244"/>
      <c r="H144" s="247">
        <v>2</v>
      </c>
      <c r="I144" s="248"/>
      <c r="J144" s="244"/>
      <c r="K144" s="244"/>
      <c r="L144" s="249"/>
      <c r="M144" s="250"/>
      <c r="N144" s="251"/>
      <c r="O144" s="251"/>
      <c r="P144" s="251"/>
      <c r="Q144" s="251"/>
      <c r="R144" s="251"/>
      <c r="S144" s="251"/>
      <c r="T144" s="251"/>
      <c r="U144" s="252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3" t="s">
        <v>153</v>
      </c>
      <c r="AU144" s="253" t="s">
        <v>85</v>
      </c>
      <c r="AV144" s="14" t="s">
        <v>85</v>
      </c>
      <c r="AW144" s="14" t="s">
        <v>37</v>
      </c>
      <c r="AX144" s="14" t="s">
        <v>75</v>
      </c>
      <c r="AY144" s="253" t="s">
        <v>142</v>
      </c>
    </row>
    <row r="145" s="15" customFormat="1">
      <c r="A145" s="15"/>
      <c r="B145" s="254"/>
      <c r="C145" s="255"/>
      <c r="D145" s="234" t="s">
        <v>153</v>
      </c>
      <c r="E145" s="256" t="s">
        <v>19</v>
      </c>
      <c r="F145" s="257" t="s">
        <v>156</v>
      </c>
      <c r="G145" s="255"/>
      <c r="H145" s="258">
        <v>2</v>
      </c>
      <c r="I145" s="259"/>
      <c r="J145" s="255"/>
      <c r="K145" s="255"/>
      <c r="L145" s="260"/>
      <c r="M145" s="261"/>
      <c r="N145" s="262"/>
      <c r="O145" s="262"/>
      <c r="P145" s="262"/>
      <c r="Q145" s="262"/>
      <c r="R145" s="262"/>
      <c r="S145" s="262"/>
      <c r="T145" s="262"/>
      <c r="U145" s="263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4" t="s">
        <v>153</v>
      </c>
      <c r="AU145" s="264" t="s">
        <v>85</v>
      </c>
      <c r="AV145" s="15" t="s">
        <v>149</v>
      </c>
      <c r="AW145" s="15" t="s">
        <v>37</v>
      </c>
      <c r="AX145" s="15" t="s">
        <v>83</v>
      </c>
      <c r="AY145" s="264" t="s">
        <v>142</v>
      </c>
    </row>
    <row r="146" s="2" customFormat="1" ht="21.75" customHeight="1">
      <c r="A146" s="41"/>
      <c r="B146" s="42"/>
      <c r="C146" s="214" t="s">
        <v>269</v>
      </c>
      <c r="D146" s="214" t="s">
        <v>144</v>
      </c>
      <c r="E146" s="215" t="s">
        <v>1512</v>
      </c>
      <c r="F146" s="216" t="s">
        <v>1513</v>
      </c>
      <c r="G146" s="217" t="s">
        <v>284</v>
      </c>
      <c r="H146" s="218">
        <v>12</v>
      </c>
      <c r="I146" s="219"/>
      <c r="J146" s="220">
        <f>ROUND(I146*H146,2)</f>
        <v>0</v>
      </c>
      <c r="K146" s="216" t="s">
        <v>1442</v>
      </c>
      <c r="L146" s="47"/>
      <c r="M146" s="221" t="s">
        <v>19</v>
      </c>
      <c r="N146" s="222" t="s">
        <v>46</v>
      </c>
      <c r="O146" s="87"/>
      <c r="P146" s="223">
        <f>O146*H146</f>
        <v>0</v>
      </c>
      <c r="Q146" s="223">
        <v>0</v>
      </c>
      <c r="R146" s="223">
        <f>Q146*H146</f>
        <v>0</v>
      </c>
      <c r="S146" s="223">
        <v>0</v>
      </c>
      <c r="T146" s="223">
        <f>S146*H146</f>
        <v>0</v>
      </c>
      <c r="U146" s="224" t="s">
        <v>19</v>
      </c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5" t="s">
        <v>269</v>
      </c>
      <c r="AT146" s="225" t="s">
        <v>144</v>
      </c>
      <c r="AU146" s="225" t="s">
        <v>85</v>
      </c>
      <c r="AY146" s="20" t="s">
        <v>142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20" t="s">
        <v>83</v>
      </c>
      <c r="BK146" s="226">
        <f>ROUND(I146*H146,2)</f>
        <v>0</v>
      </c>
      <c r="BL146" s="20" t="s">
        <v>269</v>
      </c>
      <c r="BM146" s="225" t="s">
        <v>1514</v>
      </c>
    </row>
    <row r="147" s="2" customFormat="1">
      <c r="A147" s="41"/>
      <c r="B147" s="42"/>
      <c r="C147" s="43"/>
      <c r="D147" s="234" t="s">
        <v>687</v>
      </c>
      <c r="E147" s="43"/>
      <c r="F147" s="289" t="s">
        <v>1515</v>
      </c>
      <c r="G147" s="43"/>
      <c r="H147" s="43"/>
      <c r="I147" s="229"/>
      <c r="J147" s="43"/>
      <c r="K147" s="43"/>
      <c r="L147" s="47"/>
      <c r="M147" s="230"/>
      <c r="N147" s="231"/>
      <c r="O147" s="87"/>
      <c r="P147" s="87"/>
      <c r="Q147" s="87"/>
      <c r="R147" s="87"/>
      <c r="S147" s="87"/>
      <c r="T147" s="87"/>
      <c r="U147" s="88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0" t="s">
        <v>687</v>
      </c>
      <c r="AU147" s="20" t="s">
        <v>85</v>
      </c>
    </row>
    <row r="148" s="14" customFormat="1">
      <c r="A148" s="14"/>
      <c r="B148" s="243"/>
      <c r="C148" s="244"/>
      <c r="D148" s="234" t="s">
        <v>153</v>
      </c>
      <c r="E148" s="245" t="s">
        <v>19</v>
      </c>
      <c r="F148" s="246" t="s">
        <v>1516</v>
      </c>
      <c r="G148" s="244"/>
      <c r="H148" s="247">
        <v>12</v>
      </c>
      <c r="I148" s="248"/>
      <c r="J148" s="244"/>
      <c r="K148" s="244"/>
      <c r="L148" s="249"/>
      <c r="M148" s="250"/>
      <c r="N148" s="251"/>
      <c r="O148" s="251"/>
      <c r="P148" s="251"/>
      <c r="Q148" s="251"/>
      <c r="R148" s="251"/>
      <c r="S148" s="251"/>
      <c r="T148" s="251"/>
      <c r="U148" s="252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3" t="s">
        <v>153</v>
      </c>
      <c r="AU148" s="253" t="s">
        <v>85</v>
      </c>
      <c r="AV148" s="14" t="s">
        <v>85</v>
      </c>
      <c r="AW148" s="14" t="s">
        <v>37</v>
      </c>
      <c r="AX148" s="14" t="s">
        <v>75</v>
      </c>
      <c r="AY148" s="253" t="s">
        <v>142</v>
      </c>
    </row>
    <row r="149" s="15" customFormat="1">
      <c r="A149" s="15"/>
      <c r="B149" s="254"/>
      <c r="C149" s="255"/>
      <c r="D149" s="234" t="s">
        <v>153</v>
      </c>
      <c r="E149" s="256" t="s">
        <v>19</v>
      </c>
      <c r="F149" s="257" t="s">
        <v>156</v>
      </c>
      <c r="G149" s="255"/>
      <c r="H149" s="258">
        <v>12</v>
      </c>
      <c r="I149" s="259"/>
      <c r="J149" s="255"/>
      <c r="K149" s="255"/>
      <c r="L149" s="260"/>
      <c r="M149" s="261"/>
      <c r="N149" s="262"/>
      <c r="O149" s="262"/>
      <c r="P149" s="262"/>
      <c r="Q149" s="262"/>
      <c r="R149" s="262"/>
      <c r="S149" s="262"/>
      <c r="T149" s="262"/>
      <c r="U149" s="263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64" t="s">
        <v>153</v>
      </c>
      <c r="AU149" s="264" t="s">
        <v>85</v>
      </c>
      <c r="AV149" s="15" t="s">
        <v>149</v>
      </c>
      <c r="AW149" s="15" t="s">
        <v>37</v>
      </c>
      <c r="AX149" s="15" t="s">
        <v>83</v>
      </c>
      <c r="AY149" s="264" t="s">
        <v>142</v>
      </c>
    </row>
    <row r="150" s="2" customFormat="1" ht="16.5" customHeight="1">
      <c r="A150" s="41"/>
      <c r="B150" s="42"/>
      <c r="C150" s="214" t="s">
        <v>275</v>
      </c>
      <c r="D150" s="214" t="s">
        <v>144</v>
      </c>
      <c r="E150" s="215" t="s">
        <v>1517</v>
      </c>
      <c r="F150" s="216" t="s">
        <v>1518</v>
      </c>
      <c r="G150" s="217" t="s">
        <v>284</v>
      </c>
      <c r="H150" s="218">
        <v>6</v>
      </c>
      <c r="I150" s="219"/>
      <c r="J150" s="220">
        <f>ROUND(I150*H150,2)</f>
        <v>0</v>
      </c>
      <c r="K150" s="216" t="s">
        <v>1442</v>
      </c>
      <c r="L150" s="47"/>
      <c r="M150" s="221" t="s">
        <v>19</v>
      </c>
      <c r="N150" s="222" t="s">
        <v>46</v>
      </c>
      <c r="O150" s="87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3">
        <f>S150*H150</f>
        <v>0</v>
      </c>
      <c r="U150" s="224" t="s">
        <v>19</v>
      </c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5" t="s">
        <v>269</v>
      </c>
      <c r="AT150" s="225" t="s">
        <v>144</v>
      </c>
      <c r="AU150" s="225" t="s">
        <v>85</v>
      </c>
      <c r="AY150" s="20" t="s">
        <v>142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20" t="s">
        <v>83</v>
      </c>
      <c r="BK150" s="226">
        <f>ROUND(I150*H150,2)</f>
        <v>0</v>
      </c>
      <c r="BL150" s="20" t="s">
        <v>269</v>
      </c>
      <c r="BM150" s="225" t="s">
        <v>1519</v>
      </c>
    </row>
    <row r="151" s="2" customFormat="1">
      <c r="A151" s="41"/>
      <c r="B151" s="42"/>
      <c r="C151" s="43"/>
      <c r="D151" s="234" t="s">
        <v>687</v>
      </c>
      <c r="E151" s="43"/>
      <c r="F151" s="289" t="s">
        <v>1520</v>
      </c>
      <c r="G151" s="43"/>
      <c r="H151" s="43"/>
      <c r="I151" s="229"/>
      <c r="J151" s="43"/>
      <c r="K151" s="43"/>
      <c r="L151" s="47"/>
      <c r="M151" s="230"/>
      <c r="N151" s="231"/>
      <c r="O151" s="87"/>
      <c r="P151" s="87"/>
      <c r="Q151" s="87"/>
      <c r="R151" s="87"/>
      <c r="S151" s="87"/>
      <c r="T151" s="87"/>
      <c r="U151" s="88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20" t="s">
        <v>687</v>
      </c>
      <c r="AU151" s="20" t="s">
        <v>85</v>
      </c>
    </row>
    <row r="152" s="14" customFormat="1">
      <c r="A152" s="14"/>
      <c r="B152" s="243"/>
      <c r="C152" s="244"/>
      <c r="D152" s="234" t="s">
        <v>153</v>
      </c>
      <c r="E152" s="245" t="s">
        <v>19</v>
      </c>
      <c r="F152" s="246" t="s">
        <v>1521</v>
      </c>
      <c r="G152" s="244"/>
      <c r="H152" s="247">
        <v>6</v>
      </c>
      <c r="I152" s="248"/>
      <c r="J152" s="244"/>
      <c r="K152" s="244"/>
      <c r="L152" s="249"/>
      <c r="M152" s="250"/>
      <c r="N152" s="251"/>
      <c r="O152" s="251"/>
      <c r="P152" s="251"/>
      <c r="Q152" s="251"/>
      <c r="R152" s="251"/>
      <c r="S152" s="251"/>
      <c r="T152" s="251"/>
      <c r="U152" s="252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3" t="s">
        <v>153</v>
      </c>
      <c r="AU152" s="253" t="s">
        <v>85</v>
      </c>
      <c r="AV152" s="14" t="s">
        <v>85</v>
      </c>
      <c r="AW152" s="14" t="s">
        <v>37</v>
      </c>
      <c r="AX152" s="14" t="s">
        <v>75</v>
      </c>
      <c r="AY152" s="253" t="s">
        <v>142</v>
      </c>
    </row>
    <row r="153" s="15" customFormat="1">
      <c r="A153" s="15"/>
      <c r="B153" s="254"/>
      <c r="C153" s="255"/>
      <c r="D153" s="234" t="s">
        <v>153</v>
      </c>
      <c r="E153" s="256" t="s">
        <v>19</v>
      </c>
      <c r="F153" s="257" t="s">
        <v>156</v>
      </c>
      <c r="G153" s="255"/>
      <c r="H153" s="258">
        <v>6</v>
      </c>
      <c r="I153" s="259"/>
      <c r="J153" s="255"/>
      <c r="K153" s="255"/>
      <c r="L153" s="260"/>
      <c r="M153" s="261"/>
      <c r="N153" s="262"/>
      <c r="O153" s="262"/>
      <c r="P153" s="262"/>
      <c r="Q153" s="262"/>
      <c r="R153" s="262"/>
      <c r="S153" s="262"/>
      <c r="T153" s="262"/>
      <c r="U153" s="263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64" t="s">
        <v>153</v>
      </c>
      <c r="AU153" s="264" t="s">
        <v>85</v>
      </c>
      <c r="AV153" s="15" t="s">
        <v>149</v>
      </c>
      <c r="AW153" s="15" t="s">
        <v>37</v>
      </c>
      <c r="AX153" s="15" t="s">
        <v>83</v>
      </c>
      <c r="AY153" s="264" t="s">
        <v>142</v>
      </c>
    </row>
    <row r="154" s="2" customFormat="1" ht="16.5" customHeight="1">
      <c r="A154" s="41"/>
      <c r="B154" s="42"/>
      <c r="C154" s="214" t="s">
        <v>281</v>
      </c>
      <c r="D154" s="214" t="s">
        <v>144</v>
      </c>
      <c r="E154" s="215" t="s">
        <v>1522</v>
      </c>
      <c r="F154" s="216" t="s">
        <v>1523</v>
      </c>
      <c r="G154" s="217" t="s">
        <v>278</v>
      </c>
      <c r="H154" s="218">
        <v>1</v>
      </c>
      <c r="I154" s="219"/>
      <c r="J154" s="220">
        <f>ROUND(I154*H154,2)</f>
        <v>0</v>
      </c>
      <c r="K154" s="216" t="s">
        <v>1442</v>
      </c>
      <c r="L154" s="47"/>
      <c r="M154" s="221" t="s">
        <v>19</v>
      </c>
      <c r="N154" s="222" t="s">
        <v>46</v>
      </c>
      <c r="O154" s="87"/>
      <c r="P154" s="223">
        <f>O154*H154</f>
        <v>0</v>
      </c>
      <c r="Q154" s="223">
        <v>0</v>
      </c>
      <c r="R154" s="223">
        <f>Q154*H154</f>
        <v>0</v>
      </c>
      <c r="S154" s="223">
        <v>0</v>
      </c>
      <c r="T154" s="223">
        <f>S154*H154</f>
        <v>0</v>
      </c>
      <c r="U154" s="224" t="s">
        <v>19</v>
      </c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5" t="s">
        <v>269</v>
      </c>
      <c r="AT154" s="225" t="s">
        <v>144</v>
      </c>
      <c r="AU154" s="225" t="s">
        <v>85</v>
      </c>
      <c r="AY154" s="20" t="s">
        <v>142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20" t="s">
        <v>83</v>
      </c>
      <c r="BK154" s="226">
        <f>ROUND(I154*H154,2)</f>
        <v>0</v>
      </c>
      <c r="BL154" s="20" t="s">
        <v>269</v>
      </c>
      <c r="BM154" s="225" t="s">
        <v>1524</v>
      </c>
    </row>
    <row r="155" s="14" customFormat="1">
      <c r="A155" s="14"/>
      <c r="B155" s="243"/>
      <c r="C155" s="244"/>
      <c r="D155" s="234" t="s">
        <v>153</v>
      </c>
      <c r="E155" s="245" t="s">
        <v>19</v>
      </c>
      <c r="F155" s="246" t="s">
        <v>83</v>
      </c>
      <c r="G155" s="244"/>
      <c r="H155" s="247">
        <v>1</v>
      </c>
      <c r="I155" s="248"/>
      <c r="J155" s="244"/>
      <c r="K155" s="244"/>
      <c r="L155" s="249"/>
      <c r="M155" s="250"/>
      <c r="N155" s="251"/>
      <c r="O155" s="251"/>
      <c r="P155" s="251"/>
      <c r="Q155" s="251"/>
      <c r="R155" s="251"/>
      <c r="S155" s="251"/>
      <c r="T155" s="251"/>
      <c r="U155" s="252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3" t="s">
        <v>153</v>
      </c>
      <c r="AU155" s="253" t="s">
        <v>85</v>
      </c>
      <c r="AV155" s="14" t="s">
        <v>85</v>
      </c>
      <c r="AW155" s="14" t="s">
        <v>37</v>
      </c>
      <c r="AX155" s="14" t="s">
        <v>83</v>
      </c>
      <c r="AY155" s="253" t="s">
        <v>142</v>
      </c>
    </row>
    <row r="156" s="2" customFormat="1" ht="16.5" customHeight="1">
      <c r="A156" s="41"/>
      <c r="B156" s="42"/>
      <c r="C156" s="214" t="s">
        <v>288</v>
      </c>
      <c r="D156" s="214" t="s">
        <v>144</v>
      </c>
      <c r="E156" s="215" t="s">
        <v>1525</v>
      </c>
      <c r="F156" s="216" t="s">
        <v>1526</v>
      </c>
      <c r="G156" s="217" t="s">
        <v>1135</v>
      </c>
      <c r="H156" s="218">
        <v>1</v>
      </c>
      <c r="I156" s="219"/>
      <c r="J156" s="220">
        <f>ROUND(I156*H156,2)</f>
        <v>0</v>
      </c>
      <c r="K156" s="216" t="s">
        <v>1442</v>
      </c>
      <c r="L156" s="47"/>
      <c r="M156" s="221" t="s">
        <v>19</v>
      </c>
      <c r="N156" s="222" t="s">
        <v>46</v>
      </c>
      <c r="O156" s="87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3">
        <f>S156*H156</f>
        <v>0</v>
      </c>
      <c r="U156" s="224" t="s">
        <v>19</v>
      </c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5" t="s">
        <v>269</v>
      </c>
      <c r="AT156" s="225" t="s">
        <v>144</v>
      </c>
      <c r="AU156" s="225" t="s">
        <v>85</v>
      </c>
      <c r="AY156" s="20" t="s">
        <v>142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20" t="s">
        <v>83</v>
      </c>
      <c r="BK156" s="226">
        <f>ROUND(I156*H156,2)</f>
        <v>0</v>
      </c>
      <c r="BL156" s="20" t="s">
        <v>269</v>
      </c>
      <c r="BM156" s="225" t="s">
        <v>1527</v>
      </c>
    </row>
    <row r="157" s="2" customFormat="1">
      <c r="A157" s="41"/>
      <c r="B157" s="42"/>
      <c r="C157" s="43"/>
      <c r="D157" s="234" t="s">
        <v>687</v>
      </c>
      <c r="E157" s="43"/>
      <c r="F157" s="289" t="s">
        <v>1528</v>
      </c>
      <c r="G157" s="43"/>
      <c r="H157" s="43"/>
      <c r="I157" s="229"/>
      <c r="J157" s="43"/>
      <c r="K157" s="43"/>
      <c r="L157" s="47"/>
      <c r="M157" s="230"/>
      <c r="N157" s="231"/>
      <c r="O157" s="87"/>
      <c r="P157" s="87"/>
      <c r="Q157" s="87"/>
      <c r="R157" s="87"/>
      <c r="S157" s="87"/>
      <c r="T157" s="87"/>
      <c r="U157" s="88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T157" s="20" t="s">
        <v>687</v>
      </c>
      <c r="AU157" s="20" t="s">
        <v>85</v>
      </c>
    </row>
    <row r="158" s="14" customFormat="1">
      <c r="A158" s="14"/>
      <c r="B158" s="243"/>
      <c r="C158" s="244"/>
      <c r="D158" s="234" t="s">
        <v>153</v>
      </c>
      <c r="E158" s="245" t="s">
        <v>19</v>
      </c>
      <c r="F158" s="246" t="s">
        <v>83</v>
      </c>
      <c r="G158" s="244"/>
      <c r="H158" s="247">
        <v>1</v>
      </c>
      <c r="I158" s="248"/>
      <c r="J158" s="244"/>
      <c r="K158" s="244"/>
      <c r="L158" s="249"/>
      <c r="M158" s="250"/>
      <c r="N158" s="251"/>
      <c r="O158" s="251"/>
      <c r="P158" s="251"/>
      <c r="Q158" s="251"/>
      <c r="R158" s="251"/>
      <c r="S158" s="251"/>
      <c r="T158" s="251"/>
      <c r="U158" s="252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3" t="s">
        <v>153</v>
      </c>
      <c r="AU158" s="253" t="s">
        <v>85</v>
      </c>
      <c r="AV158" s="14" t="s">
        <v>85</v>
      </c>
      <c r="AW158" s="14" t="s">
        <v>37</v>
      </c>
      <c r="AX158" s="14" t="s">
        <v>75</v>
      </c>
      <c r="AY158" s="253" t="s">
        <v>142</v>
      </c>
    </row>
    <row r="159" s="15" customFormat="1">
      <c r="A159" s="15"/>
      <c r="B159" s="254"/>
      <c r="C159" s="255"/>
      <c r="D159" s="234" t="s">
        <v>153</v>
      </c>
      <c r="E159" s="256" t="s">
        <v>19</v>
      </c>
      <c r="F159" s="257" t="s">
        <v>156</v>
      </c>
      <c r="G159" s="255"/>
      <c r="H159" s="258">
        <v>1</v>
      </c>
      <c r="I159" s="259"/>
      <c r="J159" s="255"/>
      <c r="K159" s="255"/>
      <c r="L159" s="260"/>
      <c r="M159" s="261"/>
      <c r="N159" s="262"/>
      <c r="O159" s="262"/>
      <c r="P159" s="262"/>
      <c r="Q159" s="262"/>
      <c r="R159" s="262"/>
      <c r="S159" s="262"/>
      <c r="T159" s="262"/>
      <c r="U159" s="263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64" t="s">
        <v>153</v>
      </c>
      <c r="AU159" s="264" t="s">
        <v>85</v>
      </c>
      <c r="AV159" s="15" t="s">
        <v>149</v>
      </c>
      <c r="AW159" s="15" t="s">
        <v>37</v>
      </c>
      <c r="AX159" s="15" t="s">
        <v>83</v>
      </c>
      <c r="AY159" s="264" t="s">
        <v>142</v>
      </c>
    </row>
    <row r="160" s="2" customFormat="1" ht="16.5" customHeight="1">
      <c r="A160" s="41"/>
      <c r="B160" s="42"/>
      <c r="C160" s="214" t="s">
        <v>294</v>
      </c>
      <c r="D160" s="214" t="s">
        <v>144</v>
      </c>
      <c r="E160" s="215" t="s">
        <v>1529</v>
      </c>
      <c r="F160" s="216" t="s">
        <v>1530</v>
      </c>
      <c r="G160" s="217" t="s">
        <v>359</v>
      </c>
      <c r="H160" s="218">
        <v>15</v>
      </c>
      <c r="I160" s="219"/>
      <c r="J160" s="220">
        <f>ROUND(I160*H160,2)</f>
        <v>0</v>
      </c>
      <c r="K160" s="216" t="s">
        <v>1442</v>
      </c>
      <c r="L160" s="47"/>
      <c r="M160" s="221" t="s">
        <v>19</v>
      </c>
      <c r="N160" s="222" t="s">
        <v>46</v>
      </c>
      <c r="O160" s="87"/>
      <c r="P160" s="223">
        <f>O160*H160</f>
        <v>0</v>
      </c>
      <c r="Q160" s="223">
        <v>0</v>
      </c>
      <c r="R160" s="223">
        <f>Q160*H160</f>
        <v>0</v>
      </c>
      <c r="S160" s="223">
        <v>0</v>
      </c>
      <c r="T160" s="223">
        <f>S160*H160</f>
        <v>0</v>
      </c>
      <c r="U160" s="224" t="s">
        <v>19</v>
      </c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25" t="s">
        <v>269</v>
      </c>
      <c r="AT160" s="225" t="s">
        <v>144</v>
      </c>
      <c r="AU160" s="225" t="s">
        <v>85</v>
      </c>
      <c r="AY160" s="20" t="s">
        <v>142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20" t="s">
        <v>83</v>
      </c>
      <c r="BK160" s="226">
        <f>ROUND(I160*H160,2)</f>
        <v>0</v>
      </c>
      <c r="BL160" s="20" t="s">
        <v>269</v>
      </c>
      <c r="BM160" s="225" t="s">
        <v>1531</v>
      </c>
    </row>
    <row r="161" s="2" customFormat="1">
      <c r="A161" s="41"/>
      <c r="B161" s="42"/>
      <c r="C161" s="43"/>
      <c r="D161" s="234" t="s">
        <v>687</v>
      </c>
      <c r="E161" s="43"/>
      <c r="F161" s="289" t="s">
        <v>1532</v>
      </c>
      <c r="G161" s="43"/>
      <c r="H161" s="43"/>
      <c r="I161" s="229"/>
      <c r="J161" s="43"/>
      <c r="K161" s="43"/>
      <c r="L161" s="47"/>
      <c r="M161" s="230"/>
      <c r="N161" s="231"/>
      <c r="O161" s="87"/>
      <c r="P161" s="87"/>
      <c r="Q161" s="87"/>
      <c r="R161" s="87"/>
      <c r="S161" s="87"/>
      <c r="T161" s="87"/>
      <c r="U161" s="88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0" t="s">
        <v>687</v>
      </c>
      <c r="AU161" s="20" t="s">
        <v>85</v>
      </c>
    </row>
    <row r="162" s="14" customFormat="1">
      <c r="A162" s="14"/>
      <c r="B162" s="243"/>
      <c r="C162" s="244"/>
      <c r="D162" s="234" t="s">
        <v>153</v>
      </c>
      <c r="E162" s="245" t="s">
        <v>19</v>
      </c>
      <c r="F162" s="246" t="s">
        <v>256</v>
      </c>
      <c r="G162" s="244"/>
      <c r="H162" s="247">
        <v>15</v>
      </c>
      <c r="I162" s="248"/>
      <c r="J162" s="244"/>
      <c r="K162" s="244"/>
      <c r="L162" s="249"/>
      <c r="M162" s="250"/>
      <c r="N162" s="251"/>
      <c r="O162" s="251"/>
      <c r="P162" s="251"/>
      <c r="Q162" s="251"/>
      <c r="R162" s="251"/>
      <c r="S162" s="251"/>
      <c r="T162" s="251"/>
      <c r="U162" s="252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3" t="s">
        <v>153</v>
      </c>
      <c r="AU162" s="253" t="s">
        <v>85</v>
      </c>
      <c r="AV162" s="14" t="s">
        <v>85</v>
      </c>
      <c r="AW162" s="14" t="s">
        <v>37</v>
      </c>
      <c r="AX162" s="14" t="s">
        <v>75</v>
      </c>
      <c r="AY162" s="253" t="s">
        <v>142</v>
      </c>
    </row>
    <row r="163" s="15" customFormat="1">
      <c r="A163" s="15"/>
      <c r="B163" s="254"/>
      <c r="C163" s="255"/>
      <c r="D163" s="234" t="s">
        <v>153</v>
      </c>
      <c r="E163" s="256" t="s">
        <v>19</v>
      </c>
      <c r="F163" s="257" t="s">
        <v>156</v>
      </c>
      <c r="G163" s="255"/>
      <c r="H163" s="258">
        <v>15</v>
      </c>
      <c r="I163" s="259"/>
      <c r="J163" s="255"/>
      <c r="K163" s="255"/>
      <c r="L163" s="260"/>
      <c r="M163" s="261"/>
      <c r="N163" s="262"/>
      <c r="O163" s="262"/>
      <c r="P163" s="262"/>
      <c r="Q163" s="262"/>
      <c r="R163" s="262"/>
      <c r="S163" s="262"/>
      <c r="T163" s="262"/>
      <c r="U163" s="263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64" t="s">
        <v>153</v>
      </c>
      <c r="AU163" s="264" t="s">
        <v>85</v>
      </c>
      <c r="AV163" s="15" t="s">
        <v>149</v>
      </c>
      <c r="AW163" s="15" t="s">
        <v>37</v>
      </c>
      <c r="AX163" s="15" t="s">
        <v>83</v>
      </c>
      <c r="AY163" s="264" t="s">
        <v>142</v>
      </c>
    </row>
    <row r="164" s="2" customFormat="1" ht="16.5" customHeight="1">
      <c r="A164" s="41"/>
      <c r="B164" s="42"/>
      <c r="C164" s="214" t="s">
        <v>7</v>
      </c>
      <c r="D164" s="214" t="s">
        <v>144</v>
      </c>
      <c r="E164" s="215" t="s">
        <v>1533</v>
      </c>
      <c r="F164" s="216" t="s">
        <v>1534</v>
      </c>
      <c r="G164" s="217" t="s">
        <v>1135</v>
      </c>
      <c r="H164" s="218">
        <v>1</v>
      </c>
      <c r="I164" s="219"/>
      <c r="J164" s="220">
        <f>ROUND(I164*H164,2)</f>
        <v>0</v>
      </c>
      <c r="K164" s="216" t="s">
        <v>1442</v>
      </c>
      <c r="L164" s="47"/>
      <c r="M164" s="221" t="s">
        <v>19</v>
      </c>
      <c r="N164" s="222" t="s">
        <v>46</v>
      </c>
      <c r="O164" s="87"/>
      <c r="P164" s="223">
        <f>O164*H164</f>
        <v>0</v>
      </c>
      <c r="Q164" s="223">
        <v>0</v>
      </c>
      <c r="R164" s="223">
        <f>Q164*H164</f>
        <v>0</v>
      </c>
      <c r="S164" s="223">
        <v>0</v>
      </c>
      <c r="T164" s="223">
        <f>S164*H164</f>
        <v>0</v>
      </c>
      <c r="U164" s="224" t="s">
        <v>19</v>
      </c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25" t="s">
        <v>269</v>
      </c>
      <c r="AT164" s="225" t="s">
        <v>144</v>
      </c>
      <c r="AU164" s="225" t="s">
        <v>85</v>
      </c>
      <c r="AY164" s="20" t="s">
        <v>142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20" t="s">
        <v>83</v>
      </c>
      <c r="BK164" s="226">
        <f>ROUND(I164*H164,2)</f>
        <v>0</v>
      </c>
      <c r="BL164" s="20" t="s">
        <v>269</v>
      </c>
      <c r="BM164" s="225" t="s">
        <v>1535</v>
      </c>
    </row>
    <row r="165" s="2" customFormat="1">
      <c r="A165" s="41"/>
      <c r="B165" s="42"/>
      <c r="C165" s="43"/>
      <c r="D165" s="234" t="s">
        <v>687</v>
      </c>
      <c r="E165" s="43"/>
      <c r="F165" s="289" t="s">
        <v>1536</v>
      </c>
      <c r="G165" s="43"/>
      <c r="H165" s="43"/>
      <c r="I165" s="229"/>
      <c r="J165" s="43"/>
      <c r="K165" s="43"/>
      <c r="L165" s="47"/>
      <c r="M165" s="230"/>
      <c r="N165" s="231"/>
      <c r="O165" s="87"/>
      <c r="P165" s="87"/>
      <c r="Q165" s="87"/>
      <c r="R165" s="87"/>
      <c r="S165" s="87"/>
      <c r="T165" s="87"/>
      <c r="U165" s="88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0" t="s">
        <v>687</v>
      </c>
      <c r="AU165" s="20" t="s">
        <v>85</v>
      </c>
    </row>
    <row r="166" s="14" customFormat="1">
      <c r="A166" s="14"/>
      <c r="B166" s="243"/>
      <c r="C166" s="244"/>
      <c r="D166" s="234" t="s">
        <v>153</v>
      </c>
      <c r="E166" s="245" t="s">
        <v>19</v>
      </c>
      <c r="F166" s="246" t="s">
        <v>83</v>
      </c>
      <c r="G166" s="244"/>
      <c r="H166" s="247">
        <v>1</v>
      </c>
      <c r="I166" s="248"/>
      <c r="J166" s="244"/>
      <c r="K166" s="244"/>
      <c r="L166" s="249"/>
      <c r="M166" s="250"/>
      <c r="N166" s="251"/>
      <c r="O166" s="251"/>
      <c r="P166" s="251"/>
      <c r="Q166" s="251"/>
      <c r="R166" s="251"/>
      <c r="S166" s="251"/>
      <c r="T166" s="251"/>
      <c r="U166" s="252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3" t="s">
        <v>153</v>
      </c>
      <c r="AU166" s="253" t="s">
        <v>85</v>
      </c>
      <c r="AV166" s="14" t="s">
        <v>85</v>
      </c>
      <c r="AW166" s="14" t="s">
        <v>37</v>
      </c>
      <c r="AX166" s="14" t="s">
        <v>75</v>
      </c>
      <c r="AY166" s="253" t="s">
        <v>142</v>
      </c>
    </row>
    <row r="167" s="15" customFormat="1">
      <c r="A167" s="15"/>
      <c r="B167" s="254"/>
      <c r="C167" s="255"/>
      <c r="D167" s="234" t="s">
        <v>153</v>
      </c>
      <c r="E167" s="256" t="s">
        <v>19</v>
      </c>
      <c r="F167" s="257" t="s">
        <v>156</v>
      </c>
      <c r="G167" s="255"/>
      <c r="H167" s="258">
        <v>1</v>
      </c>
      <c r="I167" s="259"/>
      <c r="J167" s="255"/>
      <c r="K167" s="255"/>
      <c r="L167" s="260"/>
      <c r="M167" s="261"/>
      <c r="N167" s="262"/>
      <c r="O167" s="262"/>
      <c r="P167" s="262"/>
      <c r="Q167" s="262"/>
      <c r="R167" s="262"/>
      <c r="S167" s="262"/>
      <c r="T167" s="262"/>
      <c r="U167" s="263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64" t="s">
        <v>153</v>
      </c>
      <c r="AU167" s="264" t="s">
        <v>85</v>
      </c>
      <c r="AV167" s="15" t="s">
        <v>149</v>
      </c>
      <c r="AW167" s="15" t="s">
        <v>37</v>
      </c>
      <c r="AX167" s="15" t="s">
        <v>83</v>
      </c>
      <c r="AY167" s="264" t="s">
        <v>142</v>
      </c>
    </row>
    <row r="168" s="12" customFormat="1" ht="25.92" customHeight="1">
      <c r="A168" s="12"/>
      <c r="B168" s="198"/>
      <c r="C168" s="199"/>
      <c r="D168" s="200" t="s">
        <v>74</v>
      </c>
      <c r="E168" s="201" t="s">
        <v>460</v>
      </c>
      <c r="F168" s="201" t="s">
        <v>461</v>
      </c>
      <c r="G168" s="199"/>
      <c r="H168" s="199"/>
      <c r="I168" s="202"/>
      <c r="J168" s="203">
        <f>BK168</f>
        <v>0</v>
      </c>
      <c r="K168" s="199"/>
      <c r="L168" s="204"/>
      <c r="M168" s="205"/>
      <c r="N168" s="206"/>
      <c r="O168" s="206"/>
      <c r="P168" s="207">
        <f>SUM(P169:P173)</f>
        <v>0</v>
      </c>
      <c r="Q168" s="206"/>
      <c r="R168" s="207">
        <f>SUM(R169:R173)</f>
        <v>0</v>
      </c>
      <c r="S168" s="206"/>
      <c r="T168" s="207">
        <f>SUM(T169:T173)</f>
        <v>0</v>
      </c>
      <c r="U168" s="208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09" t="s">
        <v>149</v>
      </c>
      <c r="AT168" s="210" t="s">
        <v>74</v>
      </c>
      <c r="AU168" s="210" t="s">
        <v>75</v>
      </c>
      <c r="AY168" s="209" t="s">
        <v>142</v>
      </c>
      <c r="BK168" s="211">
        <f>SUM(BK169:BK173)</f>
        <v>0</v>
      </c>
    </row>
    <row r="169" s="2" customFormat="1" ht="24.15" customHeight="1">
      <c r="A169" s="41"/>
      <c r="B169" s="42"/>
      <c r="C169" s="214" t="s">
        <v>306</v>
      </c>
      <c r="D169" s="214" t="s">
        <v>144</v>
      </c>
      <c r="E169" s="215" t="s">
        <v>1537</v>
      </c>
      <c r="F169" s="216" t="s">
        <v>1538</v>
      </c>
      <c r="G169" s="217" t="s">
        <v>465</v>
      </c>
      <c r="H169" s="218">
        <v>160</v>
      </c>
      <c r="I169" s="219"/>
      <c r="J169" s="220">
        <f>ROUND(I169*H169,2)</f>
        <v>0</v>
      </c>
      <c r="K169" s="216" t="s">
        <v>148</v>
      </c>
      <c r="L169" s="47"/>
      <c r="M169" s="221" t="s">
        <v>19</v>
      </c>
      <c r="N169" s="222" t="s">
        <v>46</v>
      </c>
      <c r="O169" s="87"/>
      <c r="P169" s="223">
        <f>O169*H169</f>
        <v>0</v>
      </c>
      <c r="Q169" s="223">
        <v>0</v>
      </c>
      <c r="R169" s="223">
        <f>Q169*H169</f>
        <v>0</v>
      </c>
      <c r="S169" s="223">
        <v>0</v>
      </c>
      <c r="T169" s="223">
        <f>S169*H169</f>
        <v>0</v>
      </c>
      <c r="U169" s="224" t="s">
        <v>19</v>
      </c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25" t="s">
        <v>466</v>
      </c>
      <c r="AT169" s="225" t="s">
        <v>144</v>
      </c>
      <c r="AU169" s="225" t="s">
        <v>83</v>
      </c>
      <c r="AY169" s="20" t="s">
        <v>142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20" t="s">
        <v>83</v>
      </c>
      <c r="BK169" s="226">
        <f>ROUND(I169*H169,2)</f>
        <v>0</v>
      </c>
      <c r="BL169" s="20" t="s">
        <v>466</v>
      </c>
      <c r="BM169" s="225" t="s">
        <v>1539</v>
      </c>
    </row>
    <row r="170" s="2" customFormat="1">
      <c r="A170" s="41"/>
      <c r="B170" s="42"/>
      <c r="C170" s="43"/>
      <c r="D170" s="227" t="s">
        <v>151</v>
      </c>
      <c r="E170" s="43"/>
      <c r="F170" s="228" t="s">
        <v>1540</v>
      </c>
      <c r="G170" s="43"/>
      <c r="H170" s="43"/>
      <c r="I170" s="229"/>
      <c r="J170" s="43"/>
      <c r="K170" s="43"/>
      <c r="L170" s="47"/>
      <c r="M170" s="230"/>
      <c r="N170" s="231"/>
      <c r="O170" s="87"/>
      <c r="P170" s="87"/>
      <c r="Q170" s="87"/>
      <c r="R170" s="87"/>
      <c r="S170" s="87"/>
      <c r="T170" s="87"/>
      <c r="U170" s="88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T170" s="20" t="s">
        <v>151</v>
      </c>
      <c r="AU170" s="20" t="s">
        <v>83</v>
      </c>
    </row>
    <row r="171" s="14" customFormat="1">
      <c r="A171" s="14"/>
      <c r="B171" s="243"/>
      <c r="C171" s="244"/>
      <c r="D171" s="234" t="s">
        <v>153</v>
      </c>
      <c r="E171" s="245" t="s">
        <v>19</v>
      </c>
      <c r="F171" s="246" t="s">
        <v>1541</v>
      </c>
      <c r="G171" s="244"/>
      <c r="H171" s="247">
        <v>120</v>
      </c>
      <c r="I171" s="248"/>
      <c r="J171" s="244"/>
      <c r="K171" s="244"/>
      <c r="L171" s="249"/>
      <c r="M171" s="250"/>
      <c r="N171" s="251"/>
      <c r="O171" s="251"/>
      <c r="P171" s="251"/>
      <c r="Q171" s="251"/>
      <c r="R171" s="251"/>
      <c r="S171" s="251"/>
      <c r="T171" s="251"/>
      <c r="U171" s="252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3" t="s">
        <v>153</v>
      </c>
      <c r="AU171" s="253" t="s">
        <v>83</v>
      </c>
      <c r="AV171" s="14" t="s">
        <v>85</v>
      </c>
      <c r="AW171" s="14" t="s">
        <v>37</v>
      </c>
      <c r="AX171" s="14" t="s">
        <v>75</v>
      </c>
      <c r="AY171" s="253" t="s">
        <v>142</v>
      </c>
    </row>
    <row r="172" s="14" customFormat="1">
      <c r="A172" s="14"/>
      <c r="B172" s="243"/>
      <c r="C172" s="244"/>
      <c r="D172" s="234" t="s">
        <v>153</v>
      </c>
      <c r="E172" s="245" t="s">
        <v>19</v>
      </c>
      <c r="F172" s="246" t="s">
        <v>1542</v>
      </c>
      <c r="G172" s="244"/>
      <c r="H172" s="247">
        <v>40</v>
      </c>
      <c r="I172" s="248"/>
      <c r="J172" s="244"/>
      <c r="K172" s="244"/>
      <c r="L172" s="249"/>
      <c r="M172" s="250"/>
      <c r="N172" s="251"/>
      <c r="O172" s="251"/>
      <c r="P172" s="251"/>
      <c r="Q172" s="251"/>
      <c r="R172" s="251"/>
      <c r="S172" s="251"/>
      <c r="T172" s="251"/>
      <c r="U172" s="252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3" t="s">
        <v>153</v>
      </c>
      <c r="AU172" s="253" t="s">
        <v>83</v>
      </c>
      <c r="AV172" s="14" t="s">
        <v>85</v>
      </c>
      <c r="AW172" s="14" t="s">
        <v>37</v>
      </c>
      <c r="AX172" s="14" t="s">
        <v>75</v>
      </c>
      <c r="AY172" s="253" t="s">
        <v>142</v>
      </c>
    </row>
    <row r="173" s="15" customFormat="1">
      <c r="A173" s="15"/>
      <c r="B173" s="254"/>
      <c r="C173" s="255"/>
      <c r="D173" s="234" t="s">
        <v>153</v>
      </c>
      <c r="E173" s="256" t="s">
        <v>19</v>
      </c>
      <c r="F173" s="257" t="s">
        <v>156</v>
      </c>
      <c r="G173" s="255"/>
      <c r="H173" s="258">
        <v>160</v>
      </c>
      <c r="I173" s="259"/>
      <c r="J173" s="255"/>
      <c r="K173" s="255"/>
      <c r="L173" s="260"/>
      <c r="M173" s="276"/>
      <c r="N173" s="277"/>
      <c r="O173" s="277"/>
      <c r="P173" s="277"/>
      <c r="Q173" s="277"/>
      <c r="R173" s="277"/>
      <c r="S173" s="277"/>
      <c r="T173" s="277"/>
      <c r="U173" s="278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64" t="s">
        <v>153</v>
      </c>
      <c r="AU173" s="264" t="s">
        <v>83</v>
      </c>
      <c r="AV173" s="15" t="s">
        <v>149</v>
      </c>
      <c r="AW173" s="15" t="s">
        <v>37</v>
      </c>
      <c r="AX173" s="15" t="s">
        <v>83</v>
      </c>
      <c r="AY173" s="264" t="s">
        <v>142</v>
      </c>
    </row>
    <row r="174" s="2" customFormat="1" ht="6.96" customHeight="1">
      <c r="A174" s="41"/>
      <c r="B174" s="62"/>
      <c r="C174" s="63"/>
      <c r="D174" s="63"/>
      <c r="E174" s="63"/>
      <c r="F174" s="63"/>
      <c r="G174" s="63"/>
      <c r="H174" s="63"/>
      <c r="I174" s="63"/>
      <c r="J174" s="63"/>
      <c r="K174" s="63"/>
      <c r="L174" s="47"/>
      <c r="M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</row>
  </sheetData>
  <sheetProtection sheet="1" autoFilter="0" formatColumns="0" formatRows="0" objects="1" scenarios="1" spinCount="100000" saltValue="ezmXSwTJseJeeip/i8l802ezRS3E/ooCZIITWEBUtoQvSnztVZ+nqWNWe/ZUH9OWvHuSKTb1dP4EOmiuu/WshQ==" hashValue="/geYacFnXtN9tpcilV31hLnXpAxww3T6HeBwHMNex58/F4zIFy2Bi122OL61h+LWS0AiBO1jFn8H/QXpEeylhg==" algorithmName="SHA-512" password="CC35"/>
  <autoFilter ref="C87:K17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hyperlinks>
    <hyperlink ref="F100" r:id="rId1" display="https://podminky.urs.cz/item/CS_URS_2025_02/751344112"/>
    <hyperlink ref="F106" r:id="rId2" display="https://podminky.urs.cz/item/CS_URS_2025_02/751398056"/>
    <hyperlink ref="F170" r:id="rId3" display="https://podminky.urs.cz/item/CS_URS_2025_02/HZS32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96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85</v>
      </c>
    </row>
    <row r="4" s="1" customFormat="1" ht="24.96" customHeight="1">
      <c r="B4" s="23"/>
      <c r="D4" s="143" t="s">
        <v>106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Energeticky úsporná opatření - Základní škola Králíky, ul. 5. května</v>
      </c>
      <c r="F7" s="145"/>
      <c r="G7" s="145"/>
      <c r="H7" s="145"/>
      <c r="L7" s="23"/>
    </row>
    <row r="8" s="1" customFormat="1" ht="12" customHeight="1">
      <c r="B8" s="23"/>
      <c r="D8" s="145" t="s">
        <v>107</v>
      </c>
      <c r="L8" s="23"/>
    </row>
    <row r="9" s="2" customFormat="1" ht="16.5" customHeight="1">
      <c r="A9" s="41"/>
      <c r="B9" s="47"/>
      <c r="C9" s="41"/>
      <c r="D9" s="41"/>
      <c r="E9" s="146" t="s">
        <v>499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1438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1543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19. 2. 2024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27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28</v>
      </c>
      <c r="F17" s="41"/>
      <c r="G17" s="41"/>
      <c r="H17" s="41"/>
      <c r="I17" s="145" t="s">
        <v>29</v>
      </c>
      <c r="J17" s="136" t="s">
        <v>30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31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29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33</v>
      </c>
      <c r="E22" s="41"/>
      <c r="F22" s="41"/>
      <c r="G22" s="41"/>
      <c r="H22" s="41"/>
      <c r="I22" s="145" t="s">
        <v>26</v>
      </c>
      <c r="J22" s="136" t="s">
        <v>34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35</v>
      </c>
      <c r="F23" s="41"/>
      <c r="G23" s="41"/>
      <c r="H23" s="41"/>
      <c r="I23" s="145" t="s">
        <v>29</v>
      </c>
      <c r="J23" s="136" t="s">
        <v>36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38</v>
      </c>
      <c r="E25" s="41"/>
      <c r="F25" s="41"/>
      <c r="G25" s="41"/>
      <c r="H25" s="41"/>
      <c r="I25" s="145" t="s">
        <v>26</v>
      </c>
      <c r="J25" s="136" t="s">
        <v>34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5" t="s">
        <v>29</v>
      </c>
      <c r="J26" s="136" t="s">
        <v>36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39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0"/>
      <c r="B29" s="151"/>
      <c r="C29" s="150"/>
      <c r="D29" s="150"/>
      <c r="E29" s="152" t="s">
        <v>19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41</v>
      </c>
      <c r="E32" s="41"/>
      <c r="F32" s="41"/>
      <c r="G32" s="41"/>
      <c r="H32" s="41"/>
      <c r="I32" s="41"/>
      <c r="J32" s="156">
        <f>ROUND(J88,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43</v>
      </c>
      <c r="G34" s="41"/>
      <c r="H34" s="41"/>
      <c r="I34" s="157" t="s">
        <v>42</v>
      </c>
      <c r="J34" s="157" t="s">
        <v>44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45</v>
      </c>
      <c r="E35" s="145" t="s">
        <v>46</v>
      </c>
      <c r="F35" s="159">
        <f>ROUND((SUM(BE88:BE193)),  2)</f>
        <v>0</v>
      </c>
      <c r="G35" s="41"/>
      <c r="H35" s="41"/>
      <c r="I35" s="160">
        <v>0.20999999999999999</v>
      </c>
      <c r="J35" s="159">
        <f>ROUND(((SUM(BE88:BE193))*I35),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47</v>
      </c>
      <c r="F36" s="159">
        <f>ROUND((SUM(BF88:BF193)),  2)</f>
        <v>0</v>
      </c>
      <c r="G36" s="41"/>
      <c r="H36" s="41"/>
      <c r="I36" s="160">
        <v>0.12</v>
      </c>
      <c r="J36" s="159">
        <f>ROUND(((SUM(BF88:BF193))*I36),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48</v>
      </c>
      <c r="F37" s="159">
        <f>ROUND((SUM(BG88:BG193)),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49</v>
      </c>
      <c r="F38" s="159">
        <f>ROUND((SUM(BH88:BH193)),  2)</f>
        <v>0</v>
      </c>
      <c r="G38" s="41"/>
      <c r="H38" s="41"/>
      <c r="I38" s="160">
        <v>0.12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50</v>
      </c>
      <c r="F39" s="159">
        <f>ROUND((SUM(BI88:BI193)),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51</v>
      </c>
      <c r="E41" s="163"/>
      <c r="F41" s="163"/>
      <c r="G41" s="164" t="s">
        <v>52</v>
      </c>
      <c r="H41" s="165" t="s">
        <v>53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109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Energeticky úsporná opatření - Základní škola Králíky, ul. 5. května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107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499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1438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 xml:space="preserve">02.2 - Zařízení č. 2 - Učebny 2. NP 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 </v>
      </c>
      <c r="G56" s="43"/>
      <c r="H56" s="43"/>
      <c r="I56" s="35" t="s">
        <v>23</v>
      </c>
      <c r="J56" s="75" t="str">
        <f>IF(J14="","",J14)</f>
        <v>19. 2. 2024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Město Králíky, Velké náměstí 5, 561 69 Králíky</v>
      </c>
      <c r="G58" s="43"/>
      <c r="H58" s="43"/>
      <c r="I58" s="35" t="s">
        <v>33</v>
      </c>
      <c r="J58" s="39" t="str">
        <f>E23</f>
        <v>SAFETY PRO s.r.o., Přeovská 434/60, 779 00 Olomouc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40.05" customHeight="1">
      <c r="A59" s="41"/>
      <c r="B59" s="42"/>
      <c r="C59" s="35" t="s">
        <v>31</v>
      </c>
      <c r="D59" s="43"/>
      <c r="E59" s="43"/>
      <c r="F59" s="30" t="str">
        <f>IF(E20="","",E20)</f>
        <v>Vyplň údaj</v>
      </c>
      <c r="G59" s="43"/>
      <c r="H59" s="43"/>
      <c r="I59" s="35" t="s">
        <v>38</v>
      </c>
      <c r="J59" s="39" t="str">
        <f>E26</f>
        <v>SAFETY PRO s.r.o., Přeovská 434/60, 779 00 Olomouc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110</v>
      </c>
      <c r="D61" s="174"/>
      <c r="E61" s="174"/>
      <c r="F61" s="174"/>
      <c r="G61" s="174"/>
      <c r="H61" s="174"/>
      <c r="I61" s="174"/>
      <c r="J61" s="175" t="s">
        <v>111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73</v>
      </c>
      <c r="D63" s="43"/>
      <c r="E63" s="43"/>
      <c r="F63" s="43"/>
      <c r="G63" s="43"/>
      <c r="H63" s="43"/>
      <c r="I63" s="43"/>
      <c r="J63" s="105">
        <f>J88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112</v>
      </c>
    </row>
    <row r="64" s="9" customFormat="1" ht="24.96" customHeight="1">
      <c r="A64" s="9"/>
      <c r="B64" s="177"/>
      <c r="C64" s="178"/>
      <c r="D64" s="179" t="s">
        <v>117</v>
      </c>
      <c r="E64" s="180"/>
      <c r="F64" s="180"/>
      <c r="G64" s="180"/>
      <c r="H64" s="180"/>
      <c r="I64" s="180"/>
      <c r="J64" s="181">
        <f>J89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119</v>
      </c>
      <c r="E65" s="185"/>
      <c r="F65" s="185"/>
      <c r="G65" s="185"/>
      <c r="H65" s="185"/>
      <c r="I65" s="185"/>
      <c r="J65" s="186">
        <f>J90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7"/>
      <c r="C66" s="178"/>
      <c r="D66" s="179" t="s">
        <v>125</v>
      </c>
      <c r="E66" s="180"/>
      <c r="F66" s="180"/>
      <c r="G66" s="180"/>
      <c r="H66" s="180"/>
      <c r="I66" s="180"/>
      <c r="J66" s="181">
        <f>J188</f>
        <v>0</v>
      </c>
      <c r="K66" s="178"/>
      <c r="L66" s="182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1"/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147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62"/>
      <c r="C68" s="63"/>
      <c r="D68" s="63"/>
      <c r="E68" s="63"/>
      <c r="F68" s="63"/>
      <c r="G68" s="63"/>
      <c r="H68" s="63"/>
      <c r="I68" s="63"/>
      <c r="J68" s="63"/>
      <c r="K68" s="63"/>
      <c r="L68" s="147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72" s="2" customFormat="1" ht="6.96" customHeight="1">
      <c r="A72" s="41"/>
      <c r="B72" s="64"/>
      <c r="C72" s="65"/>
      <c r="D72" s="65"/>
      <c r="E72" s="65"/>
      <c r="F72" s="65"/>
      <c r="G72" s="65"/>
      <c r="H72" s="65"/>
      <c r="I72" s="65"/>
      <c r="J72" s="65"/>
      <c r="K72" s="65"/>
      <c r="L72" s="14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24.96" customHeight="1">
      <c r="A73" s="41"/>
      <c r="B73" s="42"/>
      <c r="C73" s="26" t="s">
        <v>126</v>
      </c>
      <c r="D73" s="43"/>
      <c r="E73" s="43"/>
      <c r="F73" s="43"/>
      <c r="G73" s="43"/>
      <c r="H73" s="43"/>
      <c r="I73" s="43"/>
      <c r="J73" s="43"/>
      <c r="K73" s="43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16</v>
      </c>
      <c r="D75" s="43"/>
      <c r="E75" s="43"/>
      <c r="F75" s="43"/>
      <c r="G75" s="43"/>
      <c r="H75" s="43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3"/>
      <c r="D76" s="43"/>
      <c r="E76" s="172" t="str">
        <f>E7</f>
        <v>Energeticky úsporná opatření - Základní škola Králíky, ul. 5. května</v>
      </c>
      <c r="F76" s="35"/>
      <c r="G76" s="35"/>
      <c r="H76" s="35"/>
      <c r="I76" s="43"/>
      <c r="J76" s="43"/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1" customFormat="1" ht="12" customHeight="1">
      <c r="B77" s="24"/>
      <c r="C77" s="35" t="s">
        <v>107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1"/>
      <c r="B78" s="42"/>
      <c r="C78" s="43"/>
      <c r="D78" s="43"/>
      <c r="E78" s="172" t="s">
        <v>499</v>
      </c>
      <c r="F78" s="43"/>
      <c r="G78" s="43"/>
      <c r="H78" s="43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1438</v>
      </c>
      <c r="D79" s="43"/>
      <c r="E79" s="43"/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72" t="str">
        <f>E11</f>
        <v xml:space="preserve">02.2 - Zařízení č. 2 - Učebny 2. NP </v>
      </c>
      <c r="F80" s="43"/>
      <c r="G80" s="43"/>
      <c r="H80" s="43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21</v>
      </c>
      <c r="D82" s="43"/>
      <c r="E82" s="43"/>
      <c r="F82" s="30" t="str">
        <f>F14</f>
        <v xml:space="preserve"> </v>
      </c>
      <c r="G82" s="43"/>
      <c r="H82" s="43"/>
      <c r="I82" s="35" t="s">
        <v>23</v>
      </c>
      <c r="J82" s="75" t="str">
        <f>IF(J14="","",J14)</f>
        <v>19. 2. 2024</v>
      </c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40.05" customHeight="1">
      <c r="A84" s="41"/>
      <c r="B84" s="42"/>
      <c r="C84" s="35" t="s">
        <v>25</v>
      </c>
      <c r="D84" s="43"/>
      <c r="E84" s="43"/>
      <c r="F84" s="30" t="str">
        <f>E17</f>
        <v>Město Králíky, Velké náměstí 5, 561 69 Králíky</v>
      </c>
      <c r="G84" s="43"/>
      <c r="H84" s="43"/>
      <c r="I84" s="35" t="s">
        <v>33</v>
      </c>
      <c r="J84" s="39" t="str">
        <f>E23</f>
        <v>SAFETY PRO s.r.o., Přeovská 434/60, 779 00 Olomouc</v>
      </c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40.05" customHeight="1">
      <c r="A85" s="41"/>
      <c r="B85" s="42"/>
      <c r="C85" s="35" t="s">
        <v>31</v>
      </c>
      <c r="D85" s="43"/>
      <c r="E85" s="43"/>
      <c r="F85" s="30" t="str">
        <f>IF(E20="","",E20)</f>
        <v>Vyplň údaj</v>
      </c>
      <c r="G85" s="43"/>
      <c r="H85" s="43"/>
      <c r="I85" s="35" t="s">
        <v>38</v>
      </c>
      <c r="J85" s="39" t="str">
        <f>E26</f>
        <v>SAFETY PRO s.r.o., Přeovská 434/60, 779 00 Olomouc</v>
      </c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0.32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11" customFormat="1" ht="29.28" customHeight="1">
      <c r="A87" s="188"/>
      <c r="B87" s="189"/>
      <c r="C87" s="190" t="s">
        <v>127</v>
      </c>
      <c r="D87" s="191" t="s">
        <v>60</v>
      </c>
      <c r="E87" s="191" t="s">
        <v>56</v>
      </c>
      <c r="F87" s="191" t="s">
        <v>57</v>
      </c>
      <c r="G87" s="191" t="s">
        <v>128</v>
      </c>
      <c r="H87" s="191" t="s">
        <v>129</v>
      </c>
      <c r="I87" s="191" t="s">
        <v>130</v>
      </c>
      <c r="J87" s="191" t="s">
        <v>111</v>
      </c>
      <c r="K87" s="192" t="s">
        <v>131</v>
      </c>
      <c r="L87" s="193"/>
      <c r="M87" s="95" t="s">
        <v>19</v>
      </c>
      <c r="N87" s="96" t="s">
        <v>45</v>
      </c>
      <c r="O87" s="96" t="s">
        <v>132</v>
      </c>
      <c r="P87" s="96" t="s">
        <v>133</v>
      </c>
      <c r="Q87" s="96" t="s">
        <v>134</v>
      </c>
      <c r="R87" s="96" t="s">
        <v>135</v>
      </c>
      <c r="S87" s="96" t="s">
        <v>136</v>
      </c>
      <c r="T87" s="96" t="s">
        <v>137</v>
      </c>
      <c r="U87" s="97" t="s">
        <v>138</v>
      </c>
      <c r="V87" s="188"/>
      <c r="W87" s="188"/>
      <c r="X87" s="188"/>
      <c r="Y87" s="188"/>
      <c r="Z87" s="188"/>
      <c r="AA87" s="188"/>
      <c r="AB87" s="188"/>
      <c r="AC87" s="188"/>
      <c r="AD87" s="188"/>
      <c r="AE87" s="188"/>
    </row>
    <row r="88" s="2" customFormat="1" ht="22.8" customHeight="1">
      <c r="A88" s="41"/>
      <c r="B88" s="42"/>
      <c r="C88" s="102" t="s">
        <v>139</v>
      </c>
      <c r="D88" s="43"/>
      <c r="E88" s="43"/>
      <c r="F88" s="43"/>
      <c r="G88" s="43"/>
      <c r="H88" s="43"/>
      <c r="I88" s="43"/>
      <c r="J88" s="194">
        <f>BK88</f>
        <v>0</v>
      </c>
      <c r="K88" s="43"/>
      <c r="L88" s="47"/>
      <c r="M88" s="98"/>
      <c r="N88" s="195"/>
      <c r="O88" s="99"/>
      <c r="P88" s="196">
        <f>P89+P188</f>
        <v>0</v>
      </c>
      <c r="Q88" s="99"/>
      <c r="R88" s="196">
        <f>R89+R188</f>
        <v>0.082199999999999995</v>
      </c>
      <c r="S88" s="99"/>
      <c r="T88" s="196">
        <f>T89+T188</f>
        <v>0</v>
      </c>
      <c r="U88" s="100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0" t="s">
        <v>74</v>
      </c>
      <c r="AU88" s="20" t="s">
        <v>112</v>
      </c>
      <c r="BK88" s="197">
        <f>BK89+BK188</f>
        <v>0</v>
      </c>
    </row>
    <row r="89" s="12" customFormat="1" ht="25.92" customHeight="1">
      <c r="A89" s="12"/>
      <c r="B89" s="198"/>
      <c r="C89" s="199"/>
      <c r="D89" s="200" t="s">
        <v>74</v>
      </c>
      <c r="E89" s="201" t="s">
        <v>352</v>
      </c>
      <c r="F89" s="201" t="s">
        <v>353</v>
      </c>
      <c r="G89" s="199"/>
      <c r="H89" s="199"/>
      <c r="I89" s="202"/>
      <c r="J89" s="203">
        <f>BK89</f>
        <v>0</v>
      </c>
      <c r="K89" s="199"/>
      <c r="L89" s="204"/>
      <c r="M89" s="205"/>
      <c r="N89" s="206"/>
      <c r="O89" s="206"/>
      <c r="P89" s="207">
        <f>P90</f>
        <v>0</v>
      </c>
      <c r="Q89" s="206"/>
      <c r="R89" s="207">
        <f>R90</f>
        <v>0.082199999999999995</v>
      </c>
      <c r="S89" s="206"/>
      <c r="T89" s="207">
        <f>T90</f>
        <v>0</v>
      </c>
      <c r="U89" s="208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9" t="s">
        <v>85</v>
      </c>
      <c r="AT89" s="210" t="s">
        <v>74</v>
      </c>
      <c r="AU89" s="210" t="s">
        <v>75</v>
      </c>
      <c r="AY89" s="209" t="s">
        <v>142</v>
      </c>
      <c r="BK89" s="211">
        <f>BK90</f>
        <v>0</v>
      </c>
    </row>
    <row r="90" s="12" customFormat="1" ht="22.8" customHeight="1">
      <c r="A90" s="12"/>
      <c r="B90" s="198"/>
      <c r="C90" s="199"/>
      <c r="D90" s="200" t="s">
        <v>74</v>
      </c>
      <c r="E90" s="212" t="s">
        <v>364</v>
      </c>
      <c r="F90" s="212" t="s">
        <v>365</v>
      </c>
      <c r="G90" s="199"/>
      <c r="H90" s="199"/>
      <c r="I90" s="202"/>
      <c r="J90" s="213">
        <f>BK90</f>
        <v>0</v>
      </c>
      <c r="K90" s="199"/>
      <c r="L90" s="204"/>
      <c r="M90" s="205"/>
      <c r="N90" s="206"/>
      <c r="O90" s="206"/>
      <c r="P90" s="207">
        <f>SUM(P91:P187)</f>
        <v>0</v>
      </c>
      <c r="Q90" s="206"/>
      <c r="R90" s="207">
        <f>SUM(R91:R187)</f>
        <v>0.082199999999999995</v>
      </c>
      <c r="S90" s="206"/>
      <c r="T90" s="207">
        <f>SUM(T91:T187)</f>
        <v>0</v>
      </c>
      <c r="U90" s="208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9" t="s">
        <v>85</v>
      </c>
      <c r="AT90" s="210" t="s">
        <v>74</v>
      </c>
      <c r="AU90" s="210" t="s">
        <v>83</v>
      </c>
      <c r="AY90" s="209" t="s">
        <v>142</v>
      </c>
      <c r="BK90" s="211">
        <f>SUM(BK91:BK187)</f>
        <v>0</v>
      </c>
    </row>
    <row r="91" s="2" customFormat="1" ht="16.5" customHeight="1">
      <c r="A91" s="41"/>
      <c r="B91" s="42"/>
      <c r="C91" s="214" t="s">
        <v>83</v>
      </c>
      <c r="D91" s="214" t="s">
        <v>144</v>
      </c>
      <c r="E91" s="215" t="s">
        <v>1440</v>
      </c>
      <c r="F91" s="216" t="s">
        <v>1441</v>
      </c>
      <c r="G91" s="217" t="s">
        <v>284</v>
      </c>
      <c r="H91" s="218">
        <v>1</v>
      </c>
      <c r="I91" s="219"/>
      <c r="J91" s="220">
        <f>ROUND(I91*H91,2)</f>
        <v>0</v>
      </c>
      <c r="K91" s="216" t="s">
        <v>1442</v>
      </c>
      <c r="L91" s="47"/>
      <c r="M91" s="221" t="s">
        <v>19</v>
      </c>
      <c r="N91" s="222" t="s">
        <v>46</v>
      </c>
      <c r="O91" s="87"/>
      <c r="P91" s="223">
        <f>O91*H91</f>
        <v>0</v>
      </c>
      <c r="Q91" s="223">
        <v>0</v>
      </c>
      <c r="R91" s="223">
        <f>Q91*H91</f>
        <v>0</v>
      </c>
      <c r="S91" s="223">
        <v>0</v>
      </c>
      <c r="T91" s="223">
        <f>S91*H91</f>
        <v>0</v>
      </c>
      <c r="U91" s="224" t="s">
        <v>19</v>
      </c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25" t="s">
        <v>269</v>
      </c>
      <c r="AT91" s="225" t="s">
        <v>144</v>
      </c>
      <c r="AU91" s="225" t="s">
        <v>85</v>
      </c>
      <c r="AY91" s="20" t="s">
        <v>142</v>
      </c>
      <c r="BE91" s="226">
        <f>IF(N91="základní",J91,0)</f>
        <v>0</v>
      </c>
      <c r="BF91" s="226">
        <f>IF(N91="snížená",J91,0)</f>
        <v>0</v>
      </c>
      <c r="BG91" s="226">
        <f>IF(N91="zákl. přenesená",J91,0)</f>
        <v>0</v>
      </c>
      <c r="BH91" s="226">
        <f>IF(N91="sníž. přenesená",J91,0)</f>
        <v>0</v>
      </c>
      <c r="BI91" s="226">
        <f>IF(N91="nulová",J91,0)</f>
        <v>0</v>
      </c>
      <c r="BJ91" s="20" t="s">
        <v>83</v>
      </c>
      <c r="BK91" s="226">
        <f>ROUND(I91*H91,2)</f>
        <v>0</v>
      </c>
      <c r="BL91" s="20" t="s">
        <v>269</v>
      </c>
      <c r="BM91" s="225" t="s">
        <v>1544</v>
      </c>
    </row>
    <row r="92" s="2" customFormat="1">
      <c r="A92" s="41"/>
      <c r="B92" s="42"/>
      <c r="C92" s="43"/>
      <c r="D92" s="234" t="s">
        <v>687</v>
      </c>
      <c r="E92" s="43"/>
      <c r="F92" s="289" t="s">
        <v>1545</v>
      </c>
      <c r="G92" s="43"/>
      <c r="H92" s="43"/>
      <c r="I92" s="229"/>
      <c r="J92" s="43"/>
      <c r="K92" s="43"/>
      <c r="L92" s="47"/>
      <c r="M92" s="230"/>
      <c r="N92" s="231"/>
      <c r="O92" s="87"/>
      <c r="P92" s="87"/>
      <c r="Q92" s="87"/>
      <c r="R92" s="87"/>
      <c r="S92" s="87"/>
      <c r="T92" s="87"/>
      <c r="U92" s="88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687</v>
      </c>
      <c r="AU92" s="20" t="s">
        <v>85</v>
      </c>
    </row>
    <row r="93" s="14" customFormat="1">
      <c r="A93" s="14"/>
      <c r="B93" s="243"/>
      <c r="C93" s="244"/>
      <c r="D93" s="234" t="s">
        <v>153</v>
      </c>
      <c r="E93" s="245" t="s">
        <v>19</v>
      </c>
      <c r="F93" s="246" t="s">
        <v>1546</v>
      </c>
      <c r="G93" s="244"/>
      <c r="H93" s="247">
        <v>1</v>
      </c>
      <c r="I93" s="248"/>
      <c r="J93" s="244"/>
      <c r="K93" s="244"/>
      <c r="L93" s="249"/>
      <c r="M93" s="250"/>
      <c r="N93" s="251"/>
      <c r="O93" s="251"/>
      <c r="P93" s="251"/>
      <c r="Q93" s="251"/>
      <c r="R93" s="251"/>
      <c r="S93" s="251"/>
      <c r="T93" s="251"/>
      <c r="U93" s="252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53" t="s">
        <v>153</v>
      </c>
      <c r="AU93" s="253" t="s">
        <v>85</v>
      </c>
      <c r="AV93" s="14" t="s">
        <v>85</v>
      </c>
      <c r="AW93" s="14" t="s">
        <v>37</v>
      </c>
      <c r="AX93" s="14" t="s">
        <v>75</v>
      </c>
      <c r="AY93" s="253" t="s">
        <v>142</v>
      </c>
    </row>
    <row r="94" s="15" customFormat="1">
      <c r="A94" s="15"/>
      <c r="B94" s="254"/>
      <c r="C94" s="255"/>
      <c r="D94" s="234" t="s">
        <v>153</v>
      </c>
      <c r="E94" s="256" t="s">
        <v>19</v>
      </c>
      <c r="F94" s="257" t="s">
        <v>156</v>
      </c>
      <c r="G94" s="255"/>
      <c r="H94" s="258">
        <v>1</v>
      </c>
      <c r="I94" s="259"/>
      <c r="J94" s="255"/>
      <c r="K94" s="255"/>
      <c r="L94" s="260"/>
      <c r="M94" s="261"/>
      <c r="N94" s="262"/>
      <c r="O94" s="262"/>
      <c r="P94" s="262"/>
      <c r="Q94" s="262"/>
      <c r="R94" s="262"/>
      <c r="S94" s="262"/>
      <c r="T94" s="262"/>
      <c r="U94" s="263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T94" s="264" t="s">
        <v>153</v>
      </c>
      <c r="AU94" s="264" t="s">
        <v>85</v>
      </c>
      <c r="AV94" s="15" t="s">
        <v>149</v>
      </c>
      <c r="AW94" s="15" t="s">
        <v>37</v>
      </c>
      <c r="AX94" s="15" t="s">
        <v>83</v>
      </c>
      <c r="AY94" s="264" t="s">
        <v>142</v>
      </c>
    </row>
    <row r="95" s="2" customFormat="1" ht="16.5" customHeight="1">
      <c r="A95" s="41"/>
      <c r="B95" s="42"/>
      <c r="C95" s="214" t="s">
        <v>85</v>
      </c>
      <c r="D95" s="214" t="s">
        <v>144</v>
      </c>
      <c r="E95" s="215" t="s">
        <v>1446</v>
      </c>
      <c r="F95" s="216" t="s">
        <v>1447</v>
      </c>
      <c r="G95" s="217" t="s">
        <v>284</v>
      </c>
      <c r="H95" s="218">
        <v>1</v>
      </c>
      <c r="I95" s="219"/>
      <c r="J95" s="220">
        <f>ROUND(I95*H95,2)</f>
        <v>0</v>
      </c>
      <c r="K95" s="216" t="s">
        <v>1442</v>
      </c>
      <c r="L95" s="47"/>
      <c r="M95" s="221" t="s">
        <v>19</v>
      </c>
      <c r="N95" s="222" t="s">
        <v>46</v>
      </c>
      <c r="O95" s="87"/>
      <c r="P95" s="223">
        <f>O95*H95</f>
        <v>0</v>
      </c>
      <c r="Q95" s="223">
        <v>0</v>
      </c>
      <c r="R95" s="223">
        <f>Q95*H95</f>
        <v>0</v>
      </c>
      <c r="S95" s="223">
        <v>0</v>
      </c>
      <c r="T95" s="223">
        <f>S95*H95</f>
        <v>0</v>
      </c>
      <c r="U95" s="224" t="s">
        <v>19</v>
      </c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5" t="s">
        <v>269</v>
      </c>
      <c r="AT95" s="225" t="s">
        <v>144</v>
      </c>
      <c r="AU95" s="225" t="s">
        <v>85</v>
      </c>
      <c r="AY95" s="20" t="s">
        <v>142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20" t="s">
        <v>83</v>
      </c>
      <c r="BK95" s="226">
        <f>ROUND(I95*H95,2)</f>
        <v>0</v>
      </c>
      <c r="BL95" s="20" t="s">
        <v>269</v>
      </c>
      <c r="BM95" s="225" t="s">
        <v>1547</v>
      </c>
    </row>
    <row r="96" s="2" customFormat="1">
      <c r="A96" s="41"/>
      <c r="B96" s="42"/>
      <c r="C96" s="43"/>
      <c r="D96" s="234" t="s">
        <v>687</v>
      </c>
      <c r="E96" s="43"/>
      <c r="F96" s="289" t="s">
        <v>1449</v>
      </c>
      <c r="G96" s="43"/>
      <c r="H96" s="43"/>
      <c r="I96" s="229"/>
      <c r="J96" s="43"/>
      <c r="K96" s="43"/>
      <c r="L96" s="47"/>
      <c r="M96" s="230"/>
      <c r="N96" s="231"/>
      <c r="O96" s="87"/>
      <c r="P96" s="87"/>
      <c r="Q96" s="87"/>
      <c r="R96" s="87"/>
      <c r="S96" s="87"/>
      <c r="T96" s="87"/>
      <c r="U96" s="88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687</v>
      </c>
      <c r="AU96" s="20" t="s">
        <v>85</v>
      </c>
    </row>
    <row r="97" s="14" customFormat="1">
      <c r="A97" s="14"/>
      <c r="B97" s="243"/>
      <c r="C97" s="244"/>
      <c r="D97" s="234" t="s">
        <v>153</v>
      </c>
      <c r="E97" s="245" t="s">
        <v>19</v>
      </c>
      <c r="F97" s="246" t="s">
        <v>1548</v>
      </c>
      <c r="G97" s="244"/>
      <c r="H97" s="247">
        <v>1</v>
      </c>
      <c r="I97" s="248"/>
      <c r="J97" s="244"/>
      <c r="K97" s="244"/>
      <c r="L97" s="249"/>
      <c r="M97" s="250"/>
      <c r="N97" s="251"/>
      <c r="O97" s="251"/>
      <c r="P97" s="251"/>
      <c r="Q97" s="251"/>
      <c r="R97" s="251"/>
      <c r="S97" s="251"/>
      <c r="T97" s="251"/>
      <c r="U97" s="252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53" t="s">
        <v>153</v>
      </c>
      <c r="AU97" s="253" t="s">
        <v>85</v>
      </c>
      <c r="AV97" s="14" t="s">
        <v>85</v>
      </c>
      <c r="AW97" s="14" t="s">
        <v>37</v>
      </c>
      <c r="AX97" s="14" t="s">
        <v>75</v>
      </c>
      <c r="AY97" s="253" t="s">
        <v>142</v>
      </c>
    </row>
    <row r="98" s="15" customFormat="1">
      <c r="A98" s="15"/>
      <c r="B98" s="254"/>
      <c r="C98" s="255"/>
      <c r="D98" s="234" t="s">
        <v>153</v>
      </c>
      <c r="E98" s="256" t="s">
        <v>19</v>
      </c>
      <c r="F98" s="257" t="s">
        <v>156</v>
      </c>
      <c r="G98" s="255"/>
      <c r="H98" s="258">
        <v>1</v>
      </c>
      <c r="I98" s="259"/>
      <c r="J98" s="255"/>
      <c r="K98" s="255"/>
      <c r="L98" s="260"/>
      <c r="M98" s="261"/>
      <c r="N98" s="262"/>
      <c r="O98" s="262"/>
      <c r="P98" s="262"/>
      <c r="Q98" s="262"/>
      <c r="R98" s="262"/>
      <c r="S98" s="262"/>
      <c r="T98" s="262"/>
      <c r="U98" s="263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T98" s="264" t="s">
        <v>153</v>
      </c>
      <c r="AU98" s="264" t="s">
        <v>85</v>
      </c>
      <c r="AV98" s="15" t="s">
        <v>149</v>
      </c>
      <c r="AW98" s="15" t="s">
        <v>37</v>
      </c>
      <c r="AX98" s="15" t="s">
        <v>83</v>
      </c>
      <c r="AY98" s="264" t="s">
        <v>142</v>
      </c>
    </row>
    <row r="99" s="2" customFormat="1" ht="16.5" customHeight="1">
      <c r="A99" s="41"/>
      <c r="B99" s="42"/>
      <c r="C99" s="214" t="s">
        <v>164</v>
      </c>
      <c r="D99" s="214" t="s">
        <v>144</v>
      </c>
      <c r="E99" s="215" t="s">
        <v>1451</v>
      </c>
      <c r="F99" s="216" t="s">
        <v>1452</v>
      </c>
      <c r="G99" s="217" t="s">
        <v>284</v>
      </c>
      <c r="H99" s="218">
        <v>14</v>
      </c>
      <c r="I99" s="219"/>
      <c r="J99" s="220">
        <f>ROUND(I99*H99,2)</f>
        <v>0</v>
      </c>
      <c r="K99" s="216" t="s">
        <v>148</v>
      </c>
      <c r="L99" s="47"/>
      <c r="M99" s="221" t="s">
        <v>19</v>
      </c>
      <c r="N99" s="222" t="s">
        <v>46</v>
      </c>
      <c r="O99" s="87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3">
        <f>S99*H99</f>
        <v>0</v>
      </c>
      <c r="U99" s="224" t="s">
        <v>19</v>
      </c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5" t="s">
        <v>269</v>
      </c>
      <c r="AT99" s="225" t="s">
        <v>144</v>
      </c>
      <c r="AU99" s="225" t="s">
        <v>85</v>
      </c>
      <c r="AY99" s="20" t="s">
        <v>142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20" t="s">
        <v>83</v>
      </c>
      <c r="BK99" s="226">
        <f>ROUND(I99*H99,2)</f>
        <v>0</v>
      </c>
      <c r="BL99" s="20" t="s">
        <v>269</v>
      </c>
      <c r="BM99" s="225" t="s">
        <v>1549</v>
      </c>
    </row>
    <row r="100" s="2" customFormat="1">
      <c r="A100" s="41"/>
      <c r="B100" s="42"/>
      <c r="C100" s="43"/>
      <c r="D100" s="227" t="s">
        <v>151</v>
      </c>
      <c r="E100" s="43"/>
      <c r="F100" s="228" t="s">
        <v>1454</v>
      </c>
      <c r="G100" s="43"/>
      <c r="H100" s="43"/>
      <c r="I100" s="229"/>
      <c r="J100" s="43"/>
      <c r="K100" s="43"/>
      <c r="L100" s="47"/>
      <c r="M100" s="230"/>
      <c r="N100" s="231"/>
      <c r="O100" s="87"/>
      <c r="P100" s="87"/>
      <c r="Q100" s="87"/>
      <c r="R100" s="87"/>
      <c r="S100" s="87"/>
      <c r="T100" s="87"/>
      <c r="U100" s="88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151</v>
      </c>
      <c r="AU100" s="20" t="s">
        <v>85</v>
      </c>
    </row>
    <row r="101" s="2" customFormat="1">
      <c r="A101" s="41"/>
      <c r="B101" s="42"/>
      <c r="C101" s="43"/>
      <c r="D101" s="234" t="s">
        <v>687</v>
      </c>
      <c r="E101" s="43"/>
      <c r="F101" s="289" t="s">
        <v>1550</v>
      </c>
      <c r="G101" s="43"/>
      <c r="H101" s="43"/>
      <c r="I101" s="229"/>
      <c r="J101" s="43"/>
      <c r="K101" s="43"/>
      <c r="L101" s="47"/>
      <c r="M101" s="230"/>
      <c r="N101" s="231"/>
      <c r="O101" s="87"/>
      <c r="P101" s="87"/>
      <c r="Q101" s="87"/>
      <c r="R101" s="87"/>
      <c r="S101" s="87"/>
      <c r="T101" s="87"/>
      <c r="U101" s="88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687</v>
      </c>
      <c r="AU101" s="20" t="s">
        <v>85</v>
      </c>
    </row>
    <row r="102" s="14" customFormat="1">
      <c r="A102" s="14"/>
      <c r="B102" s="243"/>
      <c r="C102" s="244"/>
      <c r="D102" s="234" t="s">
        <v>153</v>
      </c>
      <c r="E102" s="245" t="s">
        <v>19</v>
      </c>
      <c r="F102" s="246" t="s">
        <v>1551</v>
      </c>
      <c r="G102" s="244"/>
      <c r="H102" s="247">
        <v>12</v>
      </c>
      <c r="I102" s="248"/>
      <c r="J102" s="244"/>
      <c r="K102" s="244"/>
      <c r="L102" s="249"/>
      <c r="M102" s="250"/>
      <c r="N102" s="251"/>
      <c r="O102" s="251"/>
      <c r="P102" s="251"/>
      <c r="Q102" s="251"/>
      <c r="R102" s="251"/>
      <c r="S102" s="251"/>
      <c r="T102" s="251"/>
      <c r="U102" s="252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3" t="s">
        <v>153</v>
      </c>
      <c r="AU102" s="253" t="s">
        <v>85</v>
      </c>
      <c r="AV102" s="14" t="s">
        <v>85</v>
      </c>
      <c r="AW102" s="14" t="s">
        <v>37</v>
      </c>
      <c r="AX102" s="14" t="s">
        <v>75</v>
      </c>
      <c r="AY102" s="253" t="s">
        <v>142</v>
      </c>
    </row>
    <row r="103" s="14" customFormat="1">
      <c r="A103" s="14"/>
      <c r="B103" s="243"/>
      <c r="C103" s="244"/>
      <c r="D103" s="234" t="s">
        <v>153</v>
      </c>
      <c r="E103" s="245" t="s">
        <v>19</v>
      </c>
      <c r="F103" s="246" t="s">
        <v>1552</v>
      </c>
      <c r="G103" s="244"/>
      <c r="H103" s="247">
        <v>2</v>
      </c>
      <c r="I103" s="248"/>
      <c r="J103" s="244"/>
      <c r="K103" s="244"/>
      <c r="L103" s="249"/>
      <c r="M103" s="250"/>
      <c r="N103" s="251"/>
      <c r="O103" s="251"/>
      <c r="P103" s="251"/>
      <c r="Q103" s="251"/>
      <c r="R103" s="251"/>
      <c r="S103" s="251"/>
      <c r="T103" s="251"/>
      <c r="U103" s="252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3" t="s">
        <v>153</v>
      </c>
      <c r="AU103" s="253" t="s">
        <v>85</v>
      </c>
      <c r="AV103" s="14" t="s">
        <v>85</v>
      </c>
      <c r="AW103" s="14" t="s">
        <v>37</v>
      </c>
      <c r="AX103" s="14" t="s">
        <v>75</v>
      </c>
      <c r="AY103" s="253" t="s">
        <v>142</v>
      </c>
    </row>
    <row r="104" s="15" customFormat="1">
      <c r="A104" s="15"/>
      <c r="B104" s="254"/>
      <c r="C104" s="255"/>
      <c r="D104" s="234" t="s">
        <v>153</v>
      </c>
      <c r="E104" s="256" t="s">
        <v>19</v>
      </c>
      <c r="F104" s="257" t="s">
        <v>156</v>
      </c>
      <c r="G104" s="255"/>
      <c r="H104" s="258">
        <v>14</v>
      </c>
      <c r="I104" s="259"/>
      <c r="J104" s="255"/>
      <c r="K104" s="255"/>
      <c r="L104" s="260"/>
      <c r="M104" s="261"/>
      <c r="N104" s="262"/>
      <c r="O104" s="262"/>
      <c r="P104" s="262"/>
      <c r="Q104" s="262"/>
      <c r="R104" s="262"/>
      <c r="S104" s="262"/>
      <c r="T104" s="262"/>
      <c r="U104" s="263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T104" s="264" t="s">
        <v>153</v>
      </c>
      <c r="AU104" s="264" t="s">
        <v>85</v>
      </c>
      <c r="AV104" s="15" t="s">
        <v>149</v>
      </c>
      <c r="AW104" s="15" t="s">
        <v>37</v>
      </c>
      <c r="AX104" s="15" t="s">
        <v>83</v>
      </c>
      <c r="AY104" s="264" t="s">
        <v>142</v>
      </c>
    </row>
    <row r="105" s="2" customFormat="1" ht="16.5" customHeight="1">
      <c r="A105" s="41"/>
      <c r="B105" s="42"/>
      <c r="C105" s="279" t="s">
        <v>149</v>
      </c>
      <c r="D105" s="279" t="s">
        <v>517</v>
      </c>
      <c r="E105" s="280" t="s">
        <v>1456</v>
      </c>
      <c r="F105" s="281" t="s">
        <v>1457</v>
      </c>
      <c r="G105" s="282" t="s">
        <v>284</v>
      </c>
      <c r="H105" s="283">
        <v>14</v>
      </c>
      <c r="I105" s="284"/>
      <c r="J105" s="285">
        <f>ROUND(I105*H105,2)</f>
        <v>0</v>
      </c>
      <c r="K105" s="281" t="s">
        <v>148</v>
      </c>
      <c r="L105" s="286"/>
      <c r="M105" s="287" t="s">
        <v>19</v>
      </c>
      <c r="N105" s="288" t="s">
        <v>46</v>
      </c>
      <c r="O105" s="87"/>
      <c r="P105" s="223">
        <f>O105*H105</f>
        <v>0</v>
      </c>
      <c r="Q105" s="223">
        <v>0.0038999999999999998</v>
      </c>
      <c r="R105" s="223">
        <f>Q105*H105</f>
        <v>0.054599999999999996</v>
      </c>
      <c r="S105" s="223">
        <v>0</v>
      </c>
      <c r="T105" s="223">
        <f>S105*H105</f>
        <v>0</v>
      </c>
      <c r="U105" s="224" t="s">
        <v>19</v>
      </c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5" t="s">
        <v>366</v>
      </c>
      <c r="AT105" s="225" t="s">
        <v>517</v>
      </c>
      <c r="AU105" s="225" t="s">
        <v>85</v>
      </c>
      <c r="AY105" s="20" t="s">
        <v>142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20" t="s">
        <v>83</v>
      </c>
      <c r="BK105" s="226">
        <f>ROUND(I105*H105,2)</f>
        <v>0</v>
      </c>
      <c r="BL105" s="20" t="s">
        <v>269</v>
      </c>
      <c r="BM105" s="225" t="s">
        <v>1553</v>
      </c>
    </row>
    <row r="106" s="2" customFormat="1">
      <c r="A106" s="41"/>
      <c r="B106" s="42"/>
      <c r="C106" s="43"/>
      <c r="D106" s="234" t="s">
        <v>687</v>
      </c>
      <c r="E106" s="43"/>
      <c r="F106" s="289" t="s">
        <v>1459</v>
      </c>
      <c r="G106" s="43"/>
      <c r="H106" s="43"/>
      <c r="I106" s="229"/>
      <c r="J106" s="43"/>
      <c r="K106" s="43"/>
      <c r="L106" s="47"/>
      <c r="M106" s="230"/>
      <c r="N106" s="231"/>
      <c r="O106" s="87"/>
      <c r="P106" s="87"/>
      <c r="Q106" s="87"/>
      <c r="R106" s="87"/>
      <c r="S106" s="87"/>
      <c r="T106" s="87"/>
      <c r="U106" s="88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687</v>
      </c>
      <c r="AU106" s="20" t="s">
        <v>85</v>
      </c>
    </row>
    <row r="107" s="2" customFormat="1" ht="24.15" customHeight="1">
      <c r="A107" s="41"/>
      <c r="B107" s="42"/>
      <c r="C107" s="214" t="s">
        <v>174</v>
      </c>
      <c r="D107" s="214" t="s">
        <v>144</v>
      </c>
      <c r="E107" s="215" t="s">
        <v>1460</v>
      </c>
      <c r="F107" s="216" t="s">
        <v>1461</v>
      </c>
      <c r="G107" s="217" t="s">
        <v>284</v>
      </c>
      <c r="H107" s="218">
        <v>2</v>
      </c>
      <c r="I107" s="219"/>
      <c r="J107" s="220">
        <f>ROUND(I107*H107,2)</f>
        <v>0</v>
      </c>
      <c r="K107" s="216" t="s">
        <v>148</v>
      </c>
      <c r="L107" s="47"/>
      <c r="M107" s="221" t="s">
        <v>19</v>
      </c>
      <c r="N107" s="222" t="s">
        <v>46</v>
      </c>
      <c r="O107" s="87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3">
        <f>S107*H107</f>
        <v>0</v>
      </c>
      <c r="U107" s="224" t="s">
        <v>19</v>
      </c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5" t="s">
        <v>269</v>
      </c>
      <c r="AT107" s="225" t="s">
        <v>144</v>
      </c>
      <c r="AU107" s="225" t="s">
        <v>85</v>
      </c>
      <c r="AY107" s="20" t="s">
        <v>142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20" t="s">
        <v>83</v>
      </c>
      <c r="BK107" s="226">
        <f>ROUND(I107*H107,2)</f>
        <v>0</v>
      </c>
      <c r="BL107" s="20" t="s">
        <v>269</v>
      </c>
      <c r="BM107" s="225" t="s">
        <v>1554</v>
      </c>
    </row>
    <row r="108" s="2" customFormat="1">
      <c r="A108" s="41"/>
      <c r="B108" s="42"/>
      <c r="C108" s="43"/>
      <c r="D108" s="227" t="s">
        <v>151</v>
      </c>
      <c r="E108" s="43"/>
      <c r="F108" s="228" t="s">
        <v>1463</v>
      </c>
      <c r="G108" s="43"/>
      <c r="H108" s="43"/>
      <c r="I108" s="229"/>
      <c r="J108" s="43"/>
      <c r="K108" s="43"/>
      <c r="L108" s="47"/>
      <c r="M108" s="230"/>
      <c r="N108" s="231"/>
      <c r="O108" s="87"/>
      <c r="P108" s="87"/>
      <c r="Q108" s="87"/>
      <c r="R108" s="87"/>
      <c r="S108" s="87"/>
      <c r="T108" s="87"/>
      <c r="U108" s="88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0" t="s">
        <v>151</v>
      </c>
      <c r="AU108" s="20" t="s">
        <v>85</v>
      </c>
    </row>
    <row r="109" s="14" customFormat="1">
      <c r="A109" s="14"/>
      <c r="B109" s="243"/>
      <c r="C109" s="244"/>
      <c r="D109" s="234" t="s">
        <v>153</v>
      </c>
      <c r="E109" s="245" t="s">
        <v>19</v>
      </c>
      <c r="F109" s="246" t="s">
        <v>1464</v>
      </c>
      <c r="G109" s="244"/>
      <c r="H109" s="247">
        <v>1</v>
      </c>
      <c r="I109" s="248"/>
      <c r="J109" s="244"/>
      <c r="K109" s="244"/>
      <c r="L109" s="249"/>
      <c r="M109" s="250"/>
      <c r="N109" s="251"/>
      <c r="O109" s="251"/>
      <c r="P109" s="251"/>
      <c r="Q109" s="251"/>
      <c r="R109" s="251"/>
      <c r="S109" s="251"/>
      <c r="T109" s="251"/>
      <c r="U109" s="252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3" t="s">
        <v>153</v>
      </c>
      <c r="AU109" s="253" t="s">
        <v>85</v>
      </c>
      <c r="AV109" s="14" t="s">
        <v>85</v>
      </c>
      <c r="AW109" s="14" t="s">
        <v>37</v>
      </c>
      <c r="AX109" s="14" t="s">
        <v>75</v>
      </c>
      <c r="AY109" s="253" t="s">
        <v>142</v>
      </c>
    </row>
    <row r="110" s="14" customFormat="1">
      <c r="A110" s="14"/>
      <c r="B110" s="243"/>
      <c r="C110" s="244"/>
      <c r="D110" s="234" t="s">
        <v>153</v>
      </c>
      <c r="E110" s="245" t="s">
        <v>19</v>
      </c>
      <c r="F110" s="246" t="s">
        <v>1465</v>
      </c>
      <c r="G110" s="244"/>
      <c r="H110" s="247">
        <v>1</v>
      </c>
      <c r="I110" s="248"/>
      <c r="J110" s="244"/>
      <c r="K110" s="244"/>
      <c r="L110" s="249"/>
      <c r="M110" s="250"/>
      <c r="N110" s="251"/>
      <c r="O110" s="251"/>
      <c r="P110" s="251"/>
      <c r="Q110" s="251"/>
      <c r="R110" s="251"/>
      <c r="S110" s="251"/>
      <c r="T110" s="251"/>
      <c r="U110" s="252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3" t="s">
        <v>153</v>
      </c>
      <c r="AU110" s="253" t="s">
        <v>85</v>
      </c>
      <c r="AV110" s="14" t="s">
        <v>85</v>
      </c>
      <c r="AW110" s="14" t="s">
        <v>37</v>
      </c>
      <c r="AX110" s="14" t="s">
        <v>75</v>
      </c>
      <c r="AY110" s="253" t="s">
        <v>142</v>
      </c>
    </row>
    <row r="111" s="15" customFormat="1">
      <c r="A111" s="15"/>
      <c r="B111" s="254"/>
      <c r="C111" s="255"/>
      <c r="D111" s="234" t="s">
        <v>153</v>
      </c>
      <c r="E111" s="256" t="s">
        <v>19</v>
      </c>
      <c r="F111" s="257" t="s">
        <v>156</v>
      </c>
      <c r="G111" s="255"/>
      <c r="H111" s="258">
        <v>2</v>
      </c>
      <c r="I111" s="259"/>
      <c r="J111" s="255"/>
      <c r="K111" s="255"/>
      <c r="L111" s="260"/>
      <c r="M111" s="261"/>
      <c r="N111" s="262"/>
      <c r="O111" s="262"/>
      <c r="P111" s="262"/>
      <c r="Q111" s="262"/>
      <c r="R111" s="262"/>
      <c r="S111" s="262"/>
      <c r="T111" s="262"/>
      <c r="U111" s="263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T111" s="264" t="s">
        <v>153</v>
      </c>
      <c r="AU111" s="264" t="s">
        <v>85</v>
      </c>
      <c r="AV111" s="15" t="s">
        <v>149</v>
      </c>
      <c r="AW111" s="15" t="s">
        <v>37</v>
      </c>
      <c r="AX111" s="15" t="s">
        <v>83</v>
      </c>
      <c r="AY111" s="264" t="s">
        <v>142</v>
      </c>
    </row>
    <row r="112" s="2" customFormat="1" ht="16.5" customHeight="1">
      <c r="A112" s="41"/>
      <c r="B112" s="42"/>
      <c r="C112" s="279" t="s">
        <v>181</v>
      </c>
      <c r="D112" s="279" t="s">
        <v>517</v>
      </c>
      <c r="E112" s="280" t="s">
        <v>1466</v>
      </c>
      <c r="F112" s="281" t="s">
        <v>1555</v>
      </c>
      <c r="G112" s="282" t="s">
        <v>284</v>
      </c>
      <c r="H112" s="283">
        <v>2</v>
      </c>
      <c r="I112" s="284"/>
      <c r="J112" s="285">
        <f>ROUND(I112*H112,2)</f>
        <v>0</v>
      </c>
      <c r="K112" s="281" t="s">
        <v>1442</v>
      </c>
      <c r="L112" s="286"/>
      <c r="M112" s="287" t="s">
        <v>19</v>
      </c>
      <c r="N112" s="288" t="s">
        <v>46</v>
      </c>
      <c r="O112" s="87"/>
      <c r="P112" s="223">
        <f>O112*H112</f>
        <v>0</v>
      </c>
      <c r="Q112" s="223">
        <v>0.0138</v>
      </c>
      <c r="R112" s="223">
        <f>Q112*H112</f>
        <v>0.0276</v>
      </c>
      <c r="S112" s="223">
        <v>0</v>
      </c>
      <c r="T112" s="223">
        <f>S112*H112</f>
        <v>0</v>
      </c>
      <c r="U112" s="224" t="s">
        <v>19</v>
      </c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5" t="s">
        <v>366</v>
      </c>
      <c r="AT112" s="225" t="s">
        <v>517</v>
      </c>
      <c r="AU112" s="225" t="s">
        <v>85</v>
      </c>
      <c r="AY112" s="20" t="s">
        <v>142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20" t="s">
        <v>83</v>
      </c>
      <c r="BK112" s="226">
        <f>ROUND(I112*H112,2)</f>
        <v>0</v>
      </c>
      <c r="BL112" s="20" t="s">
        <v>269</v>
      </c>
      <c r="BM112" s="225" t="s">
        <v>1556</v>
      </c>
    </row>
    <row r="113" s="2" customFormat="1">
      <c r="A113" s="41"/>
      <c r="B113" s="42"/>
      <c r="C113" s="43"/>
      <c r="D113" s="234" t="s">
        <v>687</v>
      </c>
      <c r="E113" s="43"/>
      <c r="F113" s="289" t="s">
        <v>1557</v>
      </c>
      <c r="G113" s="43"/>
      <c r="H113" s="43"/>
      <c r="I113" s="229"/>
      <c r="J113" s="43"/>
      <c r="K113" s="43"/>
      <c r="L113" s="47"/>
      <c r="M113" s="230"/>
      <c r="N113" s="231"/>
      <c r="O113" s="87"/>
      <c r="P113" s="87"/>
      <c r="Q113" s="87"/>
      <c r="R113" s="87"/>
      <c r="S113" s="87"/>
      <c r="T113" s="87"/>
      <c r="U113" s="88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687</v>
      </c>
      <c r="AU113" s="20" t="s">
        <v>85</v>
      </c>
    </row>
    <row r="114" s="2" customFormat="1" ht="16.5" customHeight="1">
      <c r="A114" s="41"/>
      <c r="B114" s="42"/>
      <c r="C114" s="214" t="s">
        <v>188</v>
      </c>
      <c r="D114" s="214" t="s">
        <v>144</v>
      </c>
      <c r="E114" s="215" t="s">
        <v>1470</v>
      </c>
      <c r="F114" s="216" t="s">
        <v>1471</v>
      </c>
      <c r="G114" s="217" t="s">
        <v>147</v>
      </c>
      <c r="H114" s="218">
        <v>58</v>
      </c>
      <c r="I114" s="219"/>
      <c r="J114" s="220">
        <f>ROUND(I114*H114,2)</f>
        <v>0</v>
      </c>
      <c r="K114" s="216" t="s">
        <v>1442</v>
      </c>
      <c r="L114" s="47"/>
      <c r="M114" s="221" t="s">
        <v>19</v>
      </c>
      <c r="N114" s="222" t="s">
        <v>46</v>
      </c>
      <c r="O114" s="87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3">
        <f>S114*H114</f>
        <v>0</v>
      </c>
      <c r="U114" s="224" t="s">
        <v>19</v>
      </c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5" t="s">
        <v>269</v>
      </c>
      <c r="AT114" s="225" t="s">
        <v>144</v>
      </c>
      <c r="AU114" s="225" t="s">
        <v>85</v>
      </c>
      <c r="AY114" s="20" t="s">
        <v>142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20" t="s">
        <v>83</v>
      </c>
      <c r="BK114" s="226">
        <f>ROUND(I114*H114,2)</f>
        <v>0</v>
      </c>
      <c r="BL114" s="20" t="s">
        <v>269</v>
      </c>
      <c r="BM114" s="225" t="s">
        <v>1558</v>
      </c>
    </row>
    <row r="115" s="14" customFormat="1">
      <c r="A115" s="14"/>
      <c r="B115" s="243"/>
      <c r="C115" s="244"/>
      <c r="D115" s="234" t="s">
        <v>153</v>
      </c>
      <c r="E115" s="245" t="s">
        <v>19</v>
      </c>
      <c r="F115" s="246" t="s">
        <v>1559</v>
      </c>
      <c r="G115" s="244"/>
      <c r="H115" s="247">
        <v>58</v>
      </c>
      <c r="I115" s="248"/>
      <c r="J115" s="244"/>
      <c r="K115" s="244"/>
      <c r="L115" s="249"/>
      <c r="M115" s="250"/>
      <c r="N115" s="251"/>
      <c r="O115" s="251"/>
      <c r="P115" s="251"/>
      <c r="Q115" s="251"/>
      <c r="R115" s="251"/>
      <c r="S115" s="251"/>
      <c r="T115" s="251"/>
      <c r="U115" s="252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3" t="s">
        <v>153</v>
      </c>
      <c r="AU115" s="253" t="s">
        <v>85</v>
      </c>
      <c r="AV115" s="14" t="s">
        <v>85</v>
      </c>
      <c r="AW115" s="14" t="s">
        <v>37</v>
      </c>
      <c r="AX115" s="14" t="s">
        <v>75</v>
      </c>
      <c r="AY115" s="253" t="s">
        <v>142</v>
      </c>
    </row>
    <row r="116" s="15" customFormat="1">
      <c r="A116" s="15"/>
      <c r="B116" s="254"/>
      <c r="C116" s="255"/>
      <c r="D116" s="234" t="s">
        <v>153</v>
      </c>
      <c r="E116" s="256" t="s">
        <v>19</v>
      </c>
      <c r="F116" s="257" t="s">
        <v>156</v>
      </c>
      <c r="G116" s="255"/>
      <c r="H116" s="258">
        <v>58</v>
      </c>
      <c r="I116" s="259"/>
      <c r="J116" s="255"/>
      <c r="K116" s="255"/>
      <c r="L116" s="260"/>
      <c r="M116" s="261"/>
      <c r="N116" s="262"/>
      <c r="O116" s="262"/>
      <c r="P116" s="262"/>
      <c r="Q116" s="262"/>
      <c r="R116" s="262"/>
      <c r="S116" s="262"/>
      <c r="T116" s="262"/>
      <c r="U116" s="263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T116" s="264" t="s">
        <v>153</v>
      </c>
      <c r="AU116" s="264" t="s">
        <v>85</v>
      </c>
      <c r="AV116" s="15" t="s">
        <v>149</v>
      </c>
      <c r="AW116" s="15" t="s">
        <v>37</v>
      </c>
      <c r="AX116" s="15" t="s">
        <v>83</v>
      </c>
      <c r="AY116" s="264" t="s">
        <v>142</v>
      </c>
    </row>
    <row r="117" s="2" customFormat="1" ht="21.75" customHeight="1">
      <c r="A117" s="41"/>
      <c r="B117" s="42"/>
      <c r="C117" s="214" t="s">
        <v>195</v>
      </c>
      <c r="D117" s="214" t="s">
        <v>144</v>
      </c>
      <c r="E117" s="215" t="s">
        <v>1474</v>
      </c>
      <c r="F117" s="216" t="s">
        <v>1475</v>
      </c>
      <c r="G117" s="217" t="s">
        <v>147</v>
      </c>
      <c r="H117" s="218">
        <v>58</v>
      </c>
      <c r="I117" s="219"/>
      <c r="J117" s="220">
        <f>ROUND(I117*H117,2)</f>
        <v>0</v>
      </c>
      <c r="K117" s="216" t="s">
        <v>1442</v>
      </c>
      <c r="L117" s="47"/>
      <c r="M117" s="221" t="s">
        <v>19</v>
      </c>
      <c r="N117" s="222" t="s">
        <v>46</v>
      </c>
      <c r="O117" s="87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3">
        <f>S117*H117</f>
        <v>0</v>
      </c>
      <c r="U117" s="224" t="s">
        <v>19</v>
      </c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5" t="s">
        <v>269</v>
      </c>
      <c r="AT117" s="225" t="s">
        <v>144</v>
      </c>
      <c r="AU117" s="225" t="s">
        <v>85</v>
      </c>
      <c r="AY117" s="20" t="s">
        <v>142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20" t="s">
        <v>83</v>
      </c>
      <c r="BK117" s="226">
        <f>ROUND(I117*H117,2)</f>
        <v>0</v>
      </c>
      <c r="BL117" s="20" t="s">
        <v>269</v>
      </c>
      <c r="BM117" s="225" t="s">
        <v>1560</v>
      </c>
    </row>
    <row r="118" s="2" customFormat="1">
      <c r="A118" s="41"/>
      <c r="B118" s="42"/>
      <c r="C118" s="43"/>
      <c r="D118" s="234" t="s">
        <v>687</v>
      </c>
      <c r="E118" s="43"/>
      <c r="F118" s="289" t="s">
        <v>1477</v>
      </c>
      <c r="G118" s="43"/>
      <c r="H118" s="43"/>
      <c r="I118" s="229"/>
      <c r="J118" s="43"/>
      <c r="K118" s="43"/>
      <c r="L118" s="47"/>
      <c r="M118" s="230"/>
      <c r="N118" s="231"/>
      <c r="O118" s="87"/>
      <c r="P118" s="87"/>
      <c r="Q118" s="87"/>
      <c r="R118" s="87"/>
      <c r="S118" s="87"/>
      <c r="T118" s="87"/>
      <c r="U118" s="88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687</v>
      </c>
      <c r="AU118" s="20" t="s">
        <v>85</v>
      </c>
    </row>
    <row r="119" s="14" customFormat="1">
      <c r="A119" s="14"/>
      <c r="B119" s="243"/>
      <c r="C119" s="244"/>
      <c r="D119" s="234" t="s">
        <v>153</v>
      </c>
      <c r="E119" s="245" t="s">
        <v>19</v>
      </c>
      <c r="F119" s="246" t="s">
        <v>1561</v>
      </c>
      <c r="G119" s="244"/>
      <c r="H119" s="247">
        <v>58</v>
      </c>
      <c r="I119" s="248"/>
      <c r="J119" s="244"/>
      <c r="K119" s="244"/>
      <c r="L119" s="249"/>
      <c r="M119" s="250"/>
      <c r="N119" s="251"/>
      <c r="O119" s="251"/>
      <c r="P119" s="251"/>
      <c r="Q119" s="251"/>
      <c r="R119" s="251"/>
      <c r="S119" s="251"/>
      <c r="T119" s="251"/>
      <c r="U119" s="252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3" t="s">
        <v>153</v>
      </c>
      <c r="AU119" s="253" t="s">
        <v>85</v>
      </c>
      <c r="AV119" s="14" t="s">
        <v>85</v>
      </c>
      <c r="AW119" s="14" t="s">
        <v>37</v>
      </c>
      <c r="AX119" s="14" t="s">
        <v>75</v>
      </c>
      <c r="AY119" s="253" t="s">
        <v>142</v>
      </c>
    </row>
    <row r="120" s="15" customFormat="1">
      <c r="A120" s="15"/>
      <c r="B120" s="254"/>
      <c r="C120" s="255"/>
      <c r="D120" s="234" t="s">
        <v>153</v>
      </c>
      <c r="E120" s="256" t="s">
        <v>19</v>
      </c>
      <c r="F120" s="257" t="s">
        <v>156</v>
      </c>
      <c r="G120" s="255"/>
      <c r="H120" s="258">
        <v>58</v>
      </c>
      <c r="I120" s="259"/>
      <c r="J120" s="255"/>
      <c r="K120" s="255"/>
      <c r="L120" s="260"/>
      <c r="M120" s="261"/>
      <c r="N120" s="262"/>
      <c r="O120" s="262"/>
      <c r="P120" s="262"/>
      <c r="Q120" s="262"/>
      <c r="R120" s="262"/>
      <c r="S120" s="262"/>
      <c r="T120" s="262"/>
      <c r="U120" s="263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64" t="s">
        <v>153</v>
      </c>
      <c r="AU120" s="264" t="s">
        <v>85</v>
      </c>
      <c r="AV120" s="15" t="s">
        <v>149</v>
      </c>
      <c r="AW120" s="15" t="s">
        <v>37</v>
      </c>
      <c r="AX120" s="15" t="s">
        <v>83</v>
      </c>
      <c r="AY120" s="264" t="s">
        <v>142</v>
      </c>
    </row>
    <row r="121" s="2" customFormat="1" ht="16.5" customHeight="1">
      <c r="A121" s="41"/>
      <c r="B121" s="42"/>
      <c r="C121" s="214" t="s">
        <v>186</v>
      </c>
      <c r="D121" s="214" t="s">
        <v>144</v>
      </c>
      <c r="E121" s="215" t="s">
        <v>1479</v>
      </c>
      <c r="F121" s="216" t="s">
        <v>1480</v>
      </c>
      <c r="G121" s="217" t="s">
        <v>147</v>
      </c>
      <c r="H121" s="218">
        <v>211</v>
      </c>
      <c r="I121" s="219"/>
      <c r="J121" s="220">
        <f>ROUND(I121*H121,2)</f>
        <v>0</v>
      </c>
      <c r="K121" s="216" t="s">
        <v>1442</v>
      </c>
      <c r="L121" s="47"/>
      <c r="M121" s="221" t="s">
        <v>19</v>
      </c>
      <c r="N121" s="222" t="s">
        <v>46</v>
      </c>
      <c r="O121" s="87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3">
        <f>S121*H121</f>
        <v>0</v>
      </c>
      <c r="U121" s="224" t="s">
        <v>19</v>
      </c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5" t="s">
        <v>269</v>
      </c>
      <c r="AT121" s="225" t="s">
        <v>144</v>
      </c>
      <c r="AU121" s="225" t="s">
        <v>85</v>
      </c>
      <c r="AY121" s="20" t="s">
        <v>142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20" t="s">
        <v>83</v>
      </c>
      <c r="BK121" s="226">
        <f>ROUND(I121*H121,2)</f>
        <v>0</v>
      </c>
      <c r="BL121" s="20" t="s">
        <v>269</v>
      </c>
      <c r="BM121" s="225" t="s">
        <v>1562</v>
      </c>
    </row>
    <row r="122" s="2" customFormat="1">
      <c r="A122" s="41"/>
      <c r="B122" s="42"/>
      <c r="C122" s="43"/>
      <c r="D122" s="234" t="s">
        <v>687</v>
      </c>
      <c r="E122" s="43"/>
      <c r="F122" s="289" t="s">
        <v>1482</v>
      </c>
      <c r="G122" s="43"/>
      <c r="H122" s="43"/>
      <c r="I122" s="229"/>
      <c r="J122" s="43"/>
      <c r="K122" s="43"/>
      <c r="L122" s="47"/>
      <c r="M122" s="230"/>
      <c r="N122" s="231"/>
      <c r="O122" s="87"/>
      <c r="P122" s="87"/>
      <c r="Q122" s="87"/>
      <c r="R122" s="87"/>
      <c r="S122" s="87"/>
      <c r="T122" s="87"/>
      <c r="U122" s="88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687</v>
      </c>
      <c r="AU122" s="20" t="s">
        <v>85</v>
      </c>
    </row>
    <row r="123" s="14" customFormat="1">
      <c r="A123" s="14"/>
      <c r="B123" s="243"/>
      <c r="C123" s="244"/>
      <c r="D123" s="234" t="s">
        <v>153</v>
      </c>
      <c r="E123" s="245" t="s">
        <v>19</v>
      </c>
      <c r="F123" s="246" t="s">
        <v>1563</v>
      </c>
      <c r="G123" s="244"/>
      <c r="H123" s="247">
        <v>211</v>
      </c>
      <c r="I123" s="248"/>
      <c r="J123" s="244"/>
      <c r="K123" s="244"/>
      <c r="L123" s="249"/>
      <c r="M123" s="250"/>
      <c r="N123" s="251"/>
      <c r="O123" s="251"/>
      <c r="P123" s="251"/>
      <c r="Q123" s="251"/>
      <c r="R123" s="251"/>
      <c r="S123" s="251"/>
      <c r="T123" s="251"/>
      <c r="U123" s="252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3" t="s">
        <v>153</v>
      </c>
      <c r="AU123" s="253" t="s">
        <v>85</v>
      </c>
      <c r="AV123" s="14" t="s">
        <v>85</v>
      </c>
      <c r="AW123" s="14" t="s">
        <v>37</v>
      </c>
      <c r="AX123" s="14" t="s">
        <v>75</v>
      </c>
      <c r="AY123" s="253" t="s">
        <v>142</v>
      </c>
    </row>
    <row r="124" s="15" customFormat="1">
      <c r="A124" s="15"/>
      <c r="B124" s="254"/>
      <c r="C124" s="255"/>
      <c r="D124" s="234" t="s">
        <v>153</v>
      </c>
      <c r="E124" s="256" t="s">
        <v>19</v>
      </c>
      <c r="F124" s="257" t="s">
        <v>156</v>
      </c>
      <c r="G124" s="255"/>
      <c r="H124" s="258">
        <v>211</v>
      </c>
      <c r="I124" s="259"/>
      <c r="J124" s="255"/>
      <c r="K124" s="255"/>
      <c r="L124" s="260"/>
      <c r="M124" s="261"/>
      <c r="N124" s="262"/>
      <c r="O124" s="262"/>
      <c r="P124" s="262"/>
      <c r="Q124" s="262"/>
      <c r="R124" s="262"/>
      <c r="S124" s="262"/>
      <c r="T124" s="262"/>
      <c r="U124" s="263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T124" s="264" t="s">
        <v>153</v>
      </c>
      <c r="AU124" s="264" t="s">
        <v>85</v>
      </c>
      <c r="AV124" s="15" t="s">
        <v>149</v>
      </c>
      <c r="AW124" s="15" t="s">
        <v>37</v>
      </c>
      <c r="AX124" s="15" t="s">
        <v>83</v>
      </c>
      <c r="AY124" s="264" t="s">
        <v>142</v>
      </c>
    </row>
    <row r="125" s="2" customFormat="1" ht="16.5" customHeight="1">
      <c r="A125" s="41"/>
      <c r="B125" s="42"/>
      <c r="C125" s="214" t="s">
        <v>194</v>
      </c>
      <c r="D125" s="214" t="s">
        <v>144</v>
      </c>
      <c r="E125" s="215" t="s">
        <v>1564</v>
      </c>
      <c r="F125" s="216" t="s">
        <v>1565</v>
      </c>
      <c r="G125" s="217" t="s">
        <v>284</v>
      </c>
      <c r="H125" s="218">
        <v>2</v>
      </c>
      <c r="I125" s="219"/>
      <c r="J125" s="220">
        <f>ROUND(I125*H125,2)</f>
        <v>0</v>
      </c>
      <c r="K125" s="216" t="s">
        <v>1442</v>
      </c>
      <c r="L125" s="47"/>
      <c r="M125" s="221" t="s">
        <v>19</v>
      </c>
      <c r="N125" s="222" t="s">
        <v>46</v>
      </c>
      <c r="O125" s="87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3">
        <f>S125*H125</f>
        <v>0</v>
      </c>
      <c r="U125" s="224" t="s">
        <v>19</v>
      </c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25" t="s">
        <v>269</v>
      </c>
      <c r="AT125" s="225" t="s">
        <v>144</v>
      </c>
      <c r="AU125" s="225" t="s">
        <v>85</v>
      </c>
      <c r="AY125" s="20" t="s">
        <v>142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20" t="s">
        <v>83</v>
      </c>
      <c r="BK125" s="226">
        <f>ROUND(I125*H125,2)</f>
        <v>0</v>
      </c>
      <c r="BL125" s="20" t="s">
        <v>269</v>
      </c>
      <c r="BM125" s="225" t="s">
        <v>1566</v>
      </c>
    </row>
    <row r="126" s="2" customFormat="1">
      <c r="A126" s="41"/>
      <c r="B126" s="42"/>
      <c r="C126" s="43"/>
      <c r="D126" s="234" t="s">
        <v>687</v>
      </c>
      <c r="E126" s="43"/>
      <c r="F126" s="289" t="s">
        <v>1567</v>
      </c>
      <c r="G126" s="43"/>
      <c r="H126" s="43"/>
      <c r="I126" s="229"/>
      <c r="J126" s="43"/>
      <c r="K126" s="43"/>
      <c r="L126" s="47"/>
      <c r="M126" s="230"/>
      <c r="N126" s="231"/>
      <c r="O126" s="87"/>
      <c r="P126" s="87"/>
      <c r="Q126" s="87"/>
      <c r="R126" s="87"/>
      <c r="S126" s="87"/>
      <c r="T126" s="87"/>
      <c r="U126" s="88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0" t="s">
        <v>687</v>
      </c>
      <c r="AU126" s="20" t="s">
        <v>85</v>
      </c>
    </row>
    <row r="127" s="14" customFormat="1">
      <c r="A127" s="14"/>
      <c r="B127" s="243"/>
      <c r="C127" s="244"/>
      <c r="D127" s="234" t="s">
        <v>153</v>
      </c>
      <c r="E127" s="245" t="s">
        <v>19</v>
      </c>
      <c r="F127" s="246" t="s">
        <v>1568</v>
      </c>
      <c r="G127" s="244"/>
      <c r="H127" s="247">
        <v>2</v>
      </c>
      <c r="I127" s="248"/>
      <c r="J127" s="244"/>
      <c r="K127" s="244"/>
      <c r="L127" s="249"/>
      <c r="M127" s="250"/>
      <c r="N127" s="251"/>
      <c r="O127" s="251"/>
      <c r="P127" s="251"/>
      <c r="Q127" s="251"/>
      <c r="R127" s="251"/>
      <c r="S127" s="251"/>
      <c r="T127" s="251"/>
      <c r="U127" s="252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3" t="s">
        <v>153</v>
      </c>
      <c r="AU127" s="253" t="s">
        <v>85</v>
      </c>
      <c r="AV127" s="14" t="s">
        <v>85</v>
      </c>
      <c r="AW127" s="14" t="s">
        <v>37</v>
      </c>
      <c r="AX127" s="14" t="s">
        <v>75</v>
      </c>
      <c r="AY127" s="253" t="s">
        <v>142</v>
      </c>
    </row>
    <row r="128" s="15" customFormat="1">
      <c r="A128" s="15"/>
      <c r="B128" s="254"/>
      <c r="C128" s="255"/>
      <c r="D128" s="234" t="s">
        <v>153</v>
      </c>
      <c r="E128" s="256" t="s">
        <v>19</v>
      </c>
      <c r="F128" s="257" t="s">
        <v>156</v>
      </c>
      <c r="G128" s="255"/>
      <c r="H128" s="258">
        <v>2</v>
      </c>
      <c r="I128" s="259"/>
      <c r="J128" s="255"/>
      <c r="K128" s="255"/>
      <c r="L128" s="260"/>
      <c r="M128" s="261"/>
      <c r="N128" s="262"/>
      <c r="O128" s="262"/>
      <c r="P128" s="262"/>
      <c r="Q128" s="262"/>
      <c r="R128" s="262"/>
      <c r="S128" s="262"/>
      <c r="T128" s="262"/>
      <c r="U128" s="263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64" t="s">
        <v>153</v>
      </c>
      <c r="AU128" s="264" t="s">
        <v>85</v>
      </c>
      <c r="AV128" s="15" t="s">
        <v>149</v>
      </c>
      <c r="AW128" s="15" t="s">
        <v>37</v>
      </c>
      <c r="AX128" s="15" t="s">
        <v>83</v>
      </c>
      <c r="AY128" s="264" t="s">
        <v>142</v>
      </c>
    </row>
    <row r="129" s="2" customFormat="1" ht="16.5" customHeight="1">
      <c r="A129" s="41"/>
      <c r="B129" s="42"/>
      <c r="C129" s="214" t="s">
        <v>211</v>
      </c>
      <c r="D129" s="214" t="s">
        <v>144</v>
      </c>
      <c r="E129" s="215" t="s">
        <v>1484</v>
      </c>
      <c r="F129" s="216" t="s">
        <v>1485</v>
      </c>
      <c r="G129" s="217" t="s">
        <v>284</v>
      </c>
      <c r="H129" s="218">
        <v>12</v>
      </c>
      <c r="I129" s="219"/>
      <c r="J129" s="220">
        <f>ROUND(I129*H129,2)</f>
        <v>0</v>
      </c>
      <c r="K129" s="216" t="s">
        <v>1442</v>
      </c>
      <c r="L129" s="47"/>
      <c r="M129" s="221" t="s">
        <v>19</v>
      </c>
      <c r="N129" s="222" t="s">
        <v>46</v>
      </c>
      <c r="O129" s="87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3">
        <f>S129*H129</f>
        <v>0</v>
      </c>
      <c r="U129" s="224" t="s">
        <v>19</v>
      </c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5" t="s">
        <v>269</v>
      </c>
      <c r="AT129" s="225" t="s">
        <v>144</v>
      </c>
      <c r="AU129" s="225" t="s">
        <v>85</v>
      </c>
      <c r="AY129" s="20" t="s">
        <v>142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20" t="s">
        <v>83</v>
      </c>
      <c r="BK129" s="226">
        <f>ROUND(I129*H129,2)</f>
        <v>0</v>
      </c>
      <c r="BL129" s="20" t="s">
        <v>269</v>
      </c>
      <c r="BM129" s="225" t="s">
        <v>1569</v>
      </c>
    </row>
    <row r="130" s="2" customFormat="1">
      <c r="A130" s="41"/>
      <c r="B130" s="42"/>
      <c r="C130" s="43"/>
      <c r="D130" s="234" t="s">
        <v>687</v>
      </c>
      <c r="E130" s="43"/>
      <c r="F130" s="289" t="s">
        <v>1487</v>
      </c>
      <c r="G130" s="43"/>
      <c r="H130" s="43"/>
      <c r="I130" s="229"/>
      <c r="J130" s="43"/>
      <c r="K130" s="43"/>
      <c r="L130" s="47"/>
      <c r="M130" s="230"/>
      <c r="N130" s="231"/>
      <c r="O130" s="87"/>
      <c r="P130" s="87"/>
      <c r="Q130" s="87"/>
      <c r="R130" s="87"/>
      <c r="S130" s="87"/>
      <c r="T130" s="87"/>
      <c r="U130" s="88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0" t="s">
        <v>687</v>
      </c>
      <c r="AU130" s="20" t="s">
        <v>85</v>
      </c>
    </row>
    <row r="131" s="14" customFormat="1">
      <c r="A131" s="14"/>
      <c r="B131" s="243"/>
      <c r="C131" s="244"/>
      <c r="D131" s="234" t="s">
        <v>153</v>
      </c>
      <c r="E131" s="245" t="s">
        <v>19</v>
      </c>
      <c r="F131" s="246" t="s">
        <v>1570</v>
      </c>
      <c r="G131" s="244"/>
      <c r="H131" s="247">
        <v>12</v>
      </c>
      <c r="I131" s="248"/>
      <c r="J131" s="244"/>
      <c r="K131" s="244"/>
      <c r="L131" s="249"/>
      <c r="M131" s="250"/>
      <c r="N131" s="251"/>
      <c r="O131" s="251"/>
      <c r="P131" s="251"/>
      <c r="Q131" s="251"/>
      <c r="R131" s="251"/>
      <c r="S131" s="251"/>
      <c r="T131" s="251"/>
      <c r="U131" s="252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3" t="s">
        <v>153</v>
      </c>
      <c r="AU131" s="253" t="s">
        <v>85</v>
      </c>
      <c r="AV131" s="14" t="s">
        <v>85</v>
      </c>
      <c r="AW131" s="14" t="s">
        <v>37</v>
      </c>
      <c r="AX131" s="14" t="s">
        <v>75</v>
      </c>
      <c r="AY131" s="253" t="s">
        <v>142</v>
      </c>
    </row>
    <row r="132" s="15" customFormat="1">
      <c r="A132" s="15"/>
      <c r="B132" s="254"/>
      <c r="C132" s="255"/>
      <c r="D132" s="234" t="s">
        <v>153</v>
      </c>
      <c r="E132" s="256" t="s">
        <v>19</v>
      </c>
      <c r="F132" s="257" t="s">
        <v>156</v>
      </c>
      <c r="G132" s="255"/>
      <c r="H132" s="258">
        <v>12</v>
      </c>
      <c r="I132" s="259"/>
      <c r="J132" s="255"/>
      <c r="K132" s="255"/>
      <c r="L132" s="260"/>
      <c r="M132" s="261"/>
      <c r="N132" s="262"/>
      <c r="O132" s="262"/>
      <c r="P132" s="262"/>
      <c r="Q132" s="262"/>
      <c r="R132" s="262"/>
      <c r="S132" s="262"/>
      <c r="T132" s="262"/>
      <c r="U132" s="263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4" t="s">
        <v>153</v>
      </c>
      <c r="AU132" s="264" t="s">
        <v>85</v>
      </c>
      <c r="AV132" s="15" t="s">
        <v>149</v>
      </c>
      <c r="AW132" s="15" t="s">
        <v>37</v>
      </c>
      <c r="AX132" s="15" t="s">
        <v>83</v>
      </c>
      <c r="AY132" s="264" t="s">
        <v>142</v>
      </c>
    </row>
    <row r="133" s="2" customFormat="1" ht="16.5" customHeight="1">
      <c r="A133" s="41"/>
      <c r="B133" s="42"/>
      <c r="C133" s="214" t="s">
        <v>8</v>
      </c>
      <c r="D133" s="214" t="s">
        <v>144</v>
      </c>
      <c r="E133" s="215" t="s">
        <v>1489</v>
      </c>
      <c r="F133" s="216" t="s">
        <v>1490</v>
      </c>
      <c r="G133" s="217" t="s">
        <v>284</v>
      </c>
      <c r="H133" s="218">
        <v>4</v>
      </c>
      <c r="I133" s="219"/>
      <c r="J133" s="220">
        <f>ROUND(I133*H133,2)</f>
        <v>0</v>
      </c>
      <c r="K133" s="216" t="s">
        <v>1442</v>
      </c>
      <c r="L133" s="47"/>
      <c r="M133" s="221" t="s">
        <v>19</v>
      </c>
      <c r="N133" s="222" t="s">
        <v>46</v>
      </c>
      <c r="O133" s="87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3">
        <f>S133*H133</f>
        <v>0</v>
      </c>
      <c r="U133" s="224" t="s">
        <v>19</v>
      </c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5" t="s">
        <v>269</v>
      </c>
      <c r="AT133" s="225" t="s">
        <v>144</v>
      </c>
      <c r="AU133" s="225" t="s">
        <v>85</v>
      </c>
      <c r="AY133" s="20" t="s">
        <v>142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20" t="s">
        <v>83</v>
      </c>
      <c r="BK133" s="226">
        <f>ROUND(I133*H133,2)</f>
        <v>0</v>
      </c>
      <c r="BL133" s="20" t="s">
        <v>269</v>
      </c>
      <c r="BM133" s="225" t="s">
        <v>1571</v>
      </c>
    </row>
    <row r="134" s="14" customFormat="1">
      <c r="A134" s="14"/>
      <c r="B134" s="243"/>
      <c r="C134" s="244"/>
      <c r="D134" s="234" t="s">
        <v>153</v>
      </c>
      <c r="E134" s="245" t="s">
        <v>19</v>
      </c>
      <c r="F134" s="246" t="s">
        <v>1572</v>
      </c>
      <c r="G134" s="244"/>
      <c r="H134" s="247">
        <v>4</v>
      </c>
      <c r="I134" s="248"/>
      <c r="J134" s="244"/>
      <c r="K134" s="244"/>
      <c r="L134" s="249"/>
      <c r="M134" s="250"/>
      <c r="N134" s="251"/>
      <c r="O134" s="251"/>
      <c r="P134" s="251"/>
      <c r="Q134" s="251"/>
      <c r="R134" s="251"/>
      <c r="S134" s="251"/>
      <c r="T134" s="251"/>
      <c r="U134" s="252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3" t="s">
        <v>153</v>
      </c>
      <c r="AU134" s="253" t="s">
        <v>85</v>
      </c>
      <c r="AV134" s="14" t="s">
        <v>85</v>
      </c>
      <c r="AW134" s="14" t="s">
        <v>37</v>
      </c>
      <c r="AX134" s="14" t="s">
        <v>75</v>
      </c>
      <c r="AY134" s="253" t="s">
        <v>142</v>
      </c>
    </row>
    <row r="135" s="15" customFormat="1">
      <c r="A135" s="15"/>
      <c r="B135" s="254"/>
      <c r="C135" s="255"/>
      <c r="D135" s="234" t="s">
        <v>153</v>
      </c>
      <c r="E135" s="256" t="s">
        <v>19</v>
      </c>
      <c r="F135" s="257" t="s">
        <v>156</v>
      </c>
      <c r="G135" s="255"/>
      <c r="H135" s="258">
        <v>4</v>
      </c>
      <c r="I135" s="259"/>
      <c r="J135" s="255"/>
      <c r="K135" s="255"/>
      <c r="L135" s="260"/>
      <c r="M135" s="261"/>
      <c r="N135" s="262"/>
      <c r="O135" s="262"/>
      <c r="P135" s="262"/>
      <c r="Q135" s="262"/>
      <c r="R135" s="262"/>
      <c r="S135" s="262"/>
      <c r="T135" s="262"/>
      <c r="U135" s="263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64" t="s">
        <v>153</v>
      </c>
      <c r="AU135" s="264" t="s">
        <v>85</v>
      </c>
      <c r="AV135" s="15" t="s">
        <v>149</v>
      </c>
      <c r="AW135" s="15" t="s">
        <v>37</v>
      </c>
      <c r="AX135" s="15" t="s">
        <v>83</v>
      </c>
      <c r="AY135" s="264" t="s">
        <v>142</v>
      </c>
    </row>
    <row r="136" s="2" customFormat="1" ht="16.5" customHeight="1">
      <c r="A136" s="41"/>
      <c r="B136" s="42"/>
      <c r="C136" s="214" t="s">
        <v>224</v>
      </c>
      <c r="D136" s="214" t="s">
        <v>144</v>
      </c>
      <c r="E136" s="215" t="s">
        <v>1493</v>
      </c>
      <c r="F136" s="216" t="s">
        <v>1494</v>
      </c>
      <c r="G136" s="217" t="s">
        <v>284</v>
      </c>
      <c r="H136" s="218">
        <v>6</v>
      </c>
      <c r="I136" s="219"/>
      <c r="J136" s="220">
        <f>ROUND(I136*H136,2)</f>
        <v>0</v>
      </c>
      <c r="K136" s="216" t="s">
        <v>1442</v>
      </c>
      <c r="L136" s="47"/>
      <c r="M136" s="221" t="s">
        <v>19</v>
      </c>
      <c r="N136" s="222" t="s">
        <v>46</v>
      </c>
      <c r="O136" s="87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3">
        <f>S136*H136</f>
        <v>0</v>
      </c>
      <c r="U136" s="224" t="s">
        <v>19</v>
      </c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25" t="s">
        <v>269</v>
      </c>
      <c r="AT136" s="225" t="s">
        <v>144</v>
      </c>
      <c r="AU136" s="225" t="s">
        <v>85</v>
      </c>
      <c r="AY136" s="20" t="s">
        <v>142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20" t="s">
        <v>83</v>
      </c>
      <c r="BK136" s="226">
        <f>ROUND(I136*H136,2)</f>
        <v>0</v>
      </c>
      <c r="BL136" s="20" t="s">
        <v>269</v>
      </c>
      <c r="BM136" s="225" t="s">
        <v>1573</v>
      </c>
    </row>
    <row r="137" s="2" customFormat="1">
      <c r="A137" s="41"/>
      <c r="B137" s="42"/>
      <c r="C137" s="43"/>
      <c r="D137" s="234" t="s">
        <v>687</v>
      </c>
      <c r="E137" s="43"/>
      <c r="F137" s="289" t="s">
        <v>1496</v>
      </c>
      <c r="G137" s="43"/>
      <c r="H137" s="43"/>
      <c r="I137" s="229"/>
      <c r="J137" s="43"/>
      <c r="K137" s="43"/>
      <c r="L137" s="47"/>
      <c r="M137" s="230"/>
      <c r="N137" s="231"/>
      <c r="O137" s="87"/>
      <c r="P137" s="87"/>
      <c r="Q137" s="87"/>
      <c r="R137" s="87"/>
      <c r="S137" s="87"/>
      <c r="T137" s="87"/>
      <c r="U137" s="88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0" t="s">
        <v>687</v>
      </c>
      <c r="AU137" s="20" t="s">
        <v>85</v>
      </c>
    </row>
    <row r="138" s="14" customFormat="1">
      <c r="A138" s="14"/>
      <c r="B138" s="243"/>
      <c r="C138" s="244"/>
      <c r="D138" s="234" t="s">
        <v>153</v>
      </c>
      <c r="E138" s="245" t="s">
        <v>19</v>
      </c>
      <c r="F138" s="246" t="s">
        <v>1574</v>
      </c>
      <c r="G138" s="244"/>
      <c r="H138" s="247">
        <v>6</v>
      </c>
      <c r="I138" s="248"/>
      <c r="J138" s="244"/>
      <c r="K138" s="244"/>
      <c r="L138" s="249"/>
      <c r="M138" s="250"/>
      <c r="N138" s="251"/>
      <c r="O138" s="251"/>
      <c r="P138" s="251"/>
      <c r="Q138" s="251"/>
      <c r="R138" s="251"/>
      <c r="S138" s="251"/>
      <c r="T138" s="251"/>
      <c r="U138" s="252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3" t="s">
        <v>153</v>
      </c>
      <c r="AU138" s="253" t="s">
        <v>85</v>
      </c>
      <c r="AV138" s="14" t="s">
        <v>85</v>
      </c>
      <c r="AW138" s="14" t="s">
        <v>37</v>
      </c>
      <c r="AX138" s="14" t="s">
        <v>75</v>
      </c>
      <c r="AY138" s="253" t="s">
        <v>142</v>
      </c>
    </row>
    <row r="139" s="15" customFormat="1">
      <c r="A139" s="15"/>
      <c r="B139" s="254"/>
      <c r="C139" s="255"/>
      <c r="D139" s="234" t="s">
        <v>153</v>
      </c>
      <c r="E139" s="256" t="s">
        <v>19</v>
      </c>
      <c r="F139" s="257" t="s">
        <v>156</v>
      </c>
      <c r="G139" s="255"/>
      <c r="H139" s="258">
        <v>6</v>
      </c>
      <c r="I139" s="259"/>
      <c r="J139" s="255"/>
      <c r="K139" s="255"/>
      <c r="L139" s="260"/>
      <c r="M139" s="261"/>
      <c r="N139" s="262"/>
      <c r="O139" s="262"/>
      <c r="P139" s="262"/>
      <c r="Q139" s="262"/>
      <c r="R139" s="262"/>
      <c r="S139" s="262"/>
      <c r="T139" s="262"/>
      <c r="U139" s="263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64" t="s">
        <v>153</v>
      </c>
      <c r="AU139" s="264" t="s">
        <v>85</v>
      </c>
      <c r="AV139" s="15" t="s">
        <v>149</v>
      </c>
      <c r="AW139" s="15" t="s">
        <v>37</v>
      </c>
      <c r="AX139" s="15" t="s">
        <v>83</v>
      </c>
      <c r="AY139" s="264" t="s">
        <v>142</v>
      </c>
    </row>
    <row r="140" s="2" customFormat="1" ht="16.5" customHeight="1">
      <c r="A140" s="41"/>
      <c r="B140" s="42"/>
      <c r="C140" s="214" t="s">
        <v>237</v>
      </c>
      <c r="D140" s="214" t="s">
        <v>144</v>
      </c>
      <c r="E140" s="215" t="s">
        <v>1498</v>
      </c>
      <c r="F140" s="216" t="s">
        <v>1499</v>
      </c>
      <c r="G140" s="217" t="s">
        <v>284</v>
      </c>
      <c r="H140" s="218">
        <v>6</v>
      </c>
      <c r="I140" s="219"/>
      <c r="J140" s="220">
        <f>ROUND(I140*H140,2)</f>
        <v>0</v>
      </c>
      <c r="K140" s="216" t="s">
        <v>1442</v>
      </c>
      <c r="L140" s="47"/>
      <c r="M140" s="221" t="s">
        <v>19</v>
      </c>
      <c r="N140" s="222" t="s">
        <v>46</v>
      </c>
      <c r="O140" s="87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3">
        <f>S140*H140</f>
        <v>0</v>
      </c>
      <c r="U140" s="224" t="s">
        <v>19</v>
      </c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5" t="s">
        <v>269</v>
      </c>
      <c r="AT140" s="225" t="s">
        <v>144</v>
      </c>
      <c r="AU140" s="225" t="s">
        <v>85</v>
      </c>
      <c r="AY140" s="20" t="s">
        <v>142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20" t="s">
        <v>83</v>
      </c>
      <c r="BK140" s="226">
        <f>ROUND(I140*H140,2)</f>
        <v>0</v>
      </c>
      <c r="BL140" s="20" t="s">
        <v>269</v>
      </c>
      <c r="BM140" s="225" t="s">
        <v>1575</v>
      </c>
    </row>
    <row r="141" s="2" customFormat="1">
      <c r="A141" s="41"/>
      <c r="B141" s="42"/>
      <c r="C141" s="43"/>
      <c r="D141" s="234" t="s">
        <v>687</v>
      </c>
      <c r="E141" s="43"/>
      <c r="F141" s="289" t="s">
        <v>1501</v>
      </c>
      <c r="G141" s="43"/>
      <c r="H141" s="43"/>
      <c r="I141" s="229"/>
      <c r="J141" s="43"/>
      <c r="K141" s="43"/>
      <c r="L141" s="47"/>
      <c r="M141" s="230"/>
      <c r="N141" s="231"/>
      <c r="O141" s="87"/>
      <c r="P141" s="87"/>
      <c r="Q141" s="87"/>
      <c r="R141" s="87"/>
      <c r="S141" s="87"/>
      <c r="T141" s="87"/>
      <c r="U141" s="88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0" t="s">
        <v>687</v>
      </c>
      <c r="AU141" s="20" t="s">
        <v>85</v>
      </c>
    </row>
    <row r="142" s="14" customFormat="1">
      <c r="A142" s="14"/>
      <c r="B142" s="243"/>
      <c r="C142" s="244"/>
      <c r="D142" s="234" t="s">
        <v>153</v>
      </c>
      <c r="E142" s="245" t="s">
        <v>19</v>
      </c>
      <c r="F142" s="246" t="s">
        <v>1576</v>
      </c>
      <c r="G142" s="244"/>
      <c r="H142" s="247">
        <v>6</v>
      </c>
      <c r="I142" s="248"/>
      <c r="J142" s="244"/>
      <c r="K142" s="244"/>
      <c r="L142" s="249"/>
      <c r="M142" s="250"/>
      <c r="N142" s="251"/>
      <c r="O142" s="251"/>
      <c r="P142" s="251"/>
      <c r="Q142" s="251"/>
      <c r="R142" s="251"/>
      <c r="S142" s="251"/>
      <c r="T142" s="251"/>
      <c r="U142" s="252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3" t="s">
        <v>153</v>
      </c>
      <c r="AU142" s="253" t="s">
        <v>85</v>
      </c>
      <c r="AV142" s="14" t="s">
        <v>85</v>
      </c>
      <c r="AW142" s="14" t="s">
        <v>37</v>
      </c>
      <c r="AX142" s="14" t="s">
        <v>75</v>
      </c>
      <c r="AY142" s="253" t="s">
        <v>142</v>
      </c>
    </row>
    <row r="143" s="15" customFormat="1">
      <c r="A143" s="15"/>
      <c r="B143" s="254"/>
      <c r="C143" s="255"/>
      <c r="D143" s="234" t="s">
        <v>153</v>
      </c>
      <c r="E143" s="256" t="s">
        <v>19</v>
      </c>
      <c r="F143" s="257" t="s">
        <v>156</v>
      </c>
      <c r="G143" s="255"/>
      <c r="H143" s="258">
        <v>6</v>
      </c>
      <c r="I143" s="259"/>
      <c r="J143" s="255"/>
      <c r="K143" s="255"/>
      <c r="L143" s="260"/>
      <c r="M143" s="261"/>
      <c r="N143" s="262"/>
      <c r="O143" s="262"/>
      <c r="P143" s="262"/>
      <c r="Q143" s="262"/>
      <c r="R143" s="262"/>
      <c r="S143" s="262"/>
      <c r="T143" s="262"/>
      <c r="U143" s="263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4" t="s">
        <v>153</v>
      </c>
      <c r="AU143" s="264" t="s">
        <v>85</v>
      </c>
      <c r="AV143" s="15" t="s">
        <v>149</v>
      </c>
      <c r="AW143" s="15" t="s">
        <v>37</v>
      </c>
      <c r="AX143" s="15" t="s">
        <v>83</v>
      </c>
      <c r="AY143" s="264" t="s">
        <v>142</v>
      </c>
    </row>
    <row r="144" s="2" customFormat="1" ht="16.5" customHeight="1">
      <c r="A144" s="41"/>
      <c r="B144" s="42"/>
      <c r="C144" s="214" t="s">
        <v>256</v>
      </c>
      <c r="D144" s="214" t="s">
        <v>144</v>
      </c>
      <c r="E144" s="215" t="s">
        <v>1502</v>
      </c>
      <c r="F144" s="216" t="s">
        <v>1503</v>
      </c>
      <c r="G144" s="217" t="s">
        <v>284</v>
      </c>
      <c r="H144" s="218">
        <v>4</v>
      </c>
      <c r="I144" s="219"/>
      <c r="J144" s="220">
        <f>ROUND(I144*H144,2)</f>
        <v>0</v>
      </c>
      <c r="K144" s="216" t="s">
        <v>1442</v>
      </c>
      <c r="L144" s="47"/>
      <c r="M144" s="221" t="s">
        <v>19</v>
      </c>
      <c r="N144" s="222" t="s">
        <v>46</v>
      </c>
      <c r="O144" s="87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3">
        <f>S144*H144</f>
        <v>0</v>
      </c>
      <c r="U144" s="224" t="s">
        <v>19</v>
      </c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5" t="s">
        <v>269</v>
      </c>
      <c r="AT144" s="225" t="s">
        <v>144</v>
      </c>
      <c r="AU144" s="225" t="s">
        <v>85</v>
      </c>
      <c r="AY144" s="20" t="s">
        <v>142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20" t="s">
        <v>83</v>
      </c>
      <c r="BK144" s="226">
        <f>ROUND(I144*H144,2)</f>
        <v>0</v>
      </c>
      <c r="BL144" s="20" t="s">
        <v>269</v>
      </c>
      <c r="BM144" s="225" t="s">
        <v>1577</v>
      </c>
    </row>
    <row r="145" s="2" customFormat="1">
      <c r="A145" s="41"/>
      <c r="B145" s="42"/>
      <c r="C145" s="43"/>
      <c r="D145" s="234" t="s">
        <v>687</v>
      </c>
      <c r="E145" s="43"/>
      <c r="F145" s="289" t="s">
        <v>1505</v>
      </c>
      <c r="G145" s="43"/>
      <c r="H145" s="43"/>
      <c r="I145" s="229"/>
      <c r="J145" s="43"/>
      <c r="K145" s="43"/>
      <c r="L145" s="47"/>
      <c r="M145" s="230"/>
      <c r="N145" s="231"/>
      <c r="O145" s="87"/>
      <c r="P145" s="87"/>
      <c r="Q145" s="87"/>
      <c r="R145" s="87"/>
      <c r="S145" s="87"/>
      <c r="T145" s="87"/>
      <c r="U145" s="88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T145" s="20" t="s">
        <v>687</v>
      </c>
      <c r="AU145" s="20" t="s">
        <v>85</v>
      </c>
    </row>
    <row r="146" s="14" customFormat="1">
      <c r="A146" s="14"/>
      <c r="B146" s="243"/>
      <c r="C146" s="244"/>
      <c r="D146" s="234" t="s">
        <v>153</v>
      </c>
      <c r="E146" s="245" t="s">
        <v>19</v>
      </c>
      <c r="F146" s="246" t="s">
        <v>1578</v>
      </c>
      <c r="G146" s="244"/>
      <c r="H146" s="247">
        <v>4</v>
      </c>
      <c r="I146" s="248"/>
      <c r="J146" s="244"/>
      <c r="K146" s="244"/>
      <c r="L146" s="249"/>
      <c r="M146" s="250"/>
      <c r="N146" s="251"/>
      <c r="O146" s="251"/>
      <c r="P146" s="251"/>
      <c r="Q146" s="251"/>
      <c r="R146" s="251"/>
      <c r="S146" s="251"/>
      <c r="T146" s="251"/>
      <c r="U146" s="252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3" t="s">
        <v>153</v>
      </c>
      <c r="AU146" s="253" t="s">
        <v>85</v>
      </c>
      <c r="AV146" s="14" t="s">
        <v>85</v>
      </c>
      <c r="AW146" s="14" t="s">
        <v>37</v>
      </c>
      <c r="AX146" s="14" t="s">
        <v>75</v>
      </c>
      <c r="AY146" s="253" t="s">
        <v>142</v>
      </c>
    </row>
    <row r="147" s="15" customFormat="1">
      <c r="A147" s="15"/>
      <c r="B147" s="254"/>
      <c r="C147" s="255"/>
      <c r="D147" s="234" t="s">
        <v>153</v>
      </c>
      <c r="E147" s="256" t="s">
        <v>19</v>
      </c>
      <c r="F147" s="257" t="s">
        <v>156</v>
      </c>
      <c r="G147" s="255"/>
      <c r="H147" s="258">
        <v>4</v>
      </c>
      <c r="I147" s="259"/>
      <c r="J147" s="255"/>
      <c r="K147" s="255"/>
      <c r="L147" s="260"/>
      <c r="M147" s="261"/>
      <c r="N147" s="262"/>
      <c r="O147" s="262"/>
      <c r="P147" s="262"/>
      <c r="Q147" s="262"/>
      <c r="R147" s="262"/>
      <c r="S147" s="262"/>
      <c r="T147" s="262"/>
      <c r="U147" s="263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64" t="s">
        <v>153</v>
      </c>
      <c r="AU147" s="264" t="s">
        <v>85</v>
      </c>
      <c r="AV147" s="15" t="s">
        <v>149</v>
      </c>
      <c r="AW147" s="15" t="s">
        <v>37</v>
      </c>
      <c r="AX147" s="15" t="s">
        <v>83</v>
      </c>
      <c r="AY147" s="264" t="s">
        <v>142</v>
      </c>
    </row>
    <row r="148" s="2" customFormat="1" ht="16.5" customHeight="1">
      <c r="A148" s="41"/>
      <c r="B148" s="42"/>
      <c r="C148" s="214" t="s">
        <v>269</v>
      </c>
      <c r="D148" s="214" t="s">
        <v>144</v>
      </c>
      <c r="E148" s="215" t="s">
        <v>1507</v>
      </c>
      <c r="F148" s="216" t="s">
        <v>1508</v>
      </c>
      <c r="G148" s="217" t="s">
        <v>284</v>
      </c>
      <c r="H148" s="218">
        <v>2</v>
      </c>
      <c r="I148" s="219"/>
      <c r="J148" s="220">
        <f>ROUND(I148*H148,2)</f>
        <v>0</v>
      </c>
      <c r="K148" s="216" t="s">
        <v>1442</v>
      </c>
      <c r="L148" s="47"/>
      <c r="M148" s="221" t="s">
        <v>19</v>
      </c>
      <c r="N148" s="222" t="s">
        <v>46</v>
      </c>
      <c r="O148" s="87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3">
        <f>S148*H148</f>
        <v>0</v>
      </c>
      <c r="U148" s="224" t="s">
        <v>19</v>
      </c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5" t="s">
        <v>269</v>
      </c>
      <c r="AT148" s="225" t="s">
        <v>144</v>
      </c>
      <c r="AU148" s="225" t="s">
        <v>85</v>
      </c>
      <c r="AY148" s="20" t="s">
        <v>142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20" t="s">
        <v>83</v>
      </c>
      <c r="BK148" s="226">
        <f>ROUND(I148*H148,2)</f>
        <v>0</v>
      </c>
      <c r="BL148" s="20" t="s">
        <v>269</v>
      </c>
      <c r="BM148" s="225" t="s">
        <v>1579</v>
      </c>
    </row>
    <row r="149" s="2" customFormat="1">
      <c r="A149" s="41"/>
      <c r="B149" s="42"/>
      <c r="C149" s="43"/>
      <c r="D149" s="234" t="s">
        <v>687</v>
      </c>
      <c r="E149" s="43"/>
      <c r="F149" s="289" t="s">
        <v>1510</v>
      </c>
      <c r="G149" s="43"/>
      <c r="H149" s="43"/>
      <c r="I149" s="229"/>
      <c r="J149" s="43"/>
      <c r="K149" s="43"/>
      <c r="L149" s="47"/>
      <c r="M149" s="230"/>
      <c r="N149" s="231"/>
      <c r="O149" s="87"/>
      <c r="P149" s="87"/>
      <c r="Q149" s="87"/>
      <c r="R149" s="87"/>
      <c r="S149" s="87"/>
      <c r="T149" s="87"/>
      <c r="U149" s="88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20" t="s">
        <v>687</v>
      </c>
      <c r="AU149" s="20" t="s">
        <v>85</v>
      </c>
    </row>
    <row r="150" s="14" customFormat="1">
      <c r="A150" s="14"/>
      <c r="B150" s="243"/>
      <c r="C150" s="244"/>
      <c r="D150" s="234" t="s">
        <v>153</v>
      </c>
      <c r="E150" s="245" t="s">
        <v>19</v>
      </c>
      <c r="F150" s="246" t="s">
        <v>1580</v>
      </c>
      <c r="G150" s="244"/>
      <c r="H150" s="247">
        <v>2</v>
      </c>
      <c r="I150" s="248"/>
      <c r="J150" s="244"/>
      <c r="K150" s="244"/>
      <c r="L150" s="249"/>
      <c r="M150" s="250"/>
      <c r="N150" s="251"/>
      <c r="O150" s="251"/>
      <c r="P150" s="251"/>
      <c r="Q150" s="251"/>
      <c r="R150" s="251"/>
      <c r="S150" s="251"/>
      <c r="T150" s="251"/>
      <c r="U150" s="252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3" t="s">
        <v>153</v>
      </c>
      <c r="AU150" s="253" t="s">
        <v>85</v>
      </c>
      <c r="AV150" s="14" t="s">
        <v>85</v>
      </c>
      <c r="AW150" s="14" t="s">
        <v>37</v>
      </c>
      <c r="AX150" s="14" t="s">
        <v>75</v>
      </c>
      <c r="AY150" s="253" t="s">
        <v>142</v>
      </c>
    </row>
    <row r="151" s="15" customFormat="1">
      <c r="A151" s="15"/>
      <c r="B151" s="254"/>
      <c r="C151" s="255"/>
      <c r="D151" s="234" t="s">
        <v>153</v>
      </c>
      <c r="E151" s="256" t="s">
        <v>19</v>
      </c>
      <c r="F151" s="257" t="s">
        <v>156</v>
      </c>
      <c r="G151" s="255"/>
      <c r="H151" s="258">
        <v>2</v>
      </c>
      <c r="I151" s="259"/>
      <c r="J151" s="255"/>
      <c r="K151" s="255"/>
      <c r="L151" s="260"/>
      <c r="M151" s="261"/>
      <c r="N151" s="262"/>
      <c r="O151" s="262"/>
      <c r="P151" s="262"/>
      <c r="Q151" s="262"/>
      <c r="R151" s="262"/>
      <c r="S151" s="262"/>
      <c r="T151" s="262"/>
      <c r="U151" s="263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64" t="s">
        <v>153</v>
      </c>
      <c r="AU151" s="264" t="s">
        <v>85</v>
      </c>
      <c r="AV151" s="15" t="s">
        <v>149</v>
      </c>
      <c r="AW151" s="15" t="s">
        <v>37</v>
      </c>
      <c r="AX151" s="15" t="s">
        <v>83</v>
      </c>
      <c r="AY151" s="264" t="s">
        <v>142</v>
      </c>
    </row>
    <row r="152" s="2" customFormat="1" ht="21.75" customHeight="1">
      <c r="A152" s="41"/>
      <c r="B152" s="42"/>
      <c r="C152" s="214" t="s">
        <v>275</v>
      </c>
      <c r="D152" s="214" t="s">
        <v>144</v>
      </c>
      <c r="E152" s="215" t="s">
        <v>1512</v>
      </c>
      <c r="F152" s="216" t="s">
        <v>1513</v>
      </c>
      <c r="G152" s="217" t="s">
        <v>284</v>
      </c>
      <c r="H152" s="218">
        <v>12</v>
      </c>
      <c r="I152" s="219"/>
      <c r="J152" s="220">
        <f>ROUND(I152*H152,2)</f>
        <v>0</v>
      </c>
      <c r="K152" s="216" t="s">
        <v>1442</v>
      </c>
      <c r="L152" s="47"/>
      <c r="M152" s="221" t="s">
        <v>19</v>
      </c>
      <c r="N152" s="222" t="s">
        <v>46</v>
      </c>
      <c r="O152" s="87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3">
        <f>S152*H152</f>
        <v>0</v>
      </c>
      <c r="U152" s="224" t="s">
        <v>19</v>
      </c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5" t="s">
        <v>269</v>
      </c>
      <c r="AT152" s="225" t="s">
        <v>144</v>
      </c>
      <c r="AU152" s="225" t="s">
        <v>85</v>
      </c>
      <c r="AY152" s="20" t="s">
        <v>142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20" t="s">
        <v>83</v>
      </c>
      <c r="BK152" s="226">
        <f>ROUND(I152*H152,2)</f>
        <v>0</v>
      </c>
      <c r="BL152" s="20" t="s">
        <v>269</v>
      </c>
      <c r="BM152" s="225" t="s">
        <v>1581</v>
      </c>
    </row>
    <row r="153" s="2" customFormat="1">
      <c r="A153" s="41"/>
      <c r="B153" s="42"/>
      <c r="C153" s="43"/>
      <c r="D153" s="234" t="s">
        <v>687</v>
      </c>
      <c r="E153" s="43"/>
      <c r="F153" s="289" t="s">
        <v>1515</v>
      </c>
      <c r="G153" s="43"/>
      <c r="H153" s="43"/>
      <c r="I153" s="229"/>
      <c r="J153" s="43"/>
      <c r="K153" s="43"/>
      <c r="L153" s="47"/>
      <c r="M153" s="230"/>
      <c r="N153" s="231"/>
      <c r="O153" s="87"/>
      <c r="P153" s="87"/>
      <c r="Q153" s="87"/>
      <c r="R153" s="87"/>
      <c r="S153" s="87"/>
      <c r="T153" s="87"/>
      <c r="U153" s="88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20" t="s">
        <v>687</v>
      </c>
      <c r="AU153" s="20" t="s">
        <v>85</v>
      </c>
    </row>
    <row r="154" s="14" customFormat="1">
      <c r="A154" s="14"/>
      <c r="B154" s="243"/>
      <c r="C154" s="244"/>
      <c r="D154" s="234" t="s">
        <v>153</v>
      </c>
      <c r="E154" s="245" t="s">
        <v>19</v>
      </c>
      <c r="F154" s="246" t="s">
        <v>1582</v>
      </c>
      <c r="G154" s="244"/>
      <c r="H154" s="247">
        <v>12</v>
      </c>
      <c r="I154" s="248"/>
      <c r="J154" s="244"/>
      <c r="K154" s="244"/>
      <c r="L154" s="249"/>
      <c r="M154" s="250"/>
      <c r="N154" s="251"/>
      <c r="O154" s="251"/>
      <c r="P154" s="251"/>
      <c r="Q154" s="251"/>
      <c r="R154" s="251"/>
      <c r="S154" s="251"/>
      <c r="T154" s="251"/>
      <c r="U154" s="252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3" t="s">
        <v>153</v>
      </c>
      <c r="AU154" s="253" t="s">
        <v>85</v>
      </c>
      <c r="AV154" s="14" t="s">
        <v>85</v>
      </c>
      <c r="AW154" s="14" t="s">
        <v>37</v>
      </c>
      <c r="AX154" s="14" t="s">
        <v>75</v>
      </c>
      <c r="AY154" s="253" t="s">
        <v>142</v>
      </c>
    </row>
    <row r="155" s="15" customFormat="1">
      <c r="A155" s="15"/>
      <c r="B155" s="254"/>
      <c r="C155" s="255"/>
      <c r="D155" s="234" t="s">
        <v>153</v>
      </c>
      <c r="E155" s="256" t="s">
        <v>19</v>
      </c>
      <c r="F155" s="257" t="s">
        <v>156</v>
      </c>
      <c r="G155" s="255"/>
      <c r="H155" s="258">
        <v>12</v>
      </c>
      <c r="I155" s="259"/>
      <c r="J155" s="255"/>
      <c r="K155" s="255"/>
      <c r="L155" s="260"/>
      <c r="M155" s="261"/>
      <c r="N155" s="262"/>
      <c r="O155" s="262"/>
      <c r="P155" s="262"/>
      <c r="Q155" s="262"/>
      <c r="R155" s="262"/>
      <c r="S155" s="262"/>
      <c r="T155" s="262"/>
      <c r="U155" s="263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64" t="s">
        <v>153</v>
      </c>
      <c r="AU155" s="264" t="s">
        <v>85</v>
      </c>
      <c r="AV155" s="15" t="s">
        <v>149</v>
      </c>
      <c r="AW155" s="15" t="s">
        <v>37</v>
      </c>
      <c r="AX155" s="15" t="s">
        <v>83</v>
      </c>
      <c r="AY155" s="264" t="s">
        <v>142</v>
      </c>
    </row>
    <row r="156" s="2" customFormat="1" ht="21.75" customHeight="1">
      <c r="A156" s="41"/>
      <c r="B156" s="42"/>
      <c r="C156" s="214" t="s">
        <v>281</v>
      </c>
      <c r="D156" s="214" t="s">
        <v>144</v>
      </c>
      <c r="E156" s="215" t="s">
        <v>1583</v>
      </c>
      <c r="F156" s="216" t="s">
        <v>1584</v>
      </c>
      <c r="G156" s="217" t="s">
        <v>284</v>
      </c>
      <c r="H156" s="218">
        <v>2</v>
      </c>
      <c r="I156" s="219"/>
      <c r="J156" s="220">
        <f>ROUND(I156*H156,2)</f>
        <v>0</v>
      </c>
      <c r="K156" s="216" t="s">
        <v>1442</v>
      </c>
      <c r="L156" s="47"/>
      <c r="M156" s="221" t="s">
        <v>19</v>
      </c>
      <c r="N156" s="222" t="s">
        <v>46</v>
      </c>
      <c r="O156" s="87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3">
        <f>S156*H156</f>
        <v>0</v>
      </c>
      <c r="U156" s="224" t="s">
        <v>19</v>
      </c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5" t="s">
        <v>466</v>
      </c>
      <c r="AT156" s="225" t="s">
        <v>144</v>
      </c>
      <c r="AU156" s="225" t="s">
        <v>85</v>
      </c>
      <c r="AY156" s="20" t="s">
        <v>142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20" t="s">
        <v>83</v>
      </c>
      <c r="BK156" s="226">
        <f>ROUND(I156*H156,2)</f>
        <v>0</v>
      </c>
      <c r="BL156" s="20" t="s">
        <v>466</v>
      </c>
      <c r="BM156" s="225" t="s">
        <v>1585</v>
      </c>
    </row>
    <row r="157" s="2" customFormat="1">
      <c r="A157" s="41"/>
      <c r="B157" s="42"/>
      <c r="C157" s="43"/>
      <c r="D157" s="234" t="s">
        <v>687</v>
      </c>
      <c r="E157" s="43"/>
      <c r="F157" s="289" t="s">
        <v>1515</v>
      </c>
      <c r="G157" s="43"/>
      <c r="H157" s="43"/>
      <c r="I157" s="229"/>
      <c r="J157" s="43"/>
      <c r="K157" s="43"/>
      <c r="L157" s="47"/>
      <c r="M157" s="230"/>
      <c r="N157" s="231"/>
      <c r="O157" s="87"/>
      <c r="P157" s="87"/>
      <c r="Q157" s="87"/>
      <c r="R157" s="87"/>
      <c r="S157" s="87"/>
      <c r="T157" s="87"/>
      <c r="U157" s="88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T157" s="20" t="s">
        <v>687</v>
      </c>
      <c r="AU157" s="20" t="s">
        <v>85</v>
      </c>
    </row>
    <row r="158" s="13" customFormat="1">
      <c r="A158" s="13"/>
      <c r="B158" s="232"/>
      <c r="C158" s="233"/>
      <c r="D158" s="234" t="s">
        <v>153</v>
      </c>
      <c r="E158" s="235" t="s">
        <v>19</v>
      </c>
      <c r="F158" s="236" t="s">
        <v>1586</v>
      </c>
      <c r="G158" s="233"/>
      <c r="H158" s="235" t="s">
        <v>19</v>
      </c>
      <c r="I158" s="237"/>
      <c r="J158" s="233"/>
      <c r="K158" s="233"/>
      <c r="L158" s="238"/>
      <c r="M158" s="239"/>
      <c r="N158" s="240"/>
      <c r="O158" s="240"/>
      <c r="P158" s="240"/>
      <c r="Q158" s="240"/>
      <c r="R158" s="240"/>
      <c r="S158" s="240"/>
      <c r="T158" s="240"/>
      <c r="U158" s="241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2" t="s">
        <v>153</v>
      </c>
      <c r="AU158" s="242" t="s">
        <v>85</v>
      </c>
      <c r="AV158" s="13" t="s">
        <v>83</v>
      </c>
      <c r="AW158" s="13" t="s">
        <v>37</v>
      </c>
      <c r="AX158" s="13" t="s">
        <v>75</v>
      </c>
      <c r="AY158" s="242" t="s">
        <v>142</v>
      </c>
    </row>
    <row r="159" s="14" customFormat="1">
      <c r="A159" s="14"/>
      <c r="B159" s="243"/>
      <c r="C159" s="244"/>
      <c r="D159" s="234" t="s">
        <v>153</v>
      </c>
      <c r="E159" s="245" t="s">
        <v>19</v>
      </c>
      <c r="F159" s="246" t="s">
        <v>85</v>
      </c>
      <c r="G159" s="244"/>
      <c r="H159" s="247">
        <v>2</v>
      </c>
      <c r="I159" s="248"/>
      <c r="J159" s="244"/>
      <c r="K159" s="244"/>
      <c r="L159" s="249"/>
      <c r="M159" s="250"/>
      <c r="N159" s="251"/>
      <c r="O159" s="251"/>
      <c r="P159" s="251"/>
      <c r="Q159" s="251"/>
      <c r="R159" s="251"/>
      <c r="S159" s="251"/>
      <c r="T159" s="251"/>
      <c r="U159" s="252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3" t="s">
        <v>153</v>
      </c>
      <c r="AU159" s="253" t="s">
        <v>85</v>
      </c>
      <c r="AV159" s="14" t="s">
        <v>85</v>
      </c>
      <c r="AW159" s="14" t="s">
        <v>37</v>
      </c>
      <c r="AX159" s="14" t="s">
        <v>75</v>
      </c>
      <c r="AY159" s="253" t="s">
        <v>142</v>
      </c>
    </row>
    <row r="160" s="15" customFormat="1">
      <c r="A160" s="15"/>
      <c r="B160" s="254"/>
      <c r="C160" s="255"/>
      <c r="D160" s="234" t="s">
        <v>153</v>
      </c>
      <c r="E160" s="256" t="s">
        <v>19</v>
      </c>
      <c r="F160" s="257" t="s">
        <v>156</v>
      </c>
      <c r="G160" s="255"/>
      <c r="H160" s="258">
        <v>2</v>
      </c>
      <c r="I160" s="259"/>
      <c r="J160" s="255"/>
      <c r="K160" s="255"/>
      <c r="L160" s="260"/>
      <c r="M160" s="261"/>
      <c r="N160" s="262"/>
      <c r="O160" s="262"/>
      <c r="P160" s="262"/>
      <c r="Q160" s="262"/>
      <c r="R160" s="262"/>
      <c r="S160" s="262"/>
      <c r="T160" s="262"/>
      <c r="U160" s="263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64" t="s">
        <v>153</v>
      </c>
      <c r="AU160" s="264" t="s">
        <v>85</v>
      </c>
      <c r="AV160" s="15" t="s">
        <v>149</v>
      </c>
      <c r="AW160" s="15" t="s">
        <v>37</v>
      </c>
      <c r="AX160" s="15" t="s">
        <v>83</v>
      </c>
      <c r="AY160" s="264" t="s">
        <v>142</v>
      </c>
    </row>
    <row r="161" s="2" customFormat="1" ht="16.5" customHeight="1">
      <c r="A161" s="41"/>
      <c r="B161" s="42"/>
      <c r="C161" s="214" t="s">
        <v>288</v>
      </c>
      <c r="D161" s="214" t="s">
        <v>144</v>
      </c>
      <c r="E161" s="215" t="s">
        <v>1517</v>
      </c>
      <c r="F161" s="216" t="s">
        <v>1518</v>
      </c>
      <c r="G161" s="217" t="s">
        <v>284</v>
      </c>
      <c r="H161" s="218">
        <v>7</v>
      </c>
      <c r="I161" s="219"/>
      <c r="J161" s="220">
        <f>ROUND(I161*H161,2)</f>
        <v>0</v>
      </c>
      <c r="K161" s="216" t="s">
        <v>1442</v>
      </c>
      <c r="L161" s="47"/>
      <c r="M161" s="221" t="s">
        <v>19</v>
      </c>
      <c r="N161" s="222" t="s">
        <v>46</v>
      </c>
      <c r="O161" s="87"/>
      <c r="P161" s="223">
        <f>O161*H161</f>
        <v>0</v>
      </c>
      <c r="Q161" s="223">
        <v>0</v>
      </c>
      <c r="R161" s="223">
        <f>Q161*H161</f>
        <v>0</v>
      </c>
      <c r="S161" s="223">
        <v>0</v>
      </c>
      <c r="T161" s="223">
        <f>S161*H161</f>
        <v>0</v>
      </c>
      <c r="U161" s="224" t="s">
        <v>19</v>
      </c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25" t="s">
        <v>269</v>
      </c>
      <c r="AT161" s="225" t="s">
        <v>144</v>
      </c>
      <c r="AU161" s="225" t="s">
        <v>85</v>
      </c>
      <c r="AY161" s="20" t="s">
        <v>142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20" t="s">
        <v>83</v>
      </c>
      <c r="BK161" s="226">
        <f>ROUND(I161*H161,2)</f>
        <v>0</v>
      </c>
      <c r="BL161" s="20" t="s">
        <v>269</v>
      </c>
      <c r="BM161" s="225" t="s">
        <v>1587</v>
      </c>
    </row>
    <row r="162" s="2" customFormat="1">
      <c r="A162" s="41"/>
      <c r="B162" s="42"/>
      <c r="C162" s="43"/>
      <c r="D162" s="234" t="s">
        <v>687</v>
      </c>
      <c r="E162" s="43"/>
      <c r="F162" s="289" t="s">
        <v>1520</v>
      </c>
      <c r="G162" s="43"/>
      <c r="H162" s="43"/>
      <c r="I162" s="229"/>
      <c r="J162" s="43"/>
      <c r="K162" s="43"/>
      <c r="L162" s="47"/>
      <c r="M162" s="230"/>
      <c r="N162" s="231"/>
      <c r="O162" s="87"/>
      <c r="P162" s="87"/>
      <c r="Q162" s="87"/>
      <c r="R162" s="87"/>
      <c r="S162" s="87"/>
      <c r="T162" s="87"/>
      <c r="U162" s="88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T162" s="20" t="s">
        <v>687</v>
      </c>
      <c r="AU162" s="20" t="s">
        <v>85</v>
      </c>
    </row>
    <row r="163" s="14" customFormat="1">
      <c r="A163" s="14"/>
      <c r="B163" s="243"/>
      <c r="C163" s="244"/>
      <c r="D163" s="234" t="s">
        <v>153</v>
      </c>
      <c r="E163" s="245" t="s">
        <v>19</v>
      </c>
      <c r="F163" s="246" t="s">
        <v>1588</v>
      </c>
      <c r="G163" s="244"/>
      <c r="H163" s="247">
        <v>7</v>
      </c>
      <c r="I163" s="248"/>
      <c r="J163" s="244"/>
      <c r="K163" s="244"/>
      <c r="L163" s="249"/>
      <c r="M163" s="250"/>
      <c r="N163" s="251"/>
      <c r="O163" s="251"/>
      <c r="P163" s="251"/>
      <c r="Q163" s="251"/>
      <c r="R163" s="251"/>
      <c r="S163" s="251"/>
      <c r="T163" s="251"/>
      <c r="U163" s="252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3" t="s">
        <v>153</v>
      </c>
      <c r="AU163" s="253" t="s">
        <v>85</v>
      </c>
      <c r="AV163" s="14" t="s">
        <v>85</v>
      </c>
      <c r="AW163" s="14" t="s">
        <v>37</v>
      </c>
      <c r="AX163" s="14" t="s">
        <v>75</v>
      </c>
      <c r="AY163" s="253" t="s">
        <v>142</v>
      </c>
    </row>
    <row r="164" s="15" customFormat="1">
      <c r="A164" s="15"/>
      <c r="B164" s="254"/>
      <c r="C164" s="255"/>
      <c r="D164" s="234" t="s">
        <v>153</v>
      </c>
      <c r="E164" s="256" t="s">
        <v>19</v>
      </c>
      <c r="F164" s="257" t="s">
        <v>156</v>
      </c>
      <c r="G164" s="255"/>
      <c r="H164" s="258">
        <v>7</v>
      </c>
      <c r="I164" s="259"/>
      <c r="J164" s="255"/>
      <c r="K164" s="255"/>
      <c r="L164" s="260"/>
      <c r="M164" s="261"/>
      <c r="N164" s="262"/>
      <c r="O164" s="262"/>
      <c r="P164" s="262"/>
      <c r="Q164" s="262"/>
      <c r="R164" s="262"/>
      <c r="S164" s="262"/>
      <c r="T164" s="262"/>
      <c r="U164" s="263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64" t="s">
        <v>153</v>
      </c>
      <c r="AU164" s="264" t="s">
        <v>85</v>
      </c>
      <c r="AV164" s="15" t="s">
        <v>149</v>
      </c>
      <c r="AW164" s="15" t="s">
        <v>37</v>
      </c>
      <c r="AX164" s="15" t="s">
        <v>83</v>
      </c>
      <c r="AY164" s="264" t="s">
        <v>142</v>
      </c>
    </row>
    <row r="165" s="2" customFormat="1" ht="16.5" customHeight="1">
      <c r="A165" s="41"/>
      <c r="B165" s="42"/>
      <c r="C165" s="214" t="s">
        <v>294</v>
      </c>
      <c r="D165" s="214" t="s">
        <v>144</v>
      </c>
      <c r="E165" s="215" t="s">
        <v>1522</v>
      </c>
      <c r="F165" s="216" t="s">
        <v>1523</v>
      </c>
      <c r="G165" s="217" t="s">
        <v>278</v>
      </c>
      <c r="H165" s="218">
        <v>1</v>
      </c>
      <c r="I165" s="219"/>
      <c r="J165" s="220">
        <f>ROUND(I165*H165,2)</f>
        <v>0</v>
      </c>
      <c r="K165" s="216" t="s">
        <v>1442</v>
      </c>
      <c r="L165" s="47"/>
      <c r="M165" s="221" t="s">
        <v>19</v>
      </c>
      <c r="N165" s="222" t="s">
        <v>46</v>
      </c>
      <c r="O165" s="87"/>
      <c r="P165" s="223">
        <f>O165*H165</f>
        <v>0</v>
      </c>
      <c r="Q165" s="223">
        <v>0</v>
      </c>
      <c r="R165" s="223">
        <f>Q165*H165</f>
        <v>0</v>
      </c>
      <c r="S165" s="223">
        <v>0</v>
      </c>
      <c r="T165" s="223">
        <f>S165*H165</f>
        <v>0</v>
      </c>
      <c r="U165" s="224" t="s">
        <v>19</v>
      </c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5" t="s">
        <v>269</v>
      </c>
      <c r="AT165" s="225" t="s">
        <v>144</v>
      </c>
      <c r="AU165" s="225" t="s">
        <v>85</v>
      </c>
      <c r="AY165" s="20" t="s">
        <v>142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20" t="s">
        <v>83</v>
      </c>
      <c r="BK165" s="226">
        <f>ROUND(I165*H165,2)</f>
        <v>0</v>
      </c>
      <c r="BL165" s="20" t="s">
        <v>269</v>
      </c>
      <c r="BM165" s="225" t="s">
        <v>1589</v>
      </c>
    </row>
    <row r="166" s="14" customFormat="1">
      <c r="A166" s="14"/>
      <c r="B166" s="243"/>
      <c r="C166" s="244"/>
      <c r="D166" s="234" t="s">
        <v>153</v>
      </c>
      <c r="E166" s="245" t="s">
        <v>19</v>
      </c>
      <c r="F166" s="246" t="s">
        <v>83</v>
      </c>
      <c r="G166" s="244"/>
      <c r="H166" s="247">
        <v>1</v>
      </c>
      <c r="I166" s="248"/>
      <c r="J166" s="244"/>
      <c r="K166" s="244"/>
      <c r="L166" s="249"/>
      <c r="M166" s="250"/>
      <c r="N166" s="251"/>
      <c r="O166" s="251"/>
      <c r="P166" s="251"/>
      <c r="Q166" s="251"/>
      <c r="R166" s="251"/>
      <c r="S166" s="251"/>
      <c r="T166" s="251"/>
      <c r="U166" s="252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3" t="s">
        <v>153</v>
      </c>
      <c r="AU166" s="253" t="s">
        <v>85</v>
      </c>
      <c r="AV166" s="14" t="s">
        <v>85</v>
      </c>
      <c r="AW166" s="14" t="s">
        <v>37</v>
      </c>
      <c r="AX166" s="14" t="s">
        <v>75</v>
      </c>
      <c r="AY166" s="253" t="s">
        <v>142</v>
      </c>
    </row>
    <row r="167" s="15" customFormat="1">
      <c r="A167" s="15"/>
      <c r="B167" s="254"/>
      <c r="C167" s="255"/>
      <c r="D167" s="234" t="s">
        <v>153</v>
      </c>
      <c r="E167" s="256" t="s">
        <v>19</v>
      </c>
      <c r="F167" s="257" t="s">
        <v>156</v>
      </c>
      <c r="G167" s="255"/>
      <c r="H167" s="258">
        <v>1</v>
      </c>
      <c r="I167" s="259"/>
      <c r="J167" s="255"/>
      <c r="K167" s="255"/>
      <c r="L167" s="260"/>
      <c r="M167" s="261"/>
      <c r="N167" s="262"/>
      <c r="O167" s="262"/>
      <c r="P167" s="262"/>
      <c r="Q167" s="262"/>
      <c r="R167" s="262"/>
      <c r="S167" s="262"/>
      <c r="T167" s="262"/>
      <c r="U167" s="263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64" t="s">
        <v>153</v>
      </c>
      <c r="AU167" s="264" t="s">
        <v>85</v>
      </c>
      <c r="AV167" s="15" t="s">
        <v>149</v>
      </c>
      <c r="AW167" s="15" t="s">
        <v>37</v>
      </c>
      <c r="AX167" s="15" t="s">
        <v>83</v>
      </c>
      <c r="AY167" s="264" t="s">
        <v>142</v>
      </c>
    </row>
    <row r="168" s="2" customFormat="1" ht="16.5" customHeight="1">
      <c r="A168" s="41"/>
      <c r="B168" s="42"/>
      <c r="C168" s="214" t="s">
        <v>7</v>
      </c>
      <c r="D168" s="214" t="s">
        <v>144</v>
      </c>
      <c r="E168" s="215" t="s">
        <v>1525</v>
      </c>
      <c r="F168" s="216" t="s">
        <v>1526</v>
      </c>
      <c r="G168" s="217" t="s">
        <v>1135</v>
      </c>
      <c r="H168" s="218">
        <v>1</v>
      </c>
      <c r="I168" s="219"/>
      <c r="J168" s="220">
        <f>ROUND(I168*H168,2)</f>
        <v>0</v>
      </c>
      <c r="K168" s="216" t="s">
        <v>1442</v>
      </c>
      <c r="L168" s="47"/>
      <c r="M168" s="221" t="s">
        <v>19</v>
      </c>
      <c r="N168" s="222" t="s">
        <v>46</v>
      </c>
      <c r="O168" s="87"/>
      <c r="P168" s="223">
        <f>O168*H168</f>
        <v>0</v>
      </c>
      <c r="Q168" s="223">
        <v>0</v>
      </c>
      <c r="R168" s="223">
        <f>Q168*H168</f>
        <v>0</v>
      </c>
      <c r="S168" s="223">
        <v>0</v>
      </c>
      <c r="T168" s="223">
        <f>S168*H168</f>
        <v>0</v>
      </c>
      <c r="U168" s="224" t="s">
        <v>19</v>
      </c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5" t="s">
        <v>269</v>
      </c>
      <c r="AT168" s="225" t="s">
        <v>144</v>
      </c>
      <c r="AU168" s="225" t="s">
        <v>85</v>
      </c>
      <c r="AY168" s="20" t="s">
        <v>142</v>
      </c>
      <c r="BE168" s="226">
        <f>IF(N168="základní",J168,0)</f>
        <v>0</v>
      </c>
      <c r="BF168" s="226">
        <f>IF(N168="snížená",J168,0)</f>
        <v>0</v>
      </c>
      <c r="BG168" s="226">
        <f>IF(N168="zákl. přenesená",J168,0)</f>
        <v>0</v>
      </c>
      <c r="BH168" s="226">
        <f>IF(N168="sníž. přenesená",J168,0)</f>
        <v>0</v>
      </c>
      <c r="BI168" s="226">
        <f>IF(N168="nulová",J168,0)</f>
        <v>0</v>
      </c>
      <c r="BJ168" s="20" t="s">
        <v>83</v>
      </c>
      <c r="BK168" s="226">
        <f>ROUND(I168*H168,2)</f>
        <v>0</v>
      </c>
      <c r="BL168" s="20" t="s">
        <v>269</v>
      </c>
      <c r="BM168" s="225" t="s">
        <v>1590</v>
      </c>
    </row>
    <row r="169" s="2" customFormat="1">
      <c r="A169" s="41"/>
      <c r="B169" s="42"/>
      <c r="C169" s="43"/>
      <c r="D169" s="234" t="s">
        <v>687</v>
      </c>
      <c r="E169" s="43"/>
      <c r="F169" s="289" t="s">
        <v>1528</v>
      </c>
      <c r="G169" s="43"/>
      <c r="H169" s="43"/>
      <c r="I169" s="229"/>
      <c r="J169" s="43"/>
      <c r="K169" s="43"/>
      <c r="L169" s="47"/>
      <c r="M169" s="230"/>
      <c r="N169" s="231"/>
      <c r="O169" s="87"/>
      <c r="P169" s="87"/>
      <c r="Q169" s="87"/>
      <c r="R169" s="87"/>
      <c r="S169" s="87"/>
      <c r="T169" s="87"/>
      <c r="U169" s="88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0" t="s">
        <v>687</v>
      </c>
      <c r="AU169" s="20" t="s">
        <v>85</v>
      </c>
    </row>
    <row r="170" s="14" customFormat="1">
      <c r="A170" s="14"/>
      <c r="B170" s="243"/>
      <c r="C170" s="244"/>
      <c r="D170" s="234" t="s">
        <v>153</v>
      </c>
      <c r="E170" s="245" t="s">
        <v>19</v>
      </c>
      <c r="F170" s="246" t="s">
        <v>83</v>
      </c>
      <c r="G170" s="244"/>
      <c r="H170" s="247">
        <v>1</v>
      </c>
      <c r="I170" s="248"/>
      <c r="J170" s="244"/>
      <c r="K170" s="244"/>
      <c r="L170" s="249"/>
      <c r="M170" s="250"/>
      <c r="N170" s="251"/>
      <c r="O170" s="251"/>
      <c r="P170" s="251"/>
      <c r="Q170" s="251"/>
      <c r="R170" s="251"/>
      <c r="S170" s="251"/>
      <c r="T170" s="251"/>
      <c r="U170" s="252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3" t="s">
        <v>153</v>
      </c>
      <c r="AU170" s="253" t="s">
        <v>85</v>
      </c>
      <c r="AV170" s="14" t="s">
        <v>85</v>
      </c>
      <c r="AW170" s="14" t="s">
        <v>37</v>
      </c>
      <c r="AX170" s="14" t="s">
        <v>75</v>
      </c>
      <c r="AY170" s="253" t="s">
        <v>142</v>
      </c>
    </row>
    <row r="171" s="15" customFormat="1">
      <c r="A171" s="15"/>
      <c r="B171" s="254"/>
      <c r="C171" s="255"/>
      <c r="D171" s="234" t="s">
        <v>153</v>
      </c>
      <c r="E171" s="256" t="s">
        <v>19</v>
      </c>
      <c r="F171" s="257" t="s">
        <v>156</v>
      </c>
      <c r="G171" s="255"/>
      <c r="H171" s="258">
        <v>1</v>
      </c>
      <c r="I171" s="259"/>
      <c r="J171" s="255"/>
      <c r="K171" s="255"/>
      <c r="L171" s="260"/>
      <c r="M171" s="261"/>
      <c r="N171" s="262"/>
      <c r="O171" s="262"/>
      <c r="P171" s="262"/>
      <c r="Q171" s="262"/>
      <c r="R171" s="262"/>
      <c r="S171" s="262"/>
      <c r="T171" s="262"/>
      <c r="U171" s="263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64" t="s">
        <v>153</v>
      </c>
      <c r="AU171" s="264" t="s">
        <v>85</v>
      </c>
      <c r="AV171" s="15" t="s">
        <v>149</v>
      </c>
      <c r="AW171" s="15" t="s">
        <v>37</v>
      </c>
      <c r="AX171" s="15" t="s">
        <v>83</v>
      </c>
      <c r="AY171" s="264" t="s">
        <v>142</v>
      </c>
    </row>
    <row r="172" s="2" customFormat="1" ht="16.5" customHeight="1">
      <c r="A172" s="41"/>
      <c r="B172" s="42"/>
      <c r="C172" s="214" t="s">
        <v>306</v>
      </c>
      <c r="D172" s="214" t="s">
        <v>144</v>
      </c>
      <c r="E172" s="215" t="s">
        <v>1529</v>
      </c>
      <c r="F172" s="216" t="s">
        <v>1530</v>
      </c>
      <c r="G172" s="217" t="s">
        <v>359</v>
      </c>
      <c r="H172" s="218">
        <v>15</v>
      </c>
      <c r="I172" s="219"/>
      <c r="J172" s="220">
        <f>ROUND(I172*H172,2)</f>
        <v>0</v>
      </c>
      <c r="K172" s="216" t="s">
        <v>1442</v>
      </c>
      <c r="L172" s="47"/>
      <c r="M172" s="221" t="s">
        <v>19</v>
      </c>
      <c r="N172" s="222" t="s">
        <v>46</v>
      </c>
      <c r="O172" s="87"/>
      <c r="P172" s="223">
        <f>O172*H172</f>
        <v>0</v>
      </c>
      <c r="Q172" s="223">
        <v>0</v>
      </c>
      <c r="R172" s="223">
        <f>Q172*H172</f>
        <v>0</v>
      </c>
      <c r="S172" s="223">
        <v>0</v>
      </c>
      <c r="T172" s="223">
        <f>S172*H172</f>
        <v>0</v>
      </c>
      <c r="U172" s="224" t="s">
        <v>19</v>
      </c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25" t="s">
        <v>269</v>
      </c>
      <c r="AT172" s="225" t="s">
        <v>144</v>
      </c>
      <c r="AU172" s="225" t="s">
        <v>85</v>
      </c>
      <c r="AY172" s="20" t="s">
        <v>142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20" t="s">
        <v>83</v>
      </c>
      <c r="BK172" s="226">
        <f>ROUND(I172*H172,2)</f>
        <v>0</v>
      </c>
      <c r="BL172" s="20" t="s">
        <v>269</v>
      </c>
      <c r="BM172" s="225" t="s">
        <v>1591</v>
      </c>
    </row>
    <row r="173" s="2" customFormat="1">
      <c r="A173" s="41"/>
      <c r="B173" s="42"/>
      <c r="C173" s="43"/>
      <c r="D173" s="234" t="s">
        <v>687</v>
      </c>
      <c r="E173" s="43"/>
      <c r="F173" s="289" t="s">
        <v>1532</v>
      </c>
      <c r="G173" s="43"/>
      <c r="H173" s="43"/>
      <c r="I173" s="229"/>
      <c r="J173" s="43"/>
      <c r="K173" s="43"/>
      <c r="L173" s="47"/>
      <c r="M173" s="230"/>
      <c r="N173" s="231"/>
      <c r="O173" s="87"/>
      <c r="P173" s="87"/>
      <c r="Q173" s="87"/>
      <c r="R173" s="87"/>
      <c r="S173" s="87"/>
      <c r="T173" s="87"/>
      <c r="U173" s="88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T173" s="20" t="s">
        <v>687</v>
      </c>
      <c r="AU173" s="20" t="s">
        <v>85</v>
      </c>
    </row>
    <row r="174" s="14" customFormat="1">
      <c r="A174" s="14"/>
      <c r="B174" s="243"/>
      <c r="C174" s="244"/>
      <c r="D174" s="234" t="s">
        <v>153</v>
      </c>
      <c r="E174" s="245" t="s">
        <v>19</v>
      </c>
      <c r="F174" s="246" t="s">
        <v>256</v>
      </c>
      <c r="G174" s="244"/>
      <c r="H174" s="247">
        <v>15</v>
      </c>
      <c r="I174" s="248"/>
      <c r="J174" s="244"/>
      <c r="K174" s="244"/>
      <c r="L174" s="249"/>
      <c r="M174" s="250"/>
      <c r="N174" s="251"/>
      <c r="O174" s="251"/>
      <c r="P174" s="251"/>
      <c r="Q174" s="251"/>
      <c r="R174" s="251"/>
      <c r="S174" s="251"/>
      <c r="T174" s="251"/>
      <c r="U174" s="252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3" t="s">
        <v>153</v>
      </c>
      <c r="AU174" s="253" t="s">
        <v>85</v>
      </c>
      <c r="AV174" s="14" t="s">
        <v>85</v>
      </c>
      <c r="AW174" s="14" t="s">
        <v>37</v>
      </c>
      <c r="AX174" s="14" t="s">
        <v>75</v>
      </c>
      <c r="AY174" s="253" t="s">
        <v>142</v>
      </c>
    </row>
    <row r="175" s="15" customFormat="1">
      <c r="A175" s="15"/>
      <c r="B175" s="254"/>
      <c r="C175" s="255"/>
      <c r="D175" s="234" t="s">
        <v>153</v>
      </c>
      <c r="E175" s="256" t="s">
        <v>19</v>
      </c>
      <c r="F175" s="257" t="s">
        <v>156</v>
      </c>
      <c r="G175" s="255"/>
      <c r="H175" s="258">
        <v>15</v>
      </c>
      <c r="I175" s="259"/>
      <c r="J175" s="255"/>
      <c r="K175" s="255"/>
      <c r="L175" s="260"/>
      <c r="M175" s="261"/>
      <c r="N175" s="262"/>
      <c r="O175" s="262"/>
      <c r="P175" s="262"/>
      <c r="Q175" s="262"/>
      <c r="R175" s="262"/>
      <c r="S175" s="262"/>
      <c r="T175" s="262"/>
      <c r="U175" s="263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64" t="s">
        <v>153</v>
      </c>
      <c r="AU175" s="264" t="s">
        <v>85</v>
      </c>
      <c r="AV175" s="15" t="s">
        <v>149</v>
      </c>
      <c r="AW175" s="15" t="s">
        <v>37</v>
      </c>
      <c r="AX175" s="15" t="s">
        <v>83</v>
      </c>
      <c r="AY175" s="264" t="s">
        <v>142</v>
      </c>
    </row>
    <row r="176" s="2" customFormat="1" ht="16.5" customHeight="1">
      <c r="A176" s="41"/>
      <c r="B176" s="42"/>
      <c r="C176" s="214" t="s">
        <v>311</v>
      </c>
      <c r="D176" s="214" t="s">
        <v>144</v>
      </c>
      <c r="E176" s="215" t="s">
        <v>1533</v>
      </c>
      <c r="F176" s="216" t="s">
        <v>1534</v>
      </c>
      <c r="G176" s="217" t="s">
        <v>1135</v>
      </c>
      <c r="H176" s="218">
        <v>1</v>
      </c>
      <c r="I176" s="219"/>
      <c r="J176" s="220">
        <f>ROUND(I176*H176,2)</f>
        <v>0</v>
      </c>
      <c r="K176" s="216" t="s">
        <v>1442</v>
      </c>
      <c r="L176" s="47"/>
      <c r="M176" s="221" t="s">
        <v>19</v>
      </c>
      <c r="N176" s="222" t="s">
        <v>46</v>
      </c>
      <c r="O176" s="87"/>
      <c r="P176" s="223">
        <f>O176*H176</f>
        <v>0</v>
      </c>
      <c r="Q176" s="223">
        <v>0</v>
      </c>
      <c r="R176" s="223">
        <f>Q176*H176</f>
        <v>0</v>
      </c>
      <c r="S176" s="223">
        <v>0</v>
      </c>
      <c r="T176" s="223">
        <f>S176*H176</f>
        <v>0</v>
      </c>
      <c r="U176" s="224" t="s">
        <v>19</v>
      </c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225" t="s">
        <v>269</v>
      </c>
      <c r="AT176" s="225" t="s">
        <v>144</v>
      </c>
      <c r="AU176" s="225" t="s">
        <v>85</v>
      </c>
      <c r="AY176" s="20" t="s">
        <v>142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20" t="s">
        <v>83</v>
      </c>
      <c r="BK176" s="226">
        <f>ROUND(I176*H176,2)</f>
        <v>0</v>
      </c>
      <c r="BL176" s="20" t="s">
        <v>269</v>
      </c>
      <c r="BM176" s="225" t="s">
        <v>1592</v>
      </c>
    </row>
    <row r="177" s="2" customFormat="1">
      <c r="A177" s="41"/>
      <c r="B177" s="42"/>
      <c r="C177" s="43"/>
      <c r="D177" s="234" t="s">
        <v>687</v>
      </c>
      <c r="E177" s="43"/>
      <c r="F177" s="289" t="s">
        <v>1536</v>
      </c>
      <c r="G177" s="43"/>
      <c r="H177" s="43"/>
      <c r="I177" s="229"/>
      <c r="J177" s="43"/>
      <c r="K177" s="43"/>
      <c r="L177" s="47"/>
      <c r="M177" s="230"/>
      <c r="N177" s="231"/>
      <c r="O177" s="87"/>
      <c r="P177" s="87"/>
      <c r="Q177" s="87"/>
      <c r="R177" s="87"/>
      <c r="S177" s="87"/>
      <c r="T177" s="87"/>
      <c r="U177" s="88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T177" s="20" t="s">
        <v>687</v>
      </c>
      <c r="AU177" s="20" t="s">
        <v>85</v>
      </c>
    </row>
    <row r="178" s="14" customFormat="1">
      <c r="A178" s="14"/>
      <c r="B178" s="243"/>
      <c r="C178" s="244"/>
      <c r="D178" s="234" t="s">
        <v>153</v>
      </c>
      <c r="E178" s="245" t="s">
        <v>19</v>
      </c>
      <c r="F178" s="246" t="s">
        <v>83</v>
      </c>
      <c r="G178" s="244"/>
      <c r="H178" s="247">
        <v>1</v>
      </c>
      <c r="I178" s="248"/>
      <c r="J178" s="244"/>
      <c r="K178" s="244"/>
      <c r="L178" s="249"/>
      <c r="M178" s="250"/>
      <c r="N178" s="251"/>
      <c r="O178" s="251"/>
      <c r="P178" s="251"/>
      <c r="Q178" s="251"/>
      <c r="R178" s="251"/>
      <c r="S178" s="251"/>
      <c r="T178" s="251"/>
      <c r="U178" s="252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3" t="s">
        <v>153</v>
      </c>
      <c r="AU178" s="253" t="s">
        <v>85</v>
      </c>
      <c r="AV178" s="14" t="s">
        <v>85</v>
      </c>
      <c r="AW178" s="14" t="s">
        <v>37</v>
      </c>
      <c r="AX178" s="14" t="s">
        <v>75</v>
      </c>
      <c r="AY178" s="253" t="s">
        <v>142</v>
      </c>
    </row>
    <row r="179" s="15" customFormat="1">
      <c r="A179" s="15"/>
      <c r="B179" s="254"/>
      <c r="C179" s="255"/>
      <c r="D179" s="234" t="s">
        <v>153</v>
      </c>
      <c r="E179" s="256" t="s">
        <v>19</v>
      </c>
      <c r="F179" s="257" t="s">
        <v>156</v>
      </c>
      <c r="G179" s="255"/>
      <c r="H179" s="258">
        <v>1</v>
      </c>
      <c r="I179" s="259"/>
      <c r="J179" s="255"/>
      <c r="K179" s="255"/>
      <c r="L179" s="260"/>
      <c r="M179" s="261"/>
      <c r="N179" s="262"/>
      <c r="O179" s="262"/>
      <c r="P179" s="262"/>
      <c r="Q179" s="262"/>
      <c r="R179" s="262"/>
      <c r="S179" s="262"/>
      <c r="T179" s="262"/>
      <c r="U179" s="263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64" t="s">
        <v>153</v>
      </c>
      <c r="AU179" s="264" t="s">
        <v>85</v>
      </c>
      <c r="AV179" s="15" t="s">
        <v>149</v>
      </c>
      <c r="AW179" s="15" t="s">
        <v>37</v>
      </c>
      <c r="AX179" s="15" t="s">
        <v>83</v>
      </c>
      <c r="AY179" s="264" t="s">
        <v>142</v>
      </c>
    </row>
    <row r="180" s="2" customFormat="1" ht="16.5" customHeight="1">
      <c r="A180" s="41"/>
      <c r="B180" s="42"/>
      <c r="C180" s="214" t="s">
        <v>317</v>
      </c>
      <c r="D180" s="214" t="s">
        <v>144</v>
      </c>
      <c r="E180" s="215" t="s">
        <v>1593</v>
      </c>
      <c r="F180" s="216" t="s">
        <v>1594</v>
      </c>
      <c r="G180" s="217" t="s">
        <v>284</v>
      </c>
      <c r="H180" s="218">
        <v>1</v>
      </c>
      <c r="I180" s="219"/>
      <c r="J180" s="220">
        <f>ROUND(I180*H180,2)</f>
        <v>0</v>
      </c>
      <c r="K180" s="216" t="s">
        <v>1442</v>
      </c>
      <c r="L180" s="47"/>
      <c r="M180" s="221" t="s">
        <v>19</v>
      </c>
      <c r="N180" s="222" t="s">
        <v>46</v>
      </c>
      <c r="O180" s="87"/>
      <c r="P180" s="223">
        <f>O180*H180</f>
        <v>0</v>
      </c>
      <c r="Q180" s="223">
        <v>0</v>
      </c>
      <c r="R180" s="223">
        <f>Q180*H180</f>
        <v>0</v>
      </c>
      <c r="S180" s="223">
        <v>0</v>
      </c>
      <c r="T180" s="223">
        <f>S180*H180</f>
        <v>0</v>
      </c>
      <c r="U180" s="224" t="s">
        <v>19</v>
      </c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25" t="s">
        <v>466</v>
      </c>
      <c r="AT180" s="225" t="s">
        <v>144</v>
      </c>
      <c r="AU180" s="225" t="s">
        <v>85</v>
      </c>
      <c r="AY180" s="20" t="s">
        <v>142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20" t="s">
        <v>83</v>
      </c>
      <c r="BK180" s="226">
        <f>ROUND(I180*H180,2)</f>
        <v>0</v>
      </c>
      <c r="BL180" s="20" t="s">
        <v>466</v>
      </c>
      <c r="BM180" s="225" t="s">
        <v>1595</v>
      </c>
    </row>
    <row r="181" s="2" customFormat="1">
      <c r="A181" s="41"/>
      <c r="B181" s="42"/>
      <c r="C181" s="43"/>
      <c r="D181" s="234" t="s">
        <v>687</v>
      </c>
      <c r="E181" s="43"/>
      <c r="F181" s="289" t="s">
        <v>1596</v>
      </c>
      <c r="G181" s="43"/>
      <c r="H181" s="43"/>
      <c r="I181" s="229"/>
      <c r="J181" s="43"/>
      <c r="K181" s="43"/>
      <c r="L181" s="47"/>
      <c r="M181" s="230"/>
      <c r="N181" s="231"/>
      <c r="O181" s="87"/>
      <c r="P181" s="87"/>
      <c r="Q181" s="87"/>
      <c r="R181" s="87"/>
      <c r="S181" s="87"/>
      <c r="T181" s="87"/>
      <c r="U181" s="88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T181" s="20" t="s">
        <v>687</v>
      </c>
      <c r="AU181" s="20" t="s">
        <v>85</v>
      </c>
    </row>
    <row r="182" s="14" customFormat="1">
      <c r="A182" s="14"/>
      <c r="B182" s="243"/>
      <c r="C182" s="244"/>
      <c r="D182" s="234" t="s">
        <v>153</v>
      </c>
      <c r="E182" s="245" t="s">
        <v>19</v>
      </c>
      <c r="F182" s="246" t="s">
        <v>1597</v>
      </c>
      <c r="G182" s="244"/>
      <c r="H182" s="247">
        <v>1</v>
      </c>
      <c r="I182" s="248"/>
      <c r="J182" s="244"/>
      <c r="K182" s="244"/>
      <c r="L182" s="249"/>
      <c r="M182" s="250"/>
      <c r="N182" s="251"/>
      <c r="O182" s="251"/>
      <c r="P182" s="251"/>
      <c r="Q182" s="251"/>
      <c r="R182" s="251"/>
      <c r="S182" s="251"/>
      <c r="T182" s="251"/>
      <c r="U182" s="252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3" t="s">
        <v>153</v>
      </c>
      <c r="AU182" s="253" t="s">
        <v>85</v>
      </c>
      <c r="AV182" s="14" t="s">
        <v>85</v>
      </c>
      <c r="AW182" s="14" t="s">
        <v>37</v>
      </c>
      <c r="AX182" s="14" t="s">
        <v>75</v>
      </c>
      <c r="AY182" s="253" t="s">
        <v>142</v>
      </c>
    </row>
    <row r="183" s="15" customFormat="1">
      <c r="A183" s="15"/>
      <c r="B183" s="254"/>
      <c r="C183" s="255"/>
      <c r="D183" s="234" t="s">
        <v>153</v>
      </c>
      <c r="E183" s="256" t="s">
        <v>19</v>
      </c>
      <c r="F183" s="257" t="s">
        <v>156</v>
      </c>
      <c r="G183" s="255"/>
      <c r="H183" s="258">
        <v>1</v>
      </c>
      <c r="I183" s="259"/>
      <c r="J183" s="255"/>
      <c r="K183" s="255"/>
      <c r="L183" s="260"/>
      <c r="M183" s="261"/>
      <c r="N183" s="262"/>
      <c r="O183" s="262"/>
      <c r="P183" s="262"/>
      <c r="Q183" s="262"/>
      <c r="R183" s="262"/>
      <c r="S183" s="262"/>
      <c r="T183" s="262"/>
      <c r="U183" s="263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64" t="s">
        <v>153</v>
      </c>
      <c r="AU183" s="264" t="s">
        <v>85</v>
      </c>
      <c r="AV183" s="15" t="s">
        <v>149</v>
      </c>
      <c r="AW183" s="15" t="s">
        <v>37</v>
      </c>
      <c r="AX183" s="15" t="s">
        <v>83</v>
      </c>
      <c r="AY183" s="264" t="s">
        <v>142</v>
      </c>
    </row>
    <row r="184" s="2" customFormat="1" ht="16.5" customHeight="1">
      <c r="A184" s="41"/>
      <c r="B184" s="42"/>
      <c r="C184" s="214" t="s">
        <v>322</v>
      </c>
      <c r="D184" s="214" t="s">
        <v>144</v>
      </c>
      <c r="E184" s="215" t="s">
        <v>1598</v>
      </c>
      <c r="F184" s="216" t="s">
        <v>1599</v>
      </c>
      <c r="G184" s="217" t="s">
        <v>284</v>
      </c>
      <c r="H184" s="218">
        <v>1</v>
      </c>
      <c r="I184" s="219"/>
      <c r="J184" s="220">
        <f>ROUND(I184*H184,2)</f>
        <v>0</v>
      </c>
      <c r="K184" s="216" t="s">
        <v>1442</v>
      </c>
      <c r="L184" s="47"/>
      <c r="M184" s="221" t="s">
        <v>19</v>
      </c>
      <c r="N184" s="222" t="s">
        <v>46</v>
      </c>
      <c r="O184" s="87"/>
      <c r="P184" s="223">
        <f>O184*H184</f>
        <v>0</v>
      </c>
      <c r="Q184" s="223">
        <v>0</v>
      </c>
      <c r="R184" s="223">
        <f>Q184*H184</f>
        <v>0</v>
      </c>
      <c r="S184" s="223">
        <v>0</v>
      </c>
      <c r="T184" s="223">
        <f>S184*H184</f>
        <v>0</v>
      </c>
      <c r="U184" s="224" t="s">
        <v>19</v>
      </c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25" t="s">
        <v>466</v>
      </c>
      <c r="AT184" s="225" t="s">
        <v>144</v>
      </c>
      <c r="AU184" s="225" t="s">
        <v>85</v>
      </c>
      <c r="AY184" s="20" t="s">
        <v>142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20" t="s">
        <v>83</v>
      </c>
      <c r="BK184" s="226">
        <f>ROUND(I184*H184,2)</f>
        <v>0</v>
      </c>
      <c r="BL184" s="20" t="s">
        <v>466</v>
      </c>
      <c r="BM184" s="225" t="s">
        <v>1600</v>
      </c>
    </row>
    <row r="185" s="2" customFormat="1">
      <c r="A185" s="41"/>
      <c r="B185" s="42"/>
      <c r="C185" s="43"/>
      <c r="D185" s="234" t="s">
        <v>687</v>
      </c>
      <c r="E185" s="43"/>
      <c r="F185" s="289" t="s">
        <v>1501</v>
      </c>
      <c r="G185" s="43"/>
      <c r="H185" s="43"/>
      <c r="I185" s="229"/>
      <c r="J185" s="43"/>
      <c r="K185" s="43"/>
      <c r="L185" s="47"/>
      <c r="M185" s="230"/>
      <c r="N185" s="231"/>
      <c r="O185" s="87"/>
      <c r="P185" s="87"/>
      <c r="Q185" s="87"/>
      <c r="R185" s="87"/>
      <c r="S185" s="87"/>
      <c r="T185" s="87"/>
      <c r="U185" s="88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20" t="s">
        <v>687</v>
      </c>
      <c r="AU185" s="20" t="s">
        <v>85</v>
      </c>
    </row>
    <row r="186" s="14" customFormat="1">
      <c r="A186" s="14"/>
      <c r="B186" s="243"/>
      <c r="C186" s="244"/>
      <c r="D186" s="234" t="s">
        <v>153</v>
      </c>
      <c r="E186" s="245" t="s">
        <v>19</v>
      </c>
      <c r="F186" s="246" t="s">
        <v>1601</v>
      </c>
      <c r="G186" s="244"/>
      <c r="H186" s="247">
        <v>1</v>
      </c>
      <c r="I186" s="248"/>
      <c r="J186" s="244"/>
      <c r="K186" s="244"/>
      <c r="L186" s="249"/>
      <c r="M186" s="250"/>
      <c r="N186" s="251"/>
      <c r="O186" s="251"/>
      <c r="P186" s="251"/>
      <c r="Q186" s="251"/>
      <c r="R186" s="251"/>
      <c r="S186" s="251"/>
      <c r="T186" s="251"/>
      <c r="U186" s="252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3" t="s">
        <v>153</v>
      </c>
      <c r="AU186" s="253" t="s">
        <v>85</v>
      </c>
      <c r="AV186" s="14" t="s">
        <v>85</v>
      </c>
      <c r="AW186" s="14" t="s">
        <v>37</v>
      </c>
      <c r="AX186" s="14" t="s">
        <v>75</v>
      </c>
      <c r="AY186" s="253" t="s">
        <v>142</v>
      </c>
    </row>
    <row r="187" s="15" customFormat="1">
      <c r="A187" s="15"/>
      <c r="B187" s="254"/>
      <c r="C187" s="255"/>
      <c r="D187" s="234" t="s">
        <v>153</v>
      </c>
      <c r="E187" s="256" t="s">
        <v>19</v>
      </c>
      <c r="F187" s="257" t="s">
        <v>156</v>
      </c>
      <c r="G187" s="255"/>
      <c r="H187" s="258">
        <v>1</v>
      </c>
      <c r="I187" s="259"/>
      <c r="J187" s="255"/>
      <c r="K187" s="255"/>
      <c r="L187" s="260"/>
      <c r="M187" s="261"/>
      <c r="N187" s="262"/>
      <c r="O187" s="262"/>
      <c r="P187" s="262"/>
      <c r="Q187" s="262"/>
      <c r="R187" s="262"/>
      <c r="S187" s="262"/>
      <c r="T187" s="262"/>
      <c r="U187" s="263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64" t="s">
        <v>153</v>
      </c>
      <c r="AU187" s="264" t="s">
        <v>85</v>
      </c>
      <c r="AV187" s="15" t="s">
        <v>149</v>
      </c>
      <c r="AW187" s="15" t="s">
        <v>37</v>
      </c>
      <c r="AX187" s="15" t="s">
        <v>83</v>
      </c>
      <c r="AY187" s="264" t="s">
        <v>142</v>
      </c>
    </row>
    <row r="188" s="12" customFormat="1" ht="25.92" customHeight="1">
      <c r="A188" s="12"/>
      <c r="B188" s="198"/>
      <c r="C188" s="199"/>
      <c r="D188" s="200" t="s">
        <v>74</v>
      </c>
      <c r="E188" s="201" t="s">
        <v>460</v>
      </c>
      <c r="F188" s="201" t="s">
        <v>461</v>
      </c>
      <c r="G188" s="199"/>
      <c r="H188" s="199"/>
      <c r="I188" s="202"/>
      <c r="J188" s="203">
        <f>BK188</f>
        <v>0</v>
      </c>
      <c r="K188" s="199"/>
      <c r="L188" s="204"/>
      <c r="M188" s="205"/>
      <c r="N188" s="206"/>
      <c r="O188" s="206"/>
      <c r="P188" s="207">
        <f>SUM(P189:P193)</f>
        <v>0</v>
      </c>
      <c r="Q188" s="206"/>
      <c r="R188" s="207">
        <f>SUM(R189:R193)</f>
        <v>0</v>
      </c>
      <c r="S188" s="206"/>
      <c r="T188" s="207">
        <f>SUM(T189:T193)</f>
        <v>0</v>
      </c>
      <c r="U188" s="208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09" t="s">
        <v>149</v>
      </c>
      <c r="AT188" s="210" t="s">
        <v>74</v>
      </c>
      <c r="AU188" s="210" t="s">
        <v>75</v>
      </c>
      <c r="AY188" s="209" t="s">
        <v>142</v>
      </c>
      <c r="BK188" s="211">
        <f>SUM(BK189:BK193)</f>
        <v>0</v>
      </c>
    </row>
    <row r="189" s="2" customFormat="1" ht="24.15" customHeight="1">
      <c r="A189" s="41"/>
      <c r="B189" s="42"/>
      <c r="C189" s="214" t="s">
        <v>327</v>
      </c>
      <c r="D189" s="214" t="s">
        <v>144</v>
      </c>
      <c r="E189" s="215" t="s">
        <v>1537</v>
      </c>
      <c r="F189" s="216" t="s">
        <v>1538</v>
      </c>
      <c r="G189" s="217" t="s">
        <v>465</v>
      </c>
      <c r="H189" s="218">
        <v>160</v>
      </c>
      <c r="I189" s="219"/>
      <c r="J189" s="220">
        <f>ROUND(I189*H189,2)</f>
        <v>0</v>
      </c>
      <c r="K189" s="216" t="s">
        <v>148</v>
      </c>
      <c r="L189" s="47"/>
      <c r="M189" s="221" t="s">
        <v>19</v>
      </c>
      <c r="N189" s="222" t="s">
        <v>46</v>
      </c>
      <c r="O189" s="87"/>
      <c r="P189" s="223">
        <f>O189*H189</f>
        <v>0</v>
      </c>
      <c r="Q189" s="223">
        <v>0</v>
      </c>
      <c r="R189" s="223">
        <f>Q189*H189</f>
        <v>0</v>
      </c>
      <c r="S189" s="223">
        <v>0</v>
      </c>
      <c r="T189" s="223">
        <f>S189*H189</f>
        <v>0</v>
      </c>
      <c r="U189" s="224" t="s">
        <v>19</v>
      </c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225" t="s">
        <v>466</v>
      </c>
      <c r="AT189" s="225" t="s">
        <v>144</v>
      </c>
      <c r="AU189" s="225" t="s">
        <v>83</v>
      </c>
      <c r="AY189" s="20" t="s">
        <v>142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20" t="s">
        <v>83</v>
      </c>
      <c r="BK189" s="226">
        <f>ROUND(I189*H189,2)</f>
        <v>0</v>
      </c>
      <c r="BL189" s="20" t="s">
        <v>466</v>
      </c>
      <c r="BM189" s="225" t="s">
        <v>1602</v>
      </c>
    </row>
    <row r="190" s="2" customFormat="1">
      <c r="A190" s="41"/>
      <c r="B190" s="42"/>
      <c r="C190" s="43"/>
      <c r="D190" s="227" t="s">
        <v>151</v>
      </c>
      <c r="E190" s="43"/>
      <c r="F190" s="228" t="s">
        <v>1540</v>
      </c>
      <c r="G190" s="43"/>
      <c r="H190" s="43"/>
      <c r="I190" s="229"/>
      <c r="J190" s="43"/>
      <c r="K190" s="43"/>
      <c r="L190" s="47"/>
      <c r="M190" s="230"/>
      <c r="N190" s="231"/>
      <c r="O190" s="87"/>
      <c r="P190" s="87"/>
      <c r="Q190" s="87"/>
      <c r="R190" s="87"/>
      <c r="S190" s="87"/>
      <c r="T190" s="87"/>
      <c r="U190" s="88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T190" s="20" t="s">
        <v>151</v>
      </c>
      <c r="AU190" s="20" t="s">
        <v>83</v>
      </c>
    </row>
    <row r="191" s="14" customFormat="1">
      <c r="A191" s="14"/>
      <c r="B191" s="243"/>
      <c r="C191" s="244"/>
      <c r="D191" s="234" t="s">
        <v>153</v>
      </c>
      <c r="E191" s="245" t="s">
        <v>19</v>
      </c>
      <c r="F191" s="246" t="s">
        <v>1541</v>
      </c>
      <c r="G191" s="244"/>
      <c r="H191" s="247">
        <v>120</v>
      </c>
      <c r="I191" s="248"/>
      <c r="J191" s="244"/>
      <c r="K191" s="244"/>
      <c r="L191" s="249"/>
      <c r="M191" s="250"/>
      <c r="N191" s="251"/>
      <c r="O191" s="251"/>
      <c r="P191" s="251"/>
      <c r="Q191" s="251"/>
      <c r="R191" s="251"/>
      <c r="S191" s="251"/>
      <c r="T191" s="251"/>
      <c r="U191" s="252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3" t="s">
        <v>153</v>
      </c>
      <c r="AU191" s="253" t="s">
        <v>83</v>
      </c>
      <c r="AV191" s="14" t="s">
        <v>85</v>
      </c>
      <c r="AW191" s="14" t="s">
        <v>37</v>
      </c>
      <c r="AX191" s="14" t="s">
        <v>75</v>
      </c>
      <c r="AY191" s="253" t="s">
        <v>142</v>
      </c>
    </row>
    <row r="192" s="14" customFormat="1">
      <c r="A192" s="14"/>
      <c r="B192" s="243"/>
      <c r="C192" s="244"/>
      <c r="D192" s="234" t="s">
        <v>153</v>
      </c>
      <c r="E192" s="245" t="s">
        <v>19</v>
      </c>
      <c r="F192" s="246" t="s">
        <v>1542</v>
      </c>
      <c r="G192" s="244"/>
      <c r="H192" s="247">
        <v>40</v>
      </c>
      <c r="I192" s="248"/>
      <c r="J192" s="244"/>
      <c r="K192" s="244"/>
      <c r="L192" s="249"/>
      <c r="M192" s="250"/>
      <c r="N192" s="251"/>
      <c r="O192" s="251"/>
      <c r="P192" s="251"/>
      <c r="Q192" s="251"/>
      <c r="R192" s="251"/>
      <c r="S192" s="251"/>
      <c r="T192" s="251"/>
      <c r="U192" s="252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3" t="s">
        <v>153</v>
      </c>
      <c r="AU192" s="253" t="s">
        <v>83</v>
      </c>
      <c r="AV192" s="14" t="s">
        <v>85</v>
      </c>
      <c r="AW192" s="14" t="s">
        <v>37</v>
      </c>
      <c r="AX192" s="14" t="s">
        <v>75</v>
      </c>
      <c r="AY192" s="253" t="s">
        <v>142</v>
      </c>
    </row>
    <row r="193" s="15" customFormat="1">
      <c r="A193" s="15"/>
      <c r="B193" s="254"/>
      <c r="C193" s="255"/>
      <c r="D193" s="234" t="s">
        <v>153</v>
      </c>
      <c r="E193" s="256" t="s">
        <v>19</v>
      </c>
      <c r="F193" s="257" t="s">
        <v>156</v>
      </c>
      <c r="G193" s="255"/>
      <c r="H193" s="258">
        <v>160</v>
      </c>
      <c r="I193" s="259"/>
      <c r="J193" s="255"/>
      <c r="K193" s="255"/>
      <c r="L193" s="260"/>
      <c r="M193" s="276"/>
      <c r="N193" s="277"/>
      <c r="O193" s="277"/>
      <c r="P193" s="277"/>
      <c r="Q193" s="277"/>
      <c r="R193" s="277"/>
      <c r="S193" s="277"/>
      <c r="T193" s="277"/>
      <c r="U193" s="278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64" t="s">
        <v>153</v>
      </c>
      <c r="AU193" s="264" t="s">
        <v>83</v>
      </c>
      <c r="AV193" s="15" t="s">
        <v>149</v>
      </c>
      <c r="AW193" s="15" t="s">
        <v>37</v>
      </c>
      <c r="AX193" s="15" t="s">
        <v>83</v>
      </c>
      <c r="AY193" s="264" t="s">
        <v>142</v>
      </c>
    </row>
    <row r="194" s="2" customFormat="1" ht="6.96" customHeight="1">
      <c r="A194" s="41"/>
      <c r="B194" s="62"/>
      <c r="C194" s="63"/>
      <c r="D194" s="63"/>
      <c r="E194" s="63"/>
      <c r="F194" s="63"/>
      <c r="G194" s="63"/>
      <c r="H194" s="63"/>
      <c r="I194" s="63"/>
      <c r="J194" s="63"/>
      <c r="K194" s="63"/>
      <c r="L194" s="47"/>
      <c r="M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</row>
  </sheetData>
  <sheetProtection sheet="1" autoFilter="0" formatColumns="0" formatRows="0" objects="1" scenarios="1" spinCount="100000" saltValue="mkqKMQ0Wv/trhCbRXU077d9hE08q03Dut6IVp2ue7MABhBEMsJRus66ZYhU3pSoZyFGcK4nQy5zaYRtQElA+Rw==" hashValue="R2TdPZnisBJT/Epn/e4wyxBgKywqNtDg1+E9ye7koc9yEGYGmugtzKr4IS79UH6bmy1evfuYBpeCremGCsM7Fw==" algorithmName="SHA-512" password="CC35"/>
  <autoFilter ref="C87:K19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hyperlinks>
    <hyperlink ref="F100" r:id="rId1" display="https://podminky.urs.cz/item/CS_URS_2025_02/751344112"/>
    <hyperlink ref="F108" r:id="rId2" display="https://podminky.urs.cz/item/CS_URS_2025_02/751398056"/>
    <hyperlink ref="F190" r:id="rId3" display="https://podminky.urs.cz/item/CS_URS_2025_02/HZS32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99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85</v>
      </c>
    </row>
    <row r="4" s="1" customFormat="1" ht="24.96" customHeight="1">
      <c r="B4" s="23"/>
      <c r="D4" s="143" t="s">
        <v>106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Energeticky úsporná opatření - Základní škola Králíky, ul. 5. května</v>
      </c>
      <c r="F7" s="145"/>
      <c r="G7" s="145"/>
      <c r="H7" s="145"/>
      <c r="L7" s="23"/>
    </row>
    <row r="8" s="1" customFormat="1" ht="12" customHeight="1">
      <c r="B8" s="23"/>
      <c r="D8" s="145" t="s">
        <v>107</v>
      </c>
      <c r="L8" s="23"/>
    </row>
    <row r="9" s="2" customFormat="1" ht="16.5" customHeight="1">
      <c r="A9" s="41"/>
      <c r="B9" s="47"/>
      <c r="C9" s="41"/>
      <c r="D9" s="41"/>
      <c r="E9" s="146" t="s">
        <v>499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1438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1603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19. 2. 2024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27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28</v>
      </c>
      <c r="F17" s="41"/>
      <c r="G17" s="41"/>
      <c r="H17" s="41"/>
      <c r="I17" s="145" t="s">
        <v>29</v>
      </c>
      <c r="J17" s="136" t="s">
        <v>30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31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29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33</v>
      </c>
      <c r="E22" s="41"/>
      <c r="F22" s="41"/>
      <c r="G22" s="41"/>
      <c r="H22" s="41"/>
      <c r="I22" s="145" t="s">
        <v>26</v>
      </c>
      <c r="J22" s="136" t="s">
        <v>34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35</v>
      </c>
      <c r="F23" s="41"/>
      <c r="G23" s="41"/>
      <c r="H23" s="41"/>
      <c r="I23" s="145" t="s">
        <v>29</v>
      </c>
      <c r="J23" s="136" t="s">
        <v>36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38</v>
      </c>
      <c r="E25" s="41"/>
      <c r="F25" s="41"/>
      <c r="G25" s="41"/>
      <c r="H25" s="41"/>
      <c r="I25" s="145" t="s">
        <v>26</v>
      </c>
      <c r="J25" s="136" t="s">
        <v>34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5" t="s">
        <v>29</v>
      </c>
      <c r="J26" s="136" t="s">
        <v>36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39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0"/>
      <c r="B29" s="151"/>
      <c r="C29" s="150"/>
      <c r="D29" s="150"/>
      <c r="E29" s="152" t="s">
        <v>19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41</v>
      </c>
      <c r="E32" s="41"/>
      <c r="F32" s="41"/>
      <c r="G32" s="41"/>
      <c r="H32" s="41"/>
      <c r="I32" s="41"/>
      <c r="J32" s="156">
        <f>ROUND(J92,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43</v>
      </c>
      <c r="G34" s="41"/>
      <c r="H34" s="41"/>
      <c r="I34" s="157" t="s">
        <v>42</v>
      </c>
      <c r="J34" s="157" t="s">
        <v>44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45</v>
      </c>
      <c r="E35" s="145" t="s">
        <v>46</v>
      </c>
      <c r="F35" s="159">
        <f>ROUND((SUM(BE92:BE218)),  2)</f>
        <v>0</v>
      </c>
      <c r="G35" s="41"/>
      <c r="H35" s="41"/>
      <c r="I35" s="160">
        <v>0.20999999999999999</v>
      </c>
      <c r="J35" s="159">
        <f>ROUND(((SUM(BE92:BE218))*I35),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47</v>
      </c>
      <c r="F36" s="159">
        <f>ROUND((SUM(BF92:BF218)),  2)</f>
        <v>0</v>
      </c>
      <c r="G36" s="41"/>
      <c r="H36" s="41"/>
      <c r="I36" s="160">
        <v>0.12</v>
      </c>
      <c r="J36" s="159">
        <f>ROUND(((SUM(BF92:BF218))*I36),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48</v>
      </c>
      <c r="F37" s="159">
        <f>ROUND((SUM(BG92:BG218)),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49</v>
      </c>
      <c r="F38" s="159">
        <f>ROUND((SUM(BH92:BH218)),  2)</f>
        <v>0</v>
      </c>
      <c r="G38" s="41"/>
      <c r="H38" s="41"/>
      <c r="I38" s="160">
        <v>0.12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50</v>
      </c>
      <c r="F39" s="159">
        <f>ROUND((SUM(BI92:BI218)),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51</v>
      </c>
      <c r="E41" s="163"/>
      <c r="F41" s="163"/>
      <c r="G41" s="164" t="s">
        <v>52</v>
      </c>
      <c r="H41" s="165" t="s">
        <v>53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109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Energeticky úsporná opatření - Základní škola Králíky, ul. 5. května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107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499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1438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02.3 - Přívod topné vody pro VZT jednotky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 </v>
      </c>
      <c r="G56" s="43"/>
      <c r="H56" s="43"/>
      <c r="I56" s="35" t="s">
        <v>23</v>
      </c>
      <c r="J56" s="75" t="str">
        <f>IF(J14="","",J14)</f>
        <v>19. 2. 2024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Město Králíky, Velké náměstí 5, 561 69 Králíky</v>
      </c>
      <c r="G58" s="43"/>
      <c r="H58" s="43"/>
      <c r="I58" s="35" t="s">
        <v>33</v>
      </c>
      <c r="J58" s="39" t="str">
        <f>E23</f>
        <v>SAFETY PRO s.r.o., Přeovská 434/60, 779 00 Olomouc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40.05" customHeight="1">
      <c r="A59" s="41"/>
      <c r="B59" s="42"/>
      <c r="C59" s="35" t="s">
        <v>31</v>
      </c>
      <c r="D59" s="43"/>
      <c r="E59" s="43"/>
      <c r="F59" s="30" t="str">
        <f>IF(E20="","",E20)</f>
        <v>Vyplň údaj</v>
      </c>
      <c r="G59" s="43"/>
      <c r="H59" s="43"/>
      <c r="I59" s="35" t="s">
        <v>38</v>
      </c>
      <c r="J59" s="39" t="str">
        <f>E26</f>
        <v>SAFETY PRO s.r.o., Přeovská 434/60, 779 00 Olomouc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110</v>
      </c>
      <c r="D61" s="174"/>
      <c r="E61" s="174"/>
      <c r="F61" s="174"/>
      <c r="G61" s="174"/>
      <c r="H61" s="174"/>
      <c r="I61" s="174"/>
      <c r="J61" s="175" t="s">
        <v>111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73</v>
      </c>
      <c r="D63" s="43"/>
      <c r="E63" s="43"/>
      <c r="F63" s="43"/>
      <c r="G63" s="43"/>
      <c r="H63" s="43"/>
      <c r="I63" s="43"/>
      <c r="J63" s="105">
        <f>J92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112</v>
      </c>
    </row>
    <row r="64" s="9" customFormat="1" ht="24.96" customHeight="1">
      <c r="A64" s="9"/>
      <c r="B64" s="177"/>
      <c r="C64" s="178"/>
      <c r="D64" s="179" t="s">
        <v>113</v>
      </c>
      <c r="E64" s="180"/>
      <c r="F64" s="180"/>
      <c r="G64" s="180"/>
      <c r="H64" s="180"/>
      <c r="I64" s="180"/>
      <c r="J64" s="181">
        <f>J93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115</v>
      </c>
      <c r="E65" s="185"/>
      <c r="F65" s="185"/>
      <c r="G65" s="185"/>
      <c r="H65" s="185"/>
      <c r="I65" s="185"/>
      <c r="J65" s="186">
        <f>J94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7"/>
      <c r="C66" s="178"/>
      <c r="D66" s="179" t="s">
        <v>117</v>
      </c>
      <c r="E66" s="180"/>
      <c r="F66" s="180"/>
      <c r="G66" s="180"/>
      <c r="H66" s="180"/>
      <c r="I66" s="180"/>
      <c r="J66" s="181">
        <f>J107</f>
        <v>0</v>
      </c>
      <c r="K66" s="178"/>
      <c r="L66" s="182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0" customFormat="1" ht="19.92" customHeight="1">
      <c r="A67" s="10"/>
      <c r="B67" s="183"/>
      <c r="C67" s="128"/>
      <c r="D67" s="184" t="s">
        <v>1604</v>
      </c>
      <c r="E67" s="185"/>
      <c r="F67" s="185"/>
      <c r="G67" s="185"/>
      <c r="H67" s="185"/>
      <c r="I67" s="185"/>
      <c r="J67" s="186">
        <f>J108</f>
        <v>0</v>
      </c>
      <c r="K67" s="128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9" customFormat="1" ht="24.96" customHeight="1">
      <c r="A68" s="9"/>
      <c r="B68" s="177"/>
      <c r="C68" s="178"/>
      <c r="D68" s="179" t="s">
        <v>125</v>
      </c>
      <c r="E68" s="180"/>
      <c r="F68" s="180"/>
      <c r="G68" s="180"/>
      <c r="H68" s="180"/>
      <c r="I68" s="180"/>
      <c r="J68" s="181">
        <f>J184</f>
        <v>0</v>
      </c>
      <c r="K68" s="178"/>
      <c r="L68" s="182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77"/>
      <c r="C69" s="178"/>
      <c r="D69" s="179" t="s">
        <v>1605</v>
      </c>
      <c r="E69" s="180"/>
      <c r="F69" s="180"/>
      <c r="G69" s="180"/>
      <c r="H69" s="180"/>
      <c r="I69" s="180"/>
      <c r="J69" s="181">
        <f>J203</f>
        <v>0</v>
      </c>
      <c r="K69" s="178"/>
      <c r="L69" s="182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10" customFormat="1" ht="19.92" customHeight="1">
      <c r="A70" s="10"/>
      <c r="B70" s="183"/>
      <c r="C70" s="128"/>
      <c r="D70" s="184" t="s">
        <v>1606</v>
      </c>
      <c r="E70" s="185"/>
      <c r="F70" s="185"/>
      <c r="G70" s="185"/>
      <c r="H70" s="185"/>
      <c r="I70" s="185"/>
      <c r="J70" s="186">
        <f>J204</f>
        <v>0</v>
      </c>
      <c r="K70" s="128"/>
      <c r="L70" s="18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41"/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14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6.96" customHeight="1">
      <c r="A72" s="41"/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14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6" s="2" customFormat="1" ht="6.96" customHeight="1">
      <c r="A76" s="41"/>
      <c r="B76" s="64"/>
      <c r="C76" s="65"/>
      <c r="D76" s="65"/>
      <c r="E76" s="65"/>
      <c r="F76" s="65"/>
      <c r="G76" s="65"/>
      <c r="H76" s="65"/>
      <c r="I76" s="65"/>
      <c r="J76" s="65"/>
      <c r="K76" s="65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24.96" customHeight="1">
      <c r="A77" s="41"/>
      <c r="B77" s="42"/>
      <c r="C77" s="26" t="s">
        <v>126</v>
      </c>
      <c r="D77" s="43"/>
      <c r="E77" s="43"/>
      <c r="F77" s="43"/>
      <c r="G77" s="43"/>
      <c r="H77" s="43"/>
      <c r="I77" s="43"/>
      <c r="J77" s="43"/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16</v>
      </c>
      <c r="D79" s="43"/>
      <c r="E79" s="43"/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172" t="str">
        <f>E7</f>
        <v>Energeticky úsporná opatření - Základní škola Králíky, ul. 5. května</v>
      </c>
      <c r="F80" s="35"/>
      <c r="G80" s="35"/>
      <c r="H80" s="35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1" customFormat="1" ht="12" customHeight="1">
      <c r="B81" s="24"/>
      <c r="C81" s="35" t="s">
        <v>107</v>
      </c>
      <c r="D81" s="25"/>
      <c r="E81" s="25"/>
      <c r="F81" s="25"/>
      <c r="G81" s="25"/>
      <c r="H81" s="25"/>
      <c r="I81" s="25"/>
      <c r="J81" s="25"/>
      <c r="K81" s="25"/>
      <c r="L81" s="23"/>
    </row>
    <row r="82" s="2" customFormat="1" ht="16.5" customHeight="1">
      <c r="A82" s="41"/>
      <c r="B82" s="42"/>
      <c r="C82" s="43"/>
      <c r="D82" s="43"/>
      <c r="E82" s="172" t="s">
        <v>499</v>
      </c>
      <c r="F82" s="43"/>
      <c r="G82" s="43"/>
      <c r="H82" s="43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1438</v>
      </c>
      <c r="D83" s="43"/>
      <c r="E83" s="43"/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6.5" customHeight="1">
      <c r="A84" s="41"/>
      <c r="B84" s="42"/>
      <c r="C84" s="43"/>
      <c r="D84" s="43"/>
      <c r="E84" s="72" t="str">
        <f>E11</f>
        <v>02.3 - Přívod topné vody pro VZT jednotky</v>
      </c>
      <c r="F84" s="43"/>
      <c r="G84" s="43"/>
      <c r="H84" s="43"/>
      <c r="I84" s="43"/>
      <c r="J84" s="43"/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6.96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2" customHeight="1">
      <c r="A86" s="41"/>
      <c r="B86" s="42"/>
      <c r="C86" s="35" t="s">
        <v>21</v>
      </c>
      <c r="D86" s="43"/>
      <c r="E86" s="43"/>
      <c r="F86" s="30" t="str">
        <f>F14</f>
        <v xml:space="preserve"> </v>
      </c>
      <c r="G86" s="43"/>
      <c r="H86" s="43"/>
      <c r="I86" s="35" t="s">
        <v>23</v>
      </c>
      <c r="J86" s="75" t="str">
        <f>IF(J14="","",J14)</f>
        <v>19. 2. 2024</v>
      </c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6.96" customHeight="1">
      <c r="A87" s="41"/>
      <c r="B87" s="42"/>
      <c r="C87" s="43"/>
      <c r="D87" s="43"/>
      <c r="E87" s="43"/>
      <c r="F87" s="43"/>
      <c r="G87" s="43"/>
      <c r="H87" s="43"/>
      <c r="I87" s="43"/>
      <c r="J87" s="43"/>
      <c r="K87" s="43"/>
      <c r="L87" s="14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40.05" customHeight="1">
      <c r="A88" s="41"/>
      <c r="B88" s="42"/>
      <c r="C88" s="35" t="s">
        <v>25</v>
      </c>
      <c r="D88" s="43"/>
      <c r="E88" s="43"/>
      <c r="F88" s="30" t="str">
        <f>E17</f>
        <v>Město Králíky, Velké náměstí 5, 561 69 Králíky</v>
      </c>
      <c r="G88" s="43"/>
      <c r="H88" s="43"/>
      <c r="I88" s="35" t="s">
        <v>33</v>
      </c>
      <c r="J88" s="39" t="str">
        <f>E23</f>
        <v>SAFETY PRO s.r.o., Přeovská 434/60, 779 00 Olomouc</v>
      </c>
      <c r="K88" s="43"/>
      <c r="L88" s="14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40.05" customHeight="1">
      <c r="A89" s="41"/>
      <c r="B89" s="42"/>
      <c r="C89" s="35" t="s">
        <v>31</v>
      </c>
      <c r="D89" s="43"/>
      <c r="E89" s="43"/>
      <c r="F89" s="30" t="str">
        <f>IF(E20="","",E20)</f>
        <v>Vyplň údaj</v>
      </c>
      <c r="G89" s="43"/>
      <c r="H89" s="43"/>
      <c r="I89" s="35" t="s">
        <v>38</v>
      </c>
      <c r="J89" s="39" t="str">
        <f>E26</f>
        <v>SAFETY PRO s.r.o., Přeovská 434/60, 779 00 Olomouc</v>
      </c>
      <c r="K89" s="43"/>
      <c r="L89" s="147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0.32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7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11" customFormat="1" ht="29.28" customHeight="1">
      <c r="A91" s="188"/>
      <c r="B91" s="189"/>
      <c r="C91" s="190" t="s">
        <v>127</v>
      </c>
      <c r="D91" s="191" t="s">
        <v>60</v>
      </c>
      <c r="E91" s="191" t="s">
        <v>56</v>
      </c>
      <c r="F91" s="191" t="s">
        <v>57</v>
      </c>
      <c r="G91" s="191" t="s">
        <v>128</v>
      </c>
      <c r="H91" s="191" t="s">
        <v>129</v>
      </c>
      <c r="I91" s="191" t="s">
        <v>130</v>
      </c>
      <c r="J91" s="191" t="s">
        <v>111</v>
      </c>
      <c r="K91" s="192" t="s">
        <v>131</v>
      </c>
      <c r="L91" s="193"/>
      <c r="M91" s="95" t="s">
        <v>19</v>
      </c>
      <c r="N91" s="96" t="s">
        <v>45</v>
      </c>
      <c r="O91" s="96" t="s">
        <v>132</v>
      </c>
      <c r="P91" s="96" t="s">
        <v>133</v>
      </c>
      <c r="Q91" s="96" t="s">
        <v>134</v>
      </c>
      <c r="R91" s="96" t="s">
        <v>135</v>
      </c>
      <c r="S91" s="96" t="s">
        <v>136</v>
      </c>
      <c r="T91" s="96" t="s">
        <v>137</v>
      </c>
      <c r="U91" s="97" t="s">
        <v>138</v>
      </c>
      <c r="V91" s="188"/>
      <c r="W91" s="188"/>
      <c r="X91" s="188"/>
      <c r="Y91" s="188"/>
      <c r="Z91" s="188"/>
      <c r="AA91" s="188"/>
      <c r="AB91" s="188"/>
      <c r="AC91" s="188"/>
      <c r="AD91" s="188"/>
      <c r="AE91" s="188"/>
    </row>
    <row r="92" s="2" customFormat="1" ht="22.8" customHeight="1">
      <c r="A92" s="41"/>
      <c r="B92" s="42"/>
      <c r="C92" s="102" t="s">
        <v>139</v>
      </c>
      <c r="D92" s="43"/>
      <c r="E92" s="43"/>
      <c r="F92" s="43"/>
      <c r="G92" s="43"/>
      <c r="H92" s="43"/>
      <c r="I92" s="43"/>
      <c r="J92" s="194">
        <f>BK92</f>
        <v>0</v>
      </c>
      <c r="K92" s="43"/>
      <c r="L92" s="47"/>
      <c r="M92" s="98"/>
      <c r="N92" s="195"/>
      <c r="O92" s="99"/>
      <c r="P92" s="196">
        <f>P93+P107+P184+P203</f>
        <v>0</v>
      </c>
      <c r="Q92" s="99"/>
      <c r="R92" s="196">
        <f>R93+R107+R184+R203</f>
        <v>0.20926</v>
      </c>
      <c r="S92" s="99"/>
      <c r="T92" s="196">
        <f>T93+T107+T184+T203</f>
        <v>0</v>
      </c>
      <c r="U92" s="100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74</v>
      </c>
      <c r="AU92" s="20" t="s">
        <v>112</v>
      </c>
      <c r="BK92" s="197">
        <f>BK93+BK107+BK184+BK203</f>
        <v>0</v>
      </c>
    </row>
    <row r="93" s="12" customFormat="1" ht="25.92" customHeight="1">
      <c r="A93" s="12"/>
      <c r="B93" s="198"/>
      <c r="C93" s="199"/>
      <c r="D93" s="200" t="s">
        <v>74</v>
      </c>
      <c r="E93" s="201" t="s">
        <v>140</v>
      </c>
      <c r="F93" s="201" t="s">
        <v>141</v>
      </c>
      <c r="G93" s="199"/>
      <c r="H93" s="199"/>
      <c r="I93" s="202"/>
      <c r="J93" s="203">
        <f>BK93</f>
        <v>0</v>
      </c>
      <c r="K93" s="199"/>
      <c r="L93" s="204"/>
      <c r="M93" s="205"/>
      <c r="N93" s="206"/>
      <c r="O93" s="206"/>
      <c r="P93" s="207">
        <f>P94</f>
        <v>0</v>
      </c>
      <c r="Q93" s="206"/>
      <c r="R93" s="207">
        <f>R94</f>
        <v>0</v>
      </c>
      <c r="S93" s="206"/>
      <c r="T93" s="207">
        <f>T94</f>
        <v>0</v>
      </c>
      <c r="U93" s="208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83</v>
      </c>
      <c r="AT93" s="210" t="s">
        <v>74</v>
      </c>
      <c r="AU93" s="210" t="s">
        <v>75</v>
      </c>
      <c r="AY93" s="209" t="s">
        <v>142</v>
      </c>
      <c r="BK93" s="211">
        <f>BK94</f>
        <v>0</v>
      </c>
    </row>
    <row r="94" s="12" customFormat="1" ht="22.8" customHeight="1">
      <c r="A94" s="12"/>
      <c r="B94" s="198"/>
      <c r="C94" s="199"/>
      <c r="D94" s="200" t="s">
        <v>74</v>
      </c>
      <c r="E94" s="212" t="s">
        <v>186</v>
      </c>
      <c r="F94" s="212" t="s">
        <v>187</v>
      </c>
      <c r="G94" s="199"/>
      <c r="H94" s="199"/>
      <c r="I94" s="202"/>
      <c r="J94" s="213">
        <f>BK94</f>
        <v>0</v>
      </c>
      <c r="K94" s="199"/>
      <c r="L94" s="204"/>
      <c r="M94" s="205"/>
      <c r="N94" s="206"/>
      <c r="O94" s="206"/>
      <c r="P94" s="207">
        <f>SUM(P95:P106)</f>
        <v>0</v>
      </c>
      <c r="Q94" s="206"/>
      <c r="R94" s="207">
        <f>SUM(R95:R106)</f>
        <v>0</v>
      </c>
      <c r="S94" s="206"/>
      <c r="T94" s="207">
        <f>SUM(T95:T106)</f>
        <v>0</v>
      </c>
      <c r="U94" s="208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83</v>
      </c>
      <c r="AT94" s="210" t="s">
        <v>74</v>
      </c>
      <c r="AU94" s="210" t="s">
        <v>83</v>
      </c>
      <c r="AY94" s="209" t="s">
        <v>142</v>
      </c>
      <c r="BK94" s="211">
        <f>SUM(BK95:BK106)</f>
        <v>0</v>
      </c>
    </row>
    <row r="95" s="2" customFormat="1" ht="16.5" customHeight="1">
      <c r="A95" s="41"/>
      <c r="B95" s="42"/>
      <c r="C95" s="214" t="s">
        <v>83</v>
      </c>
      <c r="D95" s="214" t="s">
        <v>144</v>
      </c>
      <c r="E95" s="215" t="s">
        <v>1607</v>
      </c>
      <c r="F95" s="216" t="s">
        <v>1608</v>
      </c>
      <c r="G95" s="217" t="s">
        <v>191</v>
      </c>
      <c r="H95" s="218">
        <v>2</v>
      </c>
      <c r="I95" s="219"/>
      <c r="J95" s="220">
        <f>ROUND(I95*H95,2)</f>
        <v>0</v>
      </c>
      <c r="K95" s="216" t="s">
        <v>148</v>
      </c>
      <c r="L95" s="47"/>
      <c r="M95" s="221" t="s">
        <v>19</v>
      </c>
      <c r="N95" s="222" t="s">
        <v>46</v>
      </c>
      <c r="O95" s="87"/>
      <c r="P95" s="223">
        <f>O95*H95</f>
        <v>0</v>
      </c>
      <c r="Q95" s="223">
        <v>0</v>
      </c>
      <c r="R95" s="223">
        <f>Q95*H95</f>
        <v>0</v>
      </c>
      <c r="S95" s="223">
        <v>0</v>
      </c>
      <c r="T95" s="223">
        <f>S95*H95</f>
        <v>0</v>
      </c>
      <c r="U95" s="224" t="s">
        <v>19</v>
      </c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5" t="s">
        <v>149</v>
      </c>
      <c r="AT95" s="225" t="s">
        <v>144</v>
      </c>
      <c r="AU95" s="225" t="s">
        <v>85</v>
      </c>
      <c r="AY95" s="20" t="s">
        <v>142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20" t="s">
        <v>83</v>
      </c>
      <c r="BK95" s="226">
        <f>ROUND(I95*H95,2)</f>
        <v>0</v>
      </c>
      <c r="BL95" s="20" t="s">
        <v>149</v>
      </c>
      <c r="BM95" s="225" t="s">
        <v>1609</v>
      </c>
    </row>
    <row r="96" s="2" customFormat="1">
      <c r="A96" s="41"/>
      <c r="B96" s="42"/>
      <c r="C96" s="43"/>
      <c r="D96" s="227" t="s">
        <v>151</v>
      </c>
      <c r="E96" s="43"/>
      <c r="F96" s="228" t="s">
        <v>1610</v>
      </c>
      <c r="G96" s="43"/>
      <c r="H96" s="43"/>
      <c r="I96" s="229"/>
      <c r="J96" s="43"/>
      <c r="K96" s="43"/>
      <c r="L96" s="47"/>
      <c r="M96" s="230"/>
      <c r="N96" s="231"/>
      <c r="O96" s="87"/>
      <c r="P96" s="87"/>
      <c r="Q96" s="87"/>
      <c r="R96" s="87"/>
      <c r="S96" s="87"/>
      <c r="T96" s="87"/>
      <c r="U96" s="88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151</v>
      </c>
      <c r="AU96" s="20" t="s">
        <v>85</v>
      </c>
    </row>
    <row r="97" s="14" customFormat="1">
      <c r="A97" s="14"/>
      <c r="B97" s="243"/>
      <c r="C97" s="244"/>
      <c r="D97" s="234" t="s">
        <v>153</v>
      </c>
      <c r="E97" s="245" t="s">
        <v>19</v>
      </c>
      <c r="F97" s="246" t="s">
        <v>85</v>
      </c>
      <c r="G97" s="244"/>
      <c r="H97" s="247">
        <v>2</v>
      </c>
      <c r="I97" s="248"/>
      <c r="J97" s="244"/>
      <c r="K97" s="244"/>
      <c r="L97" s="249"/>
      <c r="M97" s="250"/>
      <c r="N97" s="251"/>
      <c r="O97" s="251"/>
      <c r="P97" s="251"/>
      <c r="Q97" s="251"/>
      <c r="R97" s="251"/>
      <c r="S97" s="251"/>
      <c r="T97" s="251"/>
      <c r="U97" s="252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53" t="s">
        <v>153</v>
      </c>
      <c r="AU97" s="253" t="s">
        <v>85</v>
      </c>
      <c r="AV97" s="14" t="s">
        <v>85</v>
      </c>
      <c r="AW97" s="14" t="s">
        <v>37</v>
      </c>
      <c r="AX97" s="14" t="s">
        <v>75</v>
      </c>
      <c r="AY97" s="253" t="s">
        <v>142</v>
      </c>
    </row>
    <row r="98" s="15" customFormat="1">
      <c r="A98" s="15"/>
      <c r="B98" s="254"/>
      <c r="C98" s="255"/>
      <c r="D98" s="234" t="s">
        <v>153</v>
      </c>
      <c r="E98" s="256" t="s">
        <v>19</v>
      </c>
      <c r="F98" s="257" t="s">
        <v>156</v>
      </c>
      <c r="G98" s="255"/>
      <c r="H98" s="258">
        <v>2</v>
      </c>
      <c r="I98" s="259"/>
      <c r="J98" s="255"/>
      <c r="K98" s="255"/>
      <c r="L98" s="260"/>
      <c r="M98" s="261"/>
      <c r="N98" s="262"/>
      <c r="O98" s="262"/>
      <c r="P98" s="262"/>
      <c r="Q98" s="262"/>
      <c r="R98" s="262"/>
      <c r="S98" s="262"/>
      <c r="T98" s="262"/>
      <c r="U98" s="263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T98" s="264" t="s">
        <v>153</v>
      </c>
      <c r="AU98" s="264" t="s">
        <v>85</v>
      </c>
      <c r="AV98" s="15" t="s">
        <v>149</v>
      </c>
      <c r="AW98" s="15" t="s">
        <v>37</v>
      </c>
      <c r="AX98" s="15" t="s">
        <v>83</v>
      </c>
      <c r="AY98" s="264" t="s">
        <v>142</v>
      </c>
    </row>
    <row r="99" s="2" customFormat="1" ht="21.75" customHeight="1">
      <c r="A99" s="41"/>
      <c r="B99" s="42"/>
      <c r="C99" s="214" t="s">
        <v>85</v>
      </c>
      <c r="D99" s="214" t="s">
        <v>144</v>
      </c>
      <c r="E99" s="215" t="s">
        <v>1611</v>
      </c>
      <c r="F99" s="216" t="s">
        <v>1612</v>
      </c>
      <c r="G99" s="217" t="s">
        <v>191</v>
      </c>
      <c r="H99" s="218">
        <v>20</v>
      </c>
      <c r="I99" s="219"/>
      <c r="J99" s="220">
        <f>ROUND(I99*H99,2)</f>
        <v>0</v>
      </c>
      <c r="K99" s="216" t="s">
        <v>148</v>
      </c>
      <c r="L99" s="47"/>
      <c r="M99" s="221" t="s">
        <v>19</v>
      </c>
      <c r="N99" s="222" t="s">
        <v>46</v>
      </c>
      <c r="O99" s="87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3">
        <f>S99*H99</f>
        <v>0</v>
      </c>
      <c r="U99" s="224" t="s">
        <v>19</v>
      </c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5" t="s">
        <v>149</v>
      </c>
      <c r="AT99" s="225" t="s">
        <v>144</v>
      </c>
      <c r="AU99" s="225" t="s">
        <v>85</v>
      </c>
      <c r="AY99" s="20" t="s">
        <v>142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20" t="s">
        <v>83</v>
      </c>
      <c r="BK99" s="226">
        <f>ROUND(I99*H99,2)</f>
        <v>0</v>
      </c>
      <c r="BL99" s="20" t="s">
        <v>149</v>
      </c>
      <c r="BM99" s="225" t="s">
        <v>1613</v>
      </c>
    </row>
    <row r="100" s="2" customFormat="1">
      <c r="A100" s="41"/>
      <c r="B100" s="42"/>
      <c r="C100" s="43"/>
      <c r="D100" s="227" t="s">
        <v>151</v>
      </c>
      <c r="E100" s="43"/>
      <c r="F100" s="228" t="s">
        <v>1614</v>
      </c>
      <c r="G100" s="43"/>
      <c r="H100" s="43"/>
      <c r="I100" s="229"/>
      <c r="J100" s="43"/>
      <c r="K100" s="43"/>
      <c r="L100" s="47"/>
      <c r="M100" s="230"/>
      <c r="N100" s="231"/>
      <c r="O100" s="87"/>
      <c r="P100" s="87"/>
      <c r="Q100" s="87"/>
      <c r="R100" s="87"/>
      <c r="S100" s="87"/>
      <c r="T100" s="87"/>
      <c r="U100" s="88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151</v>
      </c>
      <c r="AU100" s="20" t="s">
        <v>85</v>
      </c>
    </row>
    <row r="101" s="14" customFormat="1">
      <c r="A101" s="14"/>
      <c r="B101" s="243"/>
      <c r="C101" s="244"/>
      <c r="D101" s="234" t="s">
        <v>153</v>
      </c>
      <c r="E101" s="245" t="s">
        <v>19</v>
      </c>
      <c r="F101" s="246" t="s">
        <v>1615</v>
      </c>
      <c r="G101" s="244"/>
      <c r="H101" s="247">
        <v>20</v>
      </c>
      <c r="I101" s="248"/>
      <c r="J101" s="244"/>
      <c r="K101" s="244"/>
      <c r="L101" s="249"/>
      <c r="M101" s="250"/>
      <c r="N101" s="251"/>
      <c r="O101" s="251"/>
      <c r="P101" s="251"/>
      <c r="Q101" s="251"/>
      <c r="R101" s="251"/>
      <c r="S101" s="251"/>
      <c r="T101" s="251"/>
      <c r="U101" s="252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3" t="s">
        <v>153</v>
      </c>
      <c r="AU101" s="253" t="s">
        <v>85</v>
      </c>
      <c r="AV101" s="14" t="s">
        <v>85</v>
      </c>
      <c r="AW101" s="14" t="s">
        <v>37</v>
      </c>
      <c r="AX101" s="14" t="s">
        <v>75</v>
      </c>
      <c r="AY101" s="253" t="s">
        <v>142</v>
      </c>
    </row>
    <row r="102" s="15" customFormat="1">
      <c r="A102" s="15"/>
      <c r="B102" s="254"/>
      <c r="C102" s="255"/>
      <c r="D102" s="234" t="s">
        <v>153</v>
      </c>
      <c r="E102" s="256" t="s">
        <v>19</v>
      </c>
      <c r="F102" s="257" t="s">
        <v>156</v>
      </c>
      <c r="G102" s="255"/>
      <c r="H102" s="258">
        <v>20</v>
      </c>
      <c r="I102" s="259"/>
      <c r="J102" s="255"/>
      <c r="K102" s="255"/>
      <c r="L102" s="260"/>
      <c r="M102" s="261"/>
      <c r="N102" s="262"/>
      <c r="O102" s="262"/>
      <c r="P102" s="262"/>
      <c r="Q102" s="262"/>
      <c r="R102" s="262"/>
      <c r="S102" s="262"/>
      <c r="T102" s="262"/>
      <c r="U102" s="263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T102" s="264" t="s">
        <v>153</v>
      </c>
      <c r="AU102" s="264" t="s">
        <v>85</v>
      </c>
      <c r="AV102" s="15" t="s">
        <v>149</v>
      </c>
      <c r="AW102" s="15" t="s">
        <v>37</v>
      </c>
      <c r="AX102" s="15" t="s">
        <v>83</v>
      </c>
      <c r="AY102" s="264" t="s">
        <v>142</v>
      </c>
    </row>
    <row r="103" s="2" customFormat="1" ht="16.5" customHeight="1">
      <c r="A103" s="41"/>
      <c r="B103" s="42"/>
      <c r="C103" s="214" t="s">
        <v>164</v>
      </c>
      <c r="D103" s="214" t="s">
        <v>144</v>
      </c>
      <c r="E103" s="215" t="s">
        <v>1616</v>
      </c>
      <c r="F103" s="216" t="s">
        <v>1617</v>
      </c>
      <c r="G103" s="217" t="s">
        <v>191</v>
      </c>
      <c r="H103" s="218">
        <v>2</v>
      </c>
      <c r="I103" s="219"/>
      <c r="J103" s="220">
        <f>ROUND(I103*H103,2)</f>
        <v>0</v>
      </c>
      <c r="K103" s="216" t="s">
        <v>148</v>
      </c>
      <c r="L103" s="47"/>
      <c r="M103" s="221" t="s">
        <v>19</v>
      </c>
      <c r="N103" s="222" t="s">
        <v>46</v>
      </c>
      <c r="O103" s="87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3">
        <f>S103*H103</f>
        <v>0</v>
      </c>
      <c r="U103" s="224" t="s">
        <v>19</v>
      </c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5" t="s">
        <v>149</v>
      </c>
      <c r="AT103" s="225" t="s">
        <v>144</v>
      </c>
      <c r="AU103" s="225" t="s">
        <v>85</v>
      </c>
      <c r="AY103" s="20" t="s">
        <v>142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20" t="s">
        <v>83</v>
      </c>
      <c r="BK103" s="226">
        <f>ROUND(I103*H103,2)</f>
        <v>0</v>
      </c>
      <c r="BL103" s="20" t="s">
        <v>149</v>
      </c>
      <c r="BM103" s="225" t="s">
        <v>1618</v>
      </c>
    </row>
    <row r="104" s="2" customFormat="1">
      <c r="A104" s="41"/>
      <c r="B104" s="42"/>
      <c r="C104" s="43"/>
      <c r="D104" s="227" t="s">
        <v>151</v>
      </c>
      <c r="E104" s="43"/>
      <c r="F104" s="228" t="s">
        <v>1619</v>
      </c>
      <c r="G104" s="43"/>
      <c r="H104" s="43"/>
      <c r="I104" s="229"/>
      <c r="J104" s="43"/>
      <c r="K104" s="43"/>
      <c r="L104" s="47"/>
      <c r="M104" s="230"/>
      <c r="N104" s="231"/>
      <c r="O104" s="87"/>
      <c r="P104" s="87"/>
      <c r="Q104" s="87"/>
      <c r="R104" s="87"/>
      <c r="S104" s="87"/>
      <c r="T104" s="87"/>
      <c r="U104" s="88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0" t="s">
        <v>151</v>
      </c>
      <c r="AU104" s="20" t="s">
        <v>85</v>
      </c>
    </row>
    <row r="105" s="14" customFormat="1">
      <c r="A105" s="14"/>
      <c r="B105" s="243"/>
      <c r="C105" s="244"/>
      <c r="D105" s="234" t="s">
        <v>153</v>
      </c>
      <c r="E105" s="245" t="s">
        <v>19</v>
      </c>
      <c r="F105" s="246" t="s">
        <v>85</v>
      </c>
      <c r="G105" s="244"/>
      <c r="H105" s="247">
        <v>2</v>
      </c>
      <c r="I105" s="248"/>
      <c r="J105" s="244"/>
      <c r="K105" s="244"/>
      <c r="L105" s="249"/>
      <c r="M105" s="250"/>
      <c r="N105" s="251"/>
      <c r="O105" s="251"/>
      <c r="P105" s="251"/>
      <c r="Q105" s="251"/>
      <c r="R105" s="251"/>
      <c r="S105" s="251"/>
      <c r="T105" s="251"/>
      <c r="U105" s="252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3" t="s">
        <v>153</v>
      </c>
      <c r="AU105" s="253" t="s">
        <v>85</v>
      </c>
      <c r="AV105" s="14" t="s">
        <v>85</v>
      </c>
      <c r="AW105" s="14" t="s">
        <v>37</v>
      </c>
      <c r="AX105" s="14" t="s">
        <v>75</v>
      </c>
      <c r="AY105" s="253" t="s">
        <v>142</v>
      </c>
    </row>
    <row r="106" s="15" customFormat="1">
      <c r="A106" s="15"/>
      <c r="B106" s="254"/>
      <c r="C106" s="255"/>
      <c r="D106" s="234" t="s">
        <v>153</v>
      </c>
      <c r="E106" s="256" t="s">
        <v>19</v>
      </c>
      <c r="F106" s="257" t="s">
        <v>156</v>
      </c>
      <c r="G106" s="255"/>
      <c r="H106" s="258">
        <v>2</v>
      </c>
      <c r="I106" s="259"/>
      <c r="J106" s="255"/>
      <c r="K106" s="255"/>
      <c r="L106" s="260"/>
      <c r="M106" s="261"/>
      <c r="N106" s="262"/>
      <c r="O106" s="262"/>
      <c r="P106" s="262"/>
      <c r="Q106" s="262"/>
      <c r="R106" s="262"/>
      <c r="S106" s="262"/>
      <c r="T106" s="262"/>
      <c r="U106" s="263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T106" s="264" t="s">
        <v>153</v>
      </c>
      <c r="AU106" s="264" t="s">
        <v>85</v>
      </c>
      <c r="AV106" s="15" t="s">
        <v>149</v>
      </c>
      <c r="AW106" s="15" t="s">
        <v>37</v>
      </c>
      <c r="AX106" s="15" t="s">
        <v>83</v>
      </c>
      <c r="AY106" s="264" t="s">
        <v>142</v>
      </c>
    </row>
    <row r="107" s="12" customFormat="1" ht="25.92" customHeight="1">
      <c r="A107" s="12"/>
      <c r="B107" s="198"/>
      <c r="C107" s="199"/>
      <c r="D107" s="200" t="s">
        <v>74</v>
      </c>
      <c r="E107" s="201" t="s">
        <v>352</v>
      </c>
      <c r="F107" s="201" t="s">
        <v>353</v>
      </c>
      <c r="G107" s="199"/>
      <c r="H107" s="199"/>
      <c r="I107" s="202"/>
      <c r="J107" s="203">
        <f>BK107</f>
        <v>0</v>
      </c>
      <c r="K107" s="199"/>
      <c r="L107" s="204"/>
      <c r="M107" s="205"/>
      <c r="N107" s="206"/>
      <c r="O107" s="206"/>
      <c r="P107" s="207">
        <f>P108</f>
        <v>0</v>
      </c>
      <c r="Q107" s="206"/>
      <c r="R107" s="207">
        <f>R108</f>
        <v>0.20926</v>
      </c>
      <c r="S107" s="206"/>
      <c r="T107" s="207">
        <f>T108</f>
        <v>0</v>
      </c>
      <c r="U107" s="208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209" t="s">
        <v>85</v>
      </c>
      <c r="AT107" s="210" t="s">
        <v>74</v>
      </c>
      <c r="AU107" s="210" t="s">
        <v>75</v>
      </c>
      <c r="AY107" s="209" t="s">
        <v>142</v>
      </c>
      <c r="BK107" s="211">
        <f>BK108</f>
        <v>0</v>
      </c>
    </row>
    <row r="108" s="12" customFormat="1" ht="22.8" customHeight="1">
      <c r="A108" s="12"/>
      <c r="B108" s="198"/>
      <c r="C108" s="199"/>
      <c r="D108" s="200" t="s">
        <v>74</v>
      </c>
      <c r="E108" s="212" t="s">
        <v>1620</v>
      </c>
      <c r="F108" s="212" t="s">
        <v>1621</v>
      </c>
      <c r="G108" s="199"/>
      <c r="H108" s="199"/>
      <c r="I108" s="202"/>
      <c r="J108" s="213">
        <f>BK108</f>
        <v>0</v>
      </c>
      <c r="K108" s="199"/>
      <c r="L108" s="204"/>
      <c r="M108" s="205"/>
      <c r="N108" s="206"/>
      <c r="O108" s="206"/>
      <c r="P108" s="207">
        <f>SUM(P109:P183)</f>
        <v>0</v>
      </c>
      <c r="Q108" s="206"/>
      <c r="R108" s="207">
        <f>SUM(R109:R183)</f>
        <v>0.20926</v>
      </c>
      <c r="S108" s="206"/>
      <c r="T108" s="207">
        <f>SUM(T109:T183)</f>
        <v>0</v>
      </c>
      <c r="U108" s="208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209" t="s">
        <v>85</v>
      </c>
      <c r="AT108" s="210" t="s">
        <v>74</v>
      </c>
      <c r="AU108" s="210" t="s">
        <v>83</v>
      </c>
      <c r="AY108" s="209" t="s">
        <v>142</v>
      </c>
      <c r="BK108" s="211">
        <f>SUM(BK109:BK183)</f>
        <v>0</v>
      </c>
    </row>
    <row r="109" s="2" customFormat="1" ht="24.15" customHeight="1">
      <c r="A109" s="41"/>
      <c r="B109" s="42"/>
      <c r="C109" s="214" t="s">
        <v>149</v>
      </c>
      <c r="D109" s="214" t="s">
        <v>144</v>
      </c>
      <c r="E109" s="215" t="s">
        <v>1622</v>
      </c>
      <c r="F109" s="216" t="s">
        <v>1623</v>
      </c>
      <c r="G109" s="217" t="s">
        <v>359</v>
      </c>
      <c r="H109" s="218">
        <v>56</v>
      </c>
      <c r="I109" s="219"/>
      <c r="J109" s="220">
        <f>ROUND(I109*H109,2)</f>
        <v>0</v>
      </c>
      <c r="K109" s="216" t="s">
        <v>148</v>
      </c>
      <c r="L109" s="47"/>
      <c r="M109" s="221" t="s">
        <v>19</v>
      </c>
      <c r="N109" s="222" t="s">
        <v>46</v>
      </c>
      <c r="O109" s="87"/>
      <c r="P109" s="223">
        <f>O109*H109</f>
        <v>0</v>
      </c>
      <c r="Q109" s="223">
        <v>0.0036700000000000001</v>
      </c>
      <c r="R109" s="223">
        <f>Q109*H109</f>
        <v>0.20552000000000001</v>
      </c>
      <c r="S109" s="223">
        <v>0</v>
      </c>
      <c r="T109" s="223">
        <f>S109*H109</f>
        <v>0</v>
      </c>
      <c r="U109" s="224" t="s">
        <v>19</v>
      </c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5" t="s">
        <v>269</v>
      </c>
      <c r="AT109" s="225" t="s">
        <v>144</v>
      </c>
      <c r="AU109" s="225" t="s">
        <v>85</v>
      </c>
      <c r="AY109" s="20" t="s">
        <v>142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20" t="s">
        <v>83</v>
      </c>
      <c r="BK109" s="226">
        <f>ROUND(I109*H109,2)</f>
        <v>0</v>
      </c>
      <c r="BL109" s="20" t="s">
        <v>269</v>
      </c>
      <c r="BM109" s="225" t="s">
        <v>1624</v>
      </c>
    </row>
    <row r="110" s="2" customFormat="1">
      <c r="A110" s="41"/>
      <c r="B110" s="42"/>
      <c r="C110" s="43"/>
      <c r="D110" s="227" t="s">
        <v>151</v>
      </c>
      <c r="E110" s="43"/>
      <c r="F110" s="228" t="s">
        <v>1625</v>
      </c>
      <c r="G110" s="43"/>
      <c r="H110" s="43"/>
      <c r="I110" s="229"/>
      <c r="J110" s="43"/>
      <c r="K110" s="43"/>
      <c r="L110" s="47"/>
      <c r="M110" s="230"/>
      <c r="N110" s="231"/>
      <c r="O110" s="87"/>
      <c r="P110" s="87"/>
      <c r="Q110" s="87"/>
      <c r="R110" s="87"/>
      <c r="S110" s="87"/>
      <c r="T110" s="87"/>
      <c r="U110" s="88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151</v>
      </c>
      <c r="AU110" s="20" t="s">
        <v>85</v>
      </c>
    </row>
    <row r="111" s="14" customFormat="1">
      <c r="A111" s="14"/>
      <c r="B111" s="243"/>
      <c r="C111" s="244"/>
      <c r="D111" s="234" t="s">
        <v>153</v>
      </c>
      <c r="E111" s="245" t="s">
        <v>19</v>
      </c>
      <c r="F111" s="246" t="s">
        <v>855</v>
      </c>
      <c r="G111" s="244"/>
      <c r="H111" s="247">
        <v>56</v>
      </c>
      <c r="I111" s="248"/>
      <c r="J111" s="244"/>
      <c r="K111" s="244"/>
      <c r="L111" s="249"/>
      <c r="M111" s="250"/>
      <c r="N111" s="251"/>
      <c r="O111" s="251"/>
      <c r="P111" s="251"/>
      <c r="Q111" s="251"/>
      <c r="R111" s="251"/>
      <c r="S111" s="251"/>
      <c r="T111" s="251"/>
      <c r="U111" s="252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3" t="s">
        <v>153</v>
      </c>
      <c r="AU111" s="253" t="s">
        <v>85</v>
      </c>
      <c r="AV111" s="14" t="s">
        <v>85</v>
      </c>
      <c r="AW111" s="14" t="s">
        <v>37</v>
      </c>
      <c r="AX111" s="14" t="s">
        <v>75</v>
      </c>
      <c r="AY111" s="253" t="s">
        <v>142</v>
      </c>
    </row>
    <row r="112" s="15" customFormat="1">
      <c r="A112" s="15"/>
      <c r="B112" s="254"/>
      <c r="C112" s="255"/>
      <c r="D112" s="234" t="s">
        <v>153</v>
      </c>
      <c r="E112" s="256" t="s">
        <v>19</v>
      </c>
      <c r="F112" s="257" t="s">
        <v>156</v>
      </c>
      <c r="G112" s="255"/>
      <c r="H112" s="258">
        <v>56</v>
      </c>
      <c r="I112" s="259"/>
      <c r="J112" s="255"/>
      <c r="K112" s="255"/>
      <c r="L112" s="260"/>
      <c r="M112" s="261"/>
      <c r="N112" s="262"/>
      <c r="O112" s="262"/>
      <c r="P112" s="262"/>
      <c r="Q112" s="262"/>
      <c r="R112" s="262"/>
      <c r="S112" s="262"/>
      <c r="T112" s="262"/>
      <c r="U112" s="263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T112" s="264" t="s">
        <v>153</v>
      </c>
      <c r="AU112" s="264" t="s">
        <v>85</v>
      </c>
      <c r="AV112" s="15" t="s">
        <v>149</v>
      </c>
      <c r="AW112" s="15" t="s">
        <v>37</v>
      </c>
      <c r="AX112" s="15" t="s">
        <v>83</v>
      </c>
      <c r="AY112" s="264" t="s">
        <v>142</v>
      </c>
    </row>
    <row r="113" s="2" customFormat="1" ht="24.15" customHeight="1">
      <c r="A113" s="41"/>
      <c r="B113" s="42"/>
      <c r="C113" s="214" t="s">
        <v>174</v>
      </c>
      <c r="D113" s="214" t="s">
        <v>144</v>
      </c>
      <c r="E113" s="215" t="s">
        <v>1626</v>
      </c>
      <c r="F113" s="216" t="s">
        <v>1627</v>
      </c>
      <c r="G113" s="217" t="s">
        <v>359</v>
      </c>
      <c r="H113" s="218">
        <v>56</v>
      </c>
      <c r="I113" s="219"/>
      <c r="J113" s="220">
        <f>ROUND(I113*H113,2)</f>
        <v>0</v>
      </c>
      <c r="K113" s="216" t="s">
        <v>1442</v>
      </c>
      <c r="L113" s="47"/>
      <c r="M113" s="221" t="s">
        <v>19</v>
      </c>
      <c r="N113" s="222" t="s">
        <v>46</v>
      </c>
      <c r="O113" s="87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3">
        <f>S113*H113</f>
        <v>0</v>
      </c>
      <c r="U113" s="224" t="s">
        <v>19</v>
      </c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5" t="s">
        <v>269</v>
      </c>
      <c r="AT113" s="225" t="s">
        <v>144</v>
      </c>
      <c r="AU113" s="225" t="s">
        <v>85</v>
      </c>
      <c r="AY113" s="20" t="s">
        <v>142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20" t="s">
        <v>83</v>
      </c>
      <c r="BK113" s="226">
        <f>ROUND(I113*H113,2)</f>
        <v>0</v>
      </c>
      <c r="BL113" s="20" t="s">
        <v>269</v>
      </c>
      <c r="BM113" s="225" t="s">
        <v>1628</v>
      </c>
    </row>
    <row r="114" s="13" customFormat="1">
      <c r="A114" s="13"/>
      <c r="B114" s="232"/>
      <c r="C114" s="233"/>
      <c r="D114" s="234" t="s">
        <v>153</v>
      </c>
      <c r="E114" s="235" t="s">
        <v>19</v>
      </c>
      <c r="F114" s="236" t="s">
        <v>1629</v>
      </c>
      <c r="G114" s="233"/>
      <c r="H114" s="235" t="s">
        <v>19</v>
      </c>
      <c r="I114" s="237"/>
      <c r="J114" s="233"/>
      <c r="K114" s="233"/>
      <c r="L114" s="238"/>
      <c r="M114" s="239"/>
      <c r="N114" s="240"/>
      <c r="O114" s="240"/>
      <c r="P114" s="240"/>
      <c r="Q114" s="240"/>
      <c r="R114" s="240"/>
      <c r="S114" s="240"/>
      <c r="T114" s="240"/>
      <c r="U114" s="241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2" t="s">
        <v>153</v>
      </c>
      <c r="AU114" s="242" t="s">
        <v>85</v>
      </c>
      <c r="AV114" s="13" t="s">
        <v>83</v>
      </c>
      <c r="AW114" s="13" t="s">
        <v>37</v>
      </c>
      <c r="AX114" s="13" t="s">
        <v>75</v>
      </c>
      <c r="AY114" s="242" t="s">
        <v>142</v>
      </c>
    </row>
    <row r="115" s="14" customFormat="1">
      <c r="A115" s="14"/>
      <c r="B115" s="243"/>
      <c r="C115" s="244"/>
      <c r="D115" s="234" t="s">
        <v>153</v>
      </c>
      <c r="E115" s="245" t="s">
        <v>19</v>
      </c>
      <c r="F115" s="246" t="s">
        <v>855</v>
      </c>
      <c r="G115" s="244"/>
      <c r="H115" s="247">
        <v>56</v>
      </c>
      <c r="I115" s="248"/>
      <c r="J115" s="244"/>
      <c r="K115" s="244"/>
      <c r="L115" s="249"/>
      <c r="M115" s="250"/>
      <c r="N115" s="251"/>
      <c r="O115" s="251"/>
      <c r="P115" s="251"/>
      <c r="Q115" s="251"/>
      <c r="R115" s="251"/>
      <c r="S115" s="251"/>
      <c r="T115" s="251"/>
      <c r="U115" s="252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3" t="s">
        <v>153</v>
      </c>
      <c r="AU115" s="253" t="s">
        <v>85</v>
      </c>
      <c r="AV115" s="14" t="s">
        <v>85</v>
      </c>
      <c r="AW115" s="14" t="s">
        <v>37</v>
      </c>
      <c r="AX115" s="14" t="s">
        <v>75</v>
      </c>
      <c r="AY115" s="253" t="s">
        <v>142</v>
      </c>
    </row>
    <row r="116" s="15" customFormat="1">
      <c r="A116" s="15"/>
      <c r="B116" s="254"/>
      <c r="C116" s="255"/>
      <c r="D116" s="234" t="s">
        <v>153</v>
      </c>
      <c r="E116" s="256" t="s">
        <v>19</v>
      </c>
      <c r="F116" s="257" t="s">
        <v>156</v>
      </c>
      <c r="G116" s="255"/>
      <c r="H116" s="258">
        <v>56</v>
      </c>
      <c r="I116" s="259"/>
      <c r="J116" s="255"/>
      <c r="K116" s="255"/>
      <c r="L116" s="260"/>
      <c r="M116" s="261"/>
      <c r="N116" s="262"/>
      <c r="O116" s="262"/>
      <c r="P116" s="262"/>
      <c r="Q116" s="262"/>
      <c r="R116" s="262"/>
      <c r="S116" s="262"/>
      <c r="T116" s="262"/>
      <c r="U116" s="263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T116" s="264" t="s">
        <v>153</v>
      </c>
      <c r="AU116" s="264" t="s">
        <v>85</v>
      </c>
      <c r="AV116" s="15" t="s">
        <v>149</v>
      </c>
      <c r="AW116" s="15" t="s">
        <v>37</v>
      </c>
      <c r="AX116" s="15" t="s">
        <v>83</v>
      </c>
      <c r="AY116" s="264" t="s">
        <v>142</v>
      </c>
    </row>
    <row r="117" s="2" customFormat="1" ht="37.8" customHeight="1">
      <c r="A117" s="41"/>
      <c r="B117" s="42"/>
      <c r="C117" s="214" t="s">
        <v>181</v>
      </c>
      <c r="D117" s="214" t="s">
        <v>144</v>
      </c>
      <c r="E117" s="215" t="s">
        <v>1630</v>
      </c>
      <c r="F117" s="216" t="s">
        <v>1631</v>
      </c>
      <c r="G117" s="217" t="s">
        <v>1135</v>
      </c>
      <c r="H117" s="218">
        <v>4</v>
      </c>
      <c r="I117" s="219"/>
      <c r="J117" s="220">
        <f>ROUND(I117*H117,2)</f>
        <v>0</v>
      </c>
      <c r="K117" s="216" t="s">
        <v>1442</v>
      </c>
      <c r="L117" s="47"/>
      <c r="M117" s="221" t="s">
        <v>19</v>
      </c>
      <c r="N117" s="222" t="s">
        <v>46</v>
      </c>
      <c r="O117" s="87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3">
        <f>S117*H117</f>
        <v>0</v>
      </c>
      <c r="U117" s="224" t="s">
        <v>19</v>
      </c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5" t="s">
        <v>269</v>
      </c>
      <c r="AT117" s="225" t="s">
        <v>144</v>
      </c>
      <c r="AU117" s="225" t="s">
        <v>85</v>
      </c>
      <c r="AY117" s="20" t="s">
        <v>142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20" t="s">
        <v>83</v>
      </c>
      <c r="BK117" s="226">
        <f>ROUND(I117*H117,2)</f>
        <v>0</v>
      </c>
      <c r="BL117" s="20" t="s">
        <v>269</v>
      </c>
      <c r="BM117" s="225" t="s">
        <v>1632</v>
      </c>
    </row>
    <row r="118" s="14" customFormat="1">
      <c r="A118" s="14"/>
      <c r="B118" s="243"/>
      <c r="C118" s="244"/>
      <c r="D118" s="234" t="s">
        <v>153</v>
      </c>
      <c r="E118" s="245" t="s">
        <v>19</v>
      </c>
      <c r="F118" s="246" t="s">
        <v>149</v>
      </c>
      <c r="G118" s="244"/>
      <c r="H118" s="247">
        <v>4</v>
      </c>
      <c r="I118" s="248"/>
      <c r="J118" s="244"/>
      <c r="K118" s="244"/>
      <c r="L118" s="249"/>
      <c r="M118" s="250"/>
      <c r="N118" s="251"/>
      <c r="O118" s="251"/>
      <c r="P118" s="251"/>
      <c r="Q118" s="251"/>
      <c r="R118" s="251"/>
      <c r="S118" s="251"/>
      <c r="T118" s="251"/>
      <c r="U118" s="252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3" t="s">
        <v>153</v>
      </c>
      <c r="AU118" s="253" t="s">
        <v>85</v>
      </c>
      <c r="AV118" s="14" t="s">
        <v>85</v>
      </c>
      <c r="AW118" s="14" t="s">
        <v>37</v>
      </c>
      <c r="AX118" s="14" t="s">
        <v>75</v>
      </c>
      <c r="AY118" s="253" t="s">
        <v>142</v>
      </c>
    </row>
    <row r="119" s="15" customFormat="1">
      <c r="A119" s="15"/>
      <c r="B119" s="254"/>
      <c r="C119" s="255"/>
      <c r="D119" s="234" t="s">
        <v>153</v>
      </c>
      <c r="E119" s="256" t="s">
        <v>19</v>
      </c>
      <c r="F119" s="257" t="s">
        <v>156</v>
      </c>
      <c r="G119" s="255"/>
      <c r="H119" s="258">
        <v>4</v>
      </c>
      <c r="I119" s="259"/>
      <c r="J119" s="255"/>
      <c r="K119" s="255"/>
      <c r="L119" s="260"/>
      <c r="M119" s="261"/>
      <c r="N119" s="262"/>
      <c r="O119" s="262"/>
      <c r="P119" s="262"/>
      <c r="Q119" s="262"/>
      <c r="R119" s="262"/>
      <c r="S119" s="262"/>
      <c r="T119" s="262"/>
      <c r="U119" s="263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T119" s="264" t="s">
        <v>153</v>
      </c>
      <c r="AU119" s="264" t="s">
        <v>85</v>
      </c>
      <c r="AV119" s="15" t="s">
        <v>149</v>
      </c>
      <c r="AW119" s="15" t="s">
        <v>37</v>
      </c>
      <c r="AX119" s="15" t="s">
        <v>83</v>
      </c>
      <c r="AY119" s="264" t="s">
        <v>142</v>
      </c>
    </row>
    <row r="120" s="2" customFormat="1" ht="37.8" customHeight="1">
      <c r="A120" s="41"/>
      <c r="B120" s="42"/>
      <c r="C120" s="214" t="s">
        <v>188</v>
      </c>
      <c r="D120" s="214" t="s">
        <v>144</v>
      </c>
      <c r="E120" s="215" t="s">
        <v>1633</v>
      </c>
      <c r="F120" s="216" t="s">
        <v>1634</v>
      </c>
      <c r="G120" s="217" t="s">
        <v>1135</v>
      </c>
      <c r="H120" s="218">
        <v>4</v>
      </c>
      <c r="I120" s="219"/>
      <c r="J120" s="220">
        <f>ROUND(I120*H120,2)</f>
        <v>0</v>
      </c>
      <c r="K120" s="216" t="s">
        <v>1442</v>
      </c>
      <c r="L120" s="47"/>
      <c r="M120" s="221" t="s">
        <v>19</v>
      </c>
      <c r="N120" s="222" t="s">
        <v>46</v>
      </c>
      <c r="O120" s="87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3">
        <f>S120*H120</f>
        <v>0</v>
      </c>
      <c r="U120" s="224" t="s">
        <v>19</v>
      </c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5" t="s">
        <v>269</v>
      </c>
      <c r="AT120" s="225" t="s">
        <v>144</v>
      </c>
      <c r="AU120" s="225" t="s">
        <v>85</v>
      </c>
      <c r="AY120" s="20" t="s">
        <v>142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20" t="s">
        <v>83</v>
      </c>
      <c r="BK120" s="226">
        <f>ROUND(I120*H120,2)</f>
        <v>0</v>
      </c>
      <c r="BL120" s="20" t="s">
        <v>269</v>
      </c>
      <c r="BM120" s="225" t="s">
        <v>1635</v>
      </c>
    </row>
    <row r="121" s="14" customFormat="1">
      <c r="A121" s="14"/>
      <c r="B121" s="243"/>
      <c r="C121" s="244"/>
      <c r="D121" s="234" t="s">
        <v>153</v>
      </c>
      <c r="E121" s="245" t="s">
        <v>19</v>
      </c>
      <c r="F121" s="246" t="s">
        <v>149</v>
      </c>
      <c r="G121" s="244"/>
      <c r="H121" s="247">
        <v>4</v>
      </c>
      <c r="I121" s="248"/>
      <c r="J121" s="244"/>
      <c r="K121" s="244"/>
      <c r="L121" s="249"/>
      <c r="M121" s="250"/>
      <c r="N121" s="251"/>
      <c r="O121" s="251"/>
      <c r="P121" s="251"/>
      <c r="Q121" s="251"/>
      <c r="R121" s="251"/>
      <c r="S121" s="251"/>
      <c r="T121" s="251"/>
      <c r="U121" s="252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3" t="s">
        <v>153</v>
      </c>
      <c r="AU121" s="253" t="s">
        <v>85</v>
      </c>
      <c r="AV121" s="14" t="s">
        <v>85</v>
      </c>
      <c r="AW121" s="14" t="s">
        <v>37</v>
      </c>
      <c r="AX121" s="14" t="s">
        <v>75</v>
      </c>
      <c r="AY121" s="253" t="s">
        <v>142</v>
      </c>
    </row>
    <row r="122" s="15" customFormat="1">
      <c r="A122" s="15"/>
      <c r="B122" s="254"/>
      <c r="C122" s="255"/>
      <c r="D122" s="234" t="s">
        <v>153</v>
      </c>
      <c r="E122" s="256" t="s">
        <v>19</v>
      </c>
      <c r="F122" s="257" t="s">
        <v>156</v>
      </c>
      <c r="G122" s="255"/>
      <c r="H122" s="258">
        <v>4</v>
      </c>
      <c r="I122" s="259"/>
      <c r="J122" s="255"/>
      <c r="K122" s="255"/>
      <c r="L122" s="260"/>
      <c r="M122" s="261"/>
      <c r="N122" s="262"/>
      <c r="O122" s="262"/>
      <c r="P122" s="262"/>
      <c r="Q122" s="262"/>
      <c r="R122" s="262"/>
      <c r="S122" s="262"/>
      <c r="T122" s="262"/>
      <c r="U122" s="263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T122" s="264" t="s">
        <v>153</v>
      </c>
      <c r="AU122" s="264" t="s">
        <v>85</v>
      </c>
      <c r="AV122" s="15" t="s">
        <v>149</v>
      </c>
      <c r="AW122" s="15" t="s">
        <v>37</v>
      </c>
      <c r="AX122" s="15" t="s">
        <v>83</v>
      </c>
      <c r="AY122" s="264" t="s">
        <v>142</v>
      </c>
    </row>
    <row r="123" s="2" customFormat="1" ht="24.15" customHeight="1">
      <c r="A123" s="41"/>
      <c r="B123" s="42"/>
      <c r="C123" s="214" t="s">
        <v>195</v>
      </c>
      <c r="D123" s="214" t="s">
        <v>144</v>
      </c>
      <c r="E123" s="215" t="s">
        <v>1636</v>
      </c>
      <c r="F123" s="216" t="s">
        <v>1637</v>
      </c>
      <c r="G123" s="217" t="s">
        <v>359</v>
      </c>
      <c r="H123" s="218">
        <v>56</v>
      </c>
      <c r="I123" s="219"/>
      <c r="J123" s="220">
        <f>ROUND(I123*H123,2)</f>
        <v>0</v>
      </c>
      <c r="K123" s="216" t="s">
        <v>148</v>
      </c>
      <c r="L123" s="47"/>
      <c r="M123" s="221" t="s">
        <v>19</v>
      </c>
      <c r="N123" s="222" t="s">
        <v>46</v>
      </c>
      <c r="O123" s="87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3">
        <f>S123*H123</f>
        <v>0</v>
      </c>
      <c r="U123" s="224" t="s">
        <v>19</v>
      </c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5" t="s">
        <v>269</v>
      </c>
      <c r="AT123" s="225" t="s">
        <v>144</v>
      </c>
      <c r="AU123" s="225" t="s">
        <v>85</v>
      </c>
      <c r="AY123" s="20" t="s">
        <v>142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20" t="s">
        <v>83</v>
      </c>
      <c r="BK123" s="226">
        <f>ROUND(I123*H123,2)</f>
        <v>0</v>
      </c>
      <c r="BL123" s="20" t="s">
        <v>269</v>
      </c>
      <c r="BM123" s="225" t="s">
        <v>1638</v>
      </c>
    </row>
    <row r="124" s="2" customFormat="1">
      <c r="A124" s="41"/>
      <c r="B124" s="42"/>
      <c r="C124" s="43"/>
      <c r="D124" s="227" t="s">
        <v>151</v>
      </c>
      <c r="E124" s="43"/>
      <c r="F124" s="228" t="s">
        <v>1639</v>
      </c>
      <c r="G124" s="43"/>
      <c r="H124" s="43"/>
      <c r="I124" s="229"/>
      <c r="J124" s="43"/>
      <c r="K124" s="43"/>
      <c r="L124" s="47"/>
      <c r="M124" s="230"/>
      <c r="N124" s="231"/>
      <c r="O124" s="87"/>
      <c r="P124" s="87"/>
      <c r="Q124" s="87"/>
      <c r="R124" s="87"/>
      <c r="S124" s="87"/>
      <c r="T124" s="87"/>
      <c r="U124" s="88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0" t="s">
        <v>151</v>
      </c>
      <c r="AU124" s="20" t="s">
        <v>85</v>
      </c>
    </row>
    <row r="125" s="14" customFormat="1">
      <c r="A125" s="14"/>
      <c r="B125" s="243"/>
      <c r="C125" s="244"/>
      <c r="D125" s="234" t="s">
        <v>153</v>
      </c>
      <c r="E125" s="245" t="s">
        <v>19</v>
      </c>
      <c r="F125" s="246" t="s">
        <v>855</v>
      </c>
      <c r="G125" s="244"/>
      <c r="H125" s="247">
        <v>56</v>
      </c>
      <c r="I125" s="248"/>
      <c r="J125" s="244"/>
      <c r="K125" s="244"/>
      <c r="L125" s="249"/>
      <c r="M125" s="250"/>
      <c r="N125" s="251"/>
      <c r="O125" s="251"/>
      <c r="P125" s="251"/>
      <c r="Q125" s="251"/>
      <c r="R125" s="251"/>
      <c r="S125" s="251"/>
      <c r="T125" s="251"/>
      <c r="U125" s="252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3" t="s">
        <v>153</v>
      </c>
      <c r="AU125" s="253" t="s">
        <v>85</v>
      </c>
      <c r="AV125" s="14" t="s">
        <v>85</v>
      </c>
      <c r="AW125" s="14" t="s">
        <v>37</v>
      </c>
      <c r="AX125" s="14" t="s">
        <v>75</v>
      </c>
      <c r="AY125" s="253" t="s">
        <v>142</v>
      </c>
    </row>
    <row r="126" s="15" customFormat="1">
      <c r="A126" s="15"/>
      <c r="B126" s="254"/>
      <c r="C126" s="255"/>
      <c r="D126" s="234" t="s">
        <v>153</v>
      </c>
      <c r="E126" s="256" t="s">
        <v>19</v>
      </c>
      <c r="F126" s="257" t="s">
        <v>156</v>
      </c>
      <c r="G126" s="255"/>
      <c r="H126" s="258">
        <v>56</v>
      </c>
      <c r="I126" s="259"/>
      <c r="J126" s="255"/>
      <c r="K126" s="255"/>
      <c r="L126" s="260"/>
      <c r="M126" s="261"/>
      <c r="N126" s="262"/>
      <c r="O126" s="262"/>
      <c r="P126" s="262"/>
      <c r="Q126" s="262"/>
      <c r="R126" s="262"/>
      <c r="S126" s="262"/>
      <c r="T126" s="262"/>
      <c r="U126" s="263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64" t="s">
        <v>153</v>
      </c>
      <c r="AU126" s="264" t="s">
        <v>85</v>
      </c>
      <c r="AV126" s="15" t="s">
        <v>149</v>
      </c>
      <c r="AW126" s="15" t="s">
        <v>37</v>
      </c>
      <c r="AX126" s="15" t="s">
        <v>83</v>
      </c>
      <c r="AY126" s="264" t="s">
        <v>142</v>
      </c>
    </row>
    <row r="127" s="2" customFormat="1" ht="16.5" customHeight="1">
      <c r="A127" s="41"/>
      <c r="B127" s="42"/>
      <c r="C127" s="214" t="s">
        <v>186</v>
      </c>
      <c r="D127" s="214" t="s">
        <v>144</v>
      </c>
      <c r="E127" s="215" t="s">
        <v>1640</v>
      </c>
      <c r="F127" s="216" t="s">
        <v>1641</v>
      </c>
      <c r="G127" s="217" t="s">
        <v>1135</v>
      </c>
      <c r="H127" s="218">
        <v>1</v>
      </c>
      <c r="I127" s="219"/>
      <c r="J127" s="220">
        <f>ROUND(I127*H127,2)</f>
        <v>0</v>
      </c>
      <c r="K127" s="216" t="s">
        <v>1442</v>
      </c>
      <c r="L127" s="47"/>
      <c r="M127" s="221" t="s">
        <v>19</v>
      </c>
      <c r="N127" s="222" t="s">
        <v>46</v>
      </c>
      <c r="O127" s="87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3">
        <f>S127*H127</f>
        <v>0</v>
      </c>
      <c r="U127" s="224" t="s">
        <v>19</v>
      </c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5" t="s">
        <v>269</v>
      </c>
      <c r="AT127" s="225" t="s">
        <v>144</v>
      </c>
      <c r="AU127" s="225" t="s">
        <v>85</v>
      </c>
      <c r="AY127" s="20" t="s">
        <v>142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20" t="s">
        <v>83</v>
      </c>
      <c r="BK127" s="226">
        <f>ROUND(I127*H127,2)</f>
        <v>0</v>
      </c>
      <c r="BL127" s="20" t="s">
        <v>269</v>
      </c>
      <c r="BM127" s="225" t="s">
        <v>1642</v>
      </c>
    </row>
    <row r="128" s="14" customFormat="1">
      <c r="A128" s="14"/>
      <c r="B128" s="243"/>
      <c r="C128" s="244"/>
      <c r="D128" s="234" t="s">
        <v>153</v>
      </c>
      <c r="E128" s="245" t="s">
        <v>19</v>
      </c>
      <c r="F128" s="246" t="s">
        <v>83</v>
      </c>
      <c r="G128" s="244"/>
      <c r="H128" s="247">
        <v>1</v>
      </c>
      <c r="I128" s="248"/>
      <c r="J128" s="244"/>
      <c r="K128" s="244"/>
      <c r="L128" s="249"/>
      <c r="M128" s="250"/>
      <c r="N128" s="251"/>
      <c r="O128" s="251"/>
      <c r="P128" s="251"/>
      <c r="Q128" s="251"/>
      <c r="R128" s="251"/>
      <c r="S128" s="251"/>
      <c r="T128" s="251"/>
      <c r="U128" s="252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3" t="s">
        <v>153</v>
      </c>
      <c r="AU128" s="253" t="s">
        <v>85</v>
      </c>
      <c r="AV128" s="14" t="s">
        <v>85</v>
      </c>
      <c r="AW128" s="14" t="s">
        <v>37</v>
      </c>
      <c r="AX128" s="14" t="s">
        <v>75</v>
      </c>
      <c r="AY128" s="253" t="s">
        <v>142</v>
      </c>
    </row>
    <row r="129" s="15" customFormat="1">
      <c r="A129" s="15"/>
      <c r="B129" s="254"/>
      <c r="C129" s="255"/>
      <c r="D129" s="234" t="s">
        <v>153</v>
      </c>
      <c r="E129" s="256" t="s">
        <v>19</v>
      </c>
      <c r="F129" s="257" t="s">
        <v>156</v>
      </c>
      <c r="G129" s="255"/>
      <c r="H129" s="258">
        <v>1</v>
      </c>
      <c r="I129" s="259"/>
      <c r="J129" s="255"/>
      <c r="K129" s="255"/>
      <c r="L129" s="260"/>
      <c r="M129" s="261"/>
      <c r="N129" s="262"/>
      <c r="O129" s="262"/>
      <c r="P129" s="262"/>
      <c r="Q129" s="262"/>
      <c r="R129" s="262"/>
      <c r="S129" s="262"/>
      <c r="T129" s="262"/>
      <c r="U129" s="263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64" t="s">
        <v>153</v>
      </c>
      <c r="AU129" s="264" t="s">
        <v>85</v>
      </c>
      <c r="AV129" s="15" t="s">
        <v>149</v>
      </c>
      <c r="AW129" s="15" t="s">
        <v>37</v>
      </c>
      <c r="AX129" s="15" t="s">
        <v>83</v>
      </c>
      <c r="AY129" s="264" t="s">
        <v>142</v>
      </c>
    </row>
    <row r="130" s="2" customFormat="1" ht="16.5" customHeight="1">
      <c r="A130" s="41"/>
      <c r="B130" s="42"/>
      <c r="C130" s="214" t="s">
        <v>194</v>
      </c>
      <c r="D130" s="214" t="s">
        <v>144</v>
      </c>
      <c r="E130" s="215" t="s">
        <v>1643</v>
      </c>
      <c r="F130" s="216" t="s">
        <v>1644</v>
      </c>
      <c r="G130" s="217" t="s">
        <v>1135</v>
      </c>
      <c r="H130" s="218">
        <v>1</v>
      </c>
      <c r="I130" s="219"/>
      <c r="J130" s="220">
        <f>ROUND(I130*H130,2)</f>
        <v>0</v>
      </c>
      <c r="K130" s="216" t="s">
        <v>1442</v>
      </c>
      <c r="L130" s="47"/>
      <c r="M130" s="221" t="s">
        <v>19</v>
      </c>
      <c r="N130" s="222" t="s">
        <v>46</v>
      </c>
      <c r="O130" s="87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3">
        <f>S130*H130</f>
        <v>0</v>
      </c>
      <c r="U130" s="224" t="s">
        <v>19</v>
      </c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5" t="s">
        <v>269</v>
      </c>
      <c r="AT130" s="225" t="s">
        <v>144</v>
      </c>
      <c r="AU130" s="225" t="s">
        <v>85</v>
      </c>
      <c r="AY130" s="20" t="s">
        <v>142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20" t="s">
        <v>83</v>
      </c>
      <c r="BK130" s="226">
        <f>ROUND(I130*H130,2)</f>
        <v>0</v>
      </c>
      <c r="BL130" s="20" t="s">
        <v>269</v>
      </c>
      <c r="BM130" s="225" t="s">
        <v>1645</v>
      </c>
    </row>
    <row r="131" s="14" customFormat="1">
      <c r="A131" s="14"/>
      <c r="B131" s="243"/>
      <c r="C131" s="244"/>
      <c r="D131" s="234" t="s">
        <v>153</v>
      </c>
      <c r="E131" s="245" t="s">
        <v>19</v>
      </c>
      <c r="F131" s="246" t="s">
        <v>83</v>
      </c>
      <c r="G131" s="244"/>
      <c r="H131" s="247">
        <v>1</v>
      </c>
      <c r="I131" s="248"/>
      <c r="J131" s="244"/>
      <c r="K131" s="244"/>
      <c r="L131" s="249"/>
      <c r="M131" s="250"/>
      <c r="N131" s="251"/>
      <c r="O131" s="251"/>
      <c r="P131" s="251"/>
      <c r="Q131" s="251"/>
      <c r="R131" s="251"/>
      <c r="S131" s="251"/>
      <c r="T131" s="251"/>
      <c r="U131" s="252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3" t="s">
        <v>153</v>
      </c>
      <c r="AU131" s="253" t="s">
        <v>85</v>
      </c>
      <c r="AV131" s="14" t="s">
        <v>85</v>
      </c>
      <c r="AW131" s="14" t="s">
        <v>37</v>
      </c>
      <c r="AX131" s="14" t="s">
        <v>75</v>
      </c>
      <c r="AY131" s="253" t="s">
        <v>142</v>
      </c>
    </row>
    <row r="132" s="15" customFormat="1">
      <c r="A132" s="15"/>
      <c r="B132" s="254"/>
      <c r="C132" s="255"/>
      <c r="D132" s="234" t="s">
        <v>153</v>
      </c>
      <c r="E132" s="256" t="s">
        <v>19</v>
      </c>
      <c r="F132" s="257" t="s">
        <v>156</v>
      </c>
      <c r="G132" s="255"/>
      <c r="H132" s="258">
        <v>1</v>
      </c>
      <c r="I132" s="259"/>
      <c r="J132" s="255"/>
      <c r="K132" s="255"/>
      <c r="L132" s="260"/>
      <c r="M132" s="261"/>
      <c r="N132" s="262"/>
      <c r="O132" s="262"/>
      <c r="P132" s="262"/>
      <c r="Q132" s="262"/>
      <c r="R132" s="262"/>
      <c r="S132" s="262"/>
      <c r="T132" s="262"/>
      <c r="U132" s="263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4" t="s">
        <v>153</v>
      </c>
      <c r="AU132" s="264" t="s">
        <v>85</v>
      </c>
      <c r="AV132" s="15" t="s">
        <v>149</v>
      </c>
      <c r="AW132" s="15" t="s">
        <v>37</v>
      </c>
      <c r="AX132" s="15" t="s">
        <v>83</v>
      </c>
      <c r="AY132" s="264" t="s">
        <v>142</v>
      </c>
    </row>
    <row r="133" s="2" customFormat="1" ht="24.15" customHeight="1">
      <c r="A133" s="41"/>
      <c r="B133" s="42"/>
      <c r="C133" s="214" t="s">
        <v>211</v>
      </c>
      <c r="D133" s="214" t="s">
        <v>144</v>
      </c>
      <c r="E133" s="215" t="s">
        <v>1646</v>
      </c>
      <c r="F133" s="216" t="s">
        <v>1647</v>
      </c>
      <c r="G133" s="217" t="s">
        <v>1135</v>
      </c>
      <c r="H133" s="218">
        <v>1</v>
      </c>
      <c r="I133" s="219"/>
      <c r="J133" s="220">
        <f>ROUND(I133*H133,2)</f>
        <v>0</v>
      </c>
      <c r="K133" s="216" t="s">
        <v>1442</v>
      </c>
      <c r="L133" s="47"/>
      <c r="M133" s="221" t="s">
        <v>19</v>
      </c>
      <c r="N133" s="222" t="s">
        <v>46</v>
      </c>
      <c r="O133" s="87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3">
        <f>S133*H133</f>
        <v>0</v>
      </c>
      <c r="U133" s="224" t="s">
        <v>19</v>
      </c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5" t="s">
        <v>269</v>
      </c>
      <c r="AT133" s="225" t="s">
        <v>144</v>
      </c>
      <c r="AU133" s="225" t="s">
        <v>85</v>
      </c>
      <c r="AY133" s="20" t="s">
        <v>142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20" t="s">
        <v>83</v>
      </c>
      <c r="BK133" s="226">
        <f>ROUND(I133*H133,2)</f>
        <v>0</v>
      </c>
      <c r="BL133" s="20" t="s">
        <v>269</v>
      </c>
      <c r="BM133" s="225" t="s">
        <v>1648</v>
      </c>
    </row>
    <row r="134" s="14" customFormat="1">
      <c r="A134" s="14"/>
      <c r="B134" s="243"/>
      <c r="C134" s="244"/>
      <c r="D134" s="234" t="s">
        <v>153</v>
      </c>
      <c r="E134" s="245" t="s">
        <v>19</v>
      </c>
      <c r="F134" s="246" t="s">
        <v>83</v>
      </c>
      <c r="G134" s="244"/>
      <c r="H134" s="247">
        <v>1</v>
      </c>
      <c r="I134" s="248"/>
      <c r="J134" s="244"/>
      <c r="K134" s="244"/>
      <c r="L134" s="249"/>
      <c r="M134" s="250"/>
      <c r="N134" s="251"/>
      <c r="O134" s="251"/>
      <c r="P134" s="251"/>
      <c r="Q134" s="251"/>
      <c r="R134" s="251"/>
      <c r="S134" s="251"/>
      <c r="T134" s="251"/>
      <c r="U134" s="252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3" t="s">
        <v>153</v>
      </c>
      <c r="AU134" s="253" t="s">
        <v>85</v>
      </c>
      <c r="AV134" s="14" t="s">
        <v>85</v>
      </c>
      <c r="AW134" s="14" t="s">
        <v>37</v>
      </c>
      <c r="AX134" s="14" t="s">
        <v>75</v>
      </c>
      <c r="AY134" s="253" t="s">
        <v>142</v>
      </c>
    </row>
    <row r="135" s="15" customFormat="1">
      <c r="A135" s="15"/>
      <c r="B135" s="254"/>
      <c r="C135" s="255"/>
      <c r="D135" s="234" t="s">
        <v>153</v>
      </c>
      <c r="E135" s="256" t="s">
        <v>19</v>
      </c>
      <c r="F135" s="257" t="s">
        <v>156</v>
      </c>
      <c r="G135" s="255"/>
      <c r="H135" s="258">
        <v>1</v>
      </c>
      <c r="I135" s="259"/>
      <c r="J135" s="255"/>
      <c r="K135" s="255"/>
      <c r="L135" s="260"/>
      <c r="M135" s="261"/>
      <c r="N135" s="262"/>
      <c r="O135" s="262"/>
      <c r="P135" s="262"/>
      <c r="Q135" s="262"/>
      <c r="R135" s="262"/>
      <c r="S135" s="262"/>
      <c r="T135" s="262"/>
      <c r="U135" s="263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64" t="s">
        <v>153</v>
      </c>
      <c r="AU135" s="264" t="s">
        <v>85</v>
      </c>
      <c r="AV135" s="15" t="s">
        <v>149</v>
      </c>
      <c r="AW135" s="15" t="s">
        <v>37</v>
      </c>
      <c r="AX135" s="15" t="s">
        <v>83</v>
      </c>
      <c r="AY135" s="264" t="s">
        <v>142</v>
      </c>
    </row>
    <row r="136" s="2" customFormat="1" ht="16.5" customHeight="1">
      <c r="A136" s="41"/>
      <c r="B136" s="42"/>
      <c r="C136" s="214" t="s">
        <v>8</v>
      </c>
      <c r="D136" s="214" t="s">
        <v>144</v>
      </c>
      <c r="E136" s="215" t="s">
        <v>1649</v>
      </c>
      <c r="F136" s="216" t="s">
        <v>1650</v>
      </c>
      <c r="G136" s="217" t="s">
        <v>1135</v>
      </c>
      <c r="H136" s="218">
        <v>2</v>
      </c>
      <c r="I136" s="219"/>
      <c r="J136" s="220">
        <f>ROUND(I136*H136,2)</f>
        <v>0</v>
      </c>
      <c r="K136" s="216" t="s">
        <v>1442</v>
      </c>
      <c r="L136" s="47"/>
      <c r="M136" s="221" t="s">
        <v>19</v>
      </c>
      <c r="N136" s="222" t="s">
        <v>46</v>
      </c>
      <c r="O136" s="87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3">
        <f>S136*H136</f>
        <v>0</v>
      </c>
      <c r="U136" s="224" t="s">
        <v>19</v>
      </c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25" t="s">
        <v>269</v>
      </c>
      <c r="AT136" s="225" t="s">
        <v>144</v>
      </c>
      <c r="AU136" s="225" t="s">
        <v>85</v>
      </c>
      <c r="AY136" s="20" t="s">
        <v>142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20" t="s">
        <v>83</v>
      </c>
      <c r="BK136" s="226">
        <f>ROUND(I136*H136,2)</f>
        <v>0</v>
      </c>
      <c r="BL136" s="20" t="s">
        <v>269</v>
      </c>
      <c r="BM136" s="225" t="s">
        <v>1651</v>
      </c>
    </row>
    <row r="137" s="14" customFormat="1">
      <c r="A137" s="14"/>
      <c r="B137" s="243"/>
      <c r="C137" s="244"/>
      <c r="D137" s="234" t="s">
        <v>153</v>
      </c>
      <c r="E137" s="245" t="s">
        <v>19</v>
      </c>
      <c r="F137" s="246" t="s">
        <v>85</v>
      </c>
      <c r="G137" s="244"/>
      <c r="H137" s="247">
        <v>2</v>
      </c>
      <c r="I137" s="248"/>
      <c r="J137" s="244"/>
      <c r="K137" s="244"/>
      <c r="L137" s="249"/>
      <c r="M137" s="250"/>
      <c r="N137" s="251"/>
      <c r="O137" s="251"/>
      <c r="P137" s="251"/>
      <c r="Q137" s="251"/>
      <c r="R137" s="251"/>
      <c r="S137" s="251"/>
      <c r="T137" s="251"/>
      <c r="U137" s="252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3" t="s">
        <v>153</v>
      </c>
      <c r="AU137" s="253" t="s">
        <v>85</v>
      </c>
      <c r="AV137" s="14" t="s">
        <v>85</v>
      </c>
      <c r="AW137" s="14" t="s">
        <v>37</v>
      </c>
      <c r="AX137" s="14" t="s">
        <v>75</v>
      </c>
      <c r="AY137" s="253" t="s">
        <v>142</v>
      </c>
    </row>
    <row r="138" s="15" customFormat="1">
      <c r="A138" s="15"/>
      <c r="B138" s="254"/>
      <c r="C138" s="255"/>
      <c r="D138" s="234" t="s">
        <v>153</v>
      </c>
      <c r="E138" s="256" t="s">
        <v>19</v>
      </c>
      <c r="F138" s="257" t="s">
        <v>156</v>
      </c>
      <c r="G138" s="255"/>
      <c r="H138" s="258">
        <v>2</v>
      </c>
      <c r="I138" s="259"/>
      <c r="J138" s="255"/>
      <c r="K138" s="255"/>
      <c r="L138" s="260"/>
      <c r="M138" s="261"/>
      <c r="N138" s="262"/>
      <c r="O138" s="262"/>
      <c r="P138" s="262"/>
      <c r="Q138" s="262"/>
      <c r="R138" s="262"/>
      <c r="S138" s="262"/>
      <c r="T138" s="262"/>
      <c r="U138" s="263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64" t="s">
        <v>153</v>
      </c>
      <c r="AU138" s="264" t="s">
        <v>85</v>
      </c>
      <c r="AV138" s="15" t="s">
        <v>149</v>
      </c>
      <c r="AW138" s="15" t="s">
        <v>37</v>
      </c>
      <c r="AX138" s="15" t="s">
        <v>83</v>
      </c>
      <c r="AY138" s="264" t="s">
        <v>142</v>
      </c>
    </row>
    <row r="139" s="2" customFormat="1" ht="24.15" customHeight="1">
      <c r="A139" s="41"/>
      <c r="B139" s="42"/>
      <c r="C139" s="214" t="s">
        <v>224</v>
      </c>
      <c r="D139" s="214" t="s">
        <v>144</v>
      </c>
      <c r="E139" s="215" t="s">
        <v>1652</v>
      </c>
      <c r="F139" s="216" t="s">
        <v>1653</v>
      </c>
      <c r="G139" s="217" t="s">
        <v>1135</v>
      </c>
      <c r="H139" s="218">
        <v>1</v>
      </c>
      <c r="I139" s="219"/>
      <c r="J139" s="220">
        <f>ROUND(I139*H139,2)</f>
        <v>0</v>
      </c>
      <c r="K139" s="216" t="s">
        <v>1442</v>
      </c>
      <c r="L139" s="47"/>
      <c r="M139" s="221" t="s">
        <v>19</v>
      </c>
      <c r="N139" s="222" t="s">
        <v>46</v>
      </c>
      <c r="O139" s="87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3">
        <f>S139*H139</f>
        <v>0</v>
      </c>
      <c r="U139" s="224" t="s">
        <v>19</v>
      </c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5" t="s">
        <v>269</v>
      </c>
      <c r="AT139" s="225" t="s">
        <v>144</v>
      </c>
      <c r="AU139" s="225" t="s">
        <v>85</v>
      </c>
      <c r="AY139" s="20" t="s">
        <v>142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20" t="s">
        <v>83</v>
      </c>
      <c r="BK139" s="226">
        <f>ROUND(I139*H139,2)</f>
        <v>0</v>
      </c>
      <c r="BL139" s="20" t="s">
        <v>269</v>
      </c>
      <c r="BM139" s="225" t="s">
        <v>1654</v>
      </c>
    </row>
    <row r="140" s="14" customFormat="1">
      <c r="A140" s="14"/>
      <c r="B140" s="243"/>
      <c r="C140" s="244"/>
      <c r="D140" s="234" t="s">
        <v>153</v>
      </c>
      <c r="E140" s="245" t="s">
        <v>19</v>
      </c>
      <c r="F140" s="246" t="s">
        <v>83</v>
      </c>
      <c r="G140" s="244"/>
      <c r="H140" s="247">
        <v>1</v>
      </c>
      <c r="I140" s="248"/>
      <c r="J140" s="244"/>
      <c r="K140" s="244"/>
      <c r="L140" s="249"/>
      <c r="M140" s="250"/>
      <c r="N140" s="251"/>
      <c r="O140" s="251"/>
      <c r="P140" s="251"/>
      <c r="Q140" s="251"/>
      <c r="R140" s="251"/>
      <c r="S140" s="251"/>
      <c r="T140" s="251"/>
      <c r="U140" s="252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3" t="s">
        <v>153</v>
      </c>
      <c r="AU140" s="253" t="s">
        <v>85</v>
      </c>
      <c r="AV140" s="14" t="s">
        <v>85</v>
      </c>
      <c r="AW140" s="14" t="s">
        <v>37</v>
      </c>
      <c r="AX140" s="14" t="s">
        <v>75</v>
      </c>
      <c r="AY140" s="253" t="s">
        <v>142</v>
      </c>
    </row>
    <row r="141" s="15" customFormat="1">
      <c r="A141" s="15"/>
      <c r="B141" s="254"/>
      <c r="C141" s="255"/>
      <c r="D141" s="234" t="s">
        <v>153</v>
      </c>
      <c r="E141" s="256" t="s">
        <v>19</v>
      </c>
      <c r="F141" s="257" t="s">
        <v>156</v>
      </c>
      <c r="G141" s="255"/>
      <c r="H141" s="258">
        <v>1</v>
      </c>
      <c r="I141" s="259"/>
      <c r="J141" s="255"/>
      <c r="K141" s="255"/>
      <c r="L141" s="260"/>
      <c r="M141" s="261"/>
      <c r="N141" s="262"/>
      <c r="O141" s="262"/>
      <c r="P141" s="262"/>
      <c r="Q141" s="262"/>
      <c r="R141" s="262"/>
      <c r="S141" s="262"/>
      <c r="T141" s="262"/>
      <c r="U141" s="263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64" t="s">
        <v>153</v>
      </c>
      <c r="AU141" s="264" t="s">
        <v>85</v>
      </c>
      <c r="AV141" s="15" t="s">
        <v>149</v>
      </c>
      <c r="AW141" s="15" t="s">
        <v>37</v>
      </c>
      <c r="AX141" s="15" t="s">
        <v>83</v>
      </c>
      <c r="AY141" s="264" t="s">
        <v>142</v>
      </c>
    </row>
    <row r="142" s="2" customFormat="1" ht="16.5" customHeight="1">
      <c r="A142" s="41"/>
      <c r="B142" s="42"/>
      <c r="C142" s="214" t="s">
        <v>237</v>
      </c>
      <c r="D142" s="214" t="s">
        <v>144</v>
      </c>
      <c r="E142" s="215" t="s">
        <v>1655</v>
      </c>
      <c r="F142" s="216" t="s">
        <v>1656</v>
      </c>
      <c r="G142" s="217" t="s">
        <v>147</v>
      </c>
      <c r="H142" s="218">
        <v>2</v>
      </c>
      <c r="I142" s="219"/>
      <c r="J142" s="220">
        <f>ROUND(I142*H142,2)</f>
        <v>0</v>
      </c>
      <c r="K142" s="216" t="s">
        <v>1442</v>
      </c>
      <c r="L142" s="47"/>
      <c r="M142" s="221" t="s">
        <v>19</v>
      </c>
      <c r="N142" s="222" t="s">
        <v>46</v>
      </c>
      <c r="O142" s="87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3">
        <f>S142*H142</f>
        <v>0</v>
      </c>
      <c r="U142" s="224" t="s">
        <v>19</v>
      </c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25" t="s">
        <v>269</v>
      </c>
      <c r="AT142" s="225" t="s">
        <v>144</v>
      </c>
      <c r="AU142" s="225" t="s">
        <v>85</v>
      </c>
      <c r="AY142" s="20" t="s">
        <v>142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20" t="s">
        <v>83</v>
      </c>
      <c r="BK142" s="226">
        <f>ROUND(I142*H142,2)</f>
        <v>0</v>
      </c>
      <c r="BL142" s="20" t="s">
        <v>269</v>
      </c>
      <c r="BM142" s="225" t="s">
        <v>1657</v>
      </c>
    </row>
    <row r="143" s="14" customFormat="1">
      <c r="A143" s="14"/>
      <c r="B143" s="243"/>
      <c r="C143" s="244"/>
      <c r="D143" s="234" t="s">
        <v>153</v>
      </c>
      <c r="E143" s="245" t="s">
        <v>19</v>
      </c>
      <c r="F143" s="246" t="s">
        <v>85</v>
      </c>
      <c r="G143" s="244"/>
      <c r="H143" s="247">
        <v>2</v>
      </c>
      <c r="I143" s="248"/>
      <c r="J143" s="244"/>
      <c r="K143" s="244"/>
      <c r="L143" s="249"/>
      <c r="M143" s="250"/>
      <c r="N143" s="251"/>
      <c r="O143" s="251"/>
      <c r="P143" s="251"/>
      <c r="Q143" s="251"/>
      <c r="R143" s="251"/>
      <c r="S143" s="251"/>
      <c r="T143" s="251"/>
      <c r="U143" s="252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3" t="s">
        <v>153</v>
      </c>
      <c r="AU143" s="253" t="s">
        <v>85</v>
      </c>
      <c r="AV143" s="14" t="s">
        <v>85</v>
      </c>
      <c r="AW143" s="14" t="s">
        <v>37</v>
      </c>
      <c r="AX143" s="14" t="s">
        <v>75</v>
      </c>
      <c r="AY143" s="253" t="s">
        <v>142</v>
      </c>
    </row>
    <row r="144" s="15" customFormat="1">
      <c r="A144" s="15"/>
      <c r="B144" s="254"/>
      <c r="C144" s="255"/>
      <c r="D144" s="234" t="s">
        <v>153</v>
      </c>
      <c r="E144" s="256" t="s">
        <v>19</v>
      </c>
      <c r="F144" s="257" t="s">
        <v>156</v>
      </c>
      <c r="G144" s="255"/>
      <c r="H144" s="258">
        <v>2</v>
      </c>
      <c r="I144" s="259"/>
      <c r="J144" s="255"/>
      <c r="K144" s="255"/>
      <c r="L144" s="260"/>
      <c r="M144" s="261"/>
      <c r="N144" s="262"/>
      <c r="O144" s="262"/>
      <c r="P144" s="262"/>
      <c r="Q144" s="262"/>
      <c r="R144" s="262"/>
      <c r="S144" s="262"/>
      <c r="T144" s="262"/>
      <c r="U144" s="263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64" t="s">
        <v>153</v>
      </c>
      <c r="AU144" s="264" t="s">
        <v>85</v>
      </c>
      <c r="AV144" s="15" t="s">
        <v>149</v>
      </c>
      <c r="AW144" s="15" t="s">
        <v>37</v>
      </c>
      <c r="AX144" s="15" t="s">
        <v>83</v>
      </c>
      <c r="AY144" s="264" t="s">
        <v>142</v>
      </c>
    </row>
    <row r="145" s="2" customFormat="1" ht="16.5" customHeight="1">
      <c r="A145" s="41"/>
      <c r="B145" s="42"/>
      <c r="C145" s="214" t="s">
        <v>256</v>
      </c>
      <c r="D145" s="214" t="s">
        <v>144</v>
      </c>
      <c r="E145" s="215" t="s">
        <v>1658</v>
      </c>
      <c r="F145" s="216" t="s">
        <v>1659</v>
      </c>
      <c r="G145" s="217" t="s">
        <v>284</v>
      </c>
      <c r="H145" s="218">
        <v>30</v>
      </c>
      <c r="I145" s="219"/>
      <c r="J145" s="220">
        <f>ROUND(I145*H145,2)</f>
        <v>0</v>
      </c>
      <c r="K145" s="216" t="s">
        <v>1442</v>
      </c>
      <c r="L145" s="47"/>
      <c r="M145" s="221" t="s">
        <v>19</v>
      </c>
      <c r="N145" s="222" t="s">
        <v>46</v>
      </c>
      <c r="O145" s="87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3">
        <f>S145*H145</f>
        <v>0</v>
      </c>
      <c r="U145" s="224" t="s">
        <v>19</v>
      </c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5" t="s">
        <v>269</v>
      </c>
      <c r="AT145" s="225" t="s">
        <v>144</v>
      </c>
      <c r="AU145" s="225" t="s">
        <v>85</v>
      </c>
      <c r="AY145" s="20" t="s">
        <v>142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20" t="s">
        <v>83</v>
      </c>
      <c r="BK145" s="226">
        <f>ROUND(I145*H145,2)</f>
        <v>0</v>
      </c>
      <c r="BL145" s="20" t="s">
        <v>269</v>
      </c>
      <c r="BM145" s="225" t="s">
        <v>1660</v>
      </c>
    </row>
    <row r="146" s="14" customFormat="1">
      <c r="A146" s="14"/>
      <c r="B146" s="243"/>
      <c r="C146" s="244"/>
      <c r="D146" s="234" t="s">
        <v>153</v>
      </c>
      <c r="E146" s="245" t="s">
        <v>19</v>
      </c>
      <c r="F146" s="246" t="s">
        <v>347</v>
      </c>
      <c r="G146" s="244"/>
      <c r="H146" s="247">
        <v>30</v>
      </c>
      <c r="I146" s="248"/>
      <c r="J146" s="244"/>
      <c r="K146" s="244"/>
      <c r="L146" s="249"/>
      <c r="M146" s="250"/>
      <c r="N146" s="251"/>
      <c r="O146" s="251"/>
      <c r="P146" s="251"/>
      <c r="Q146" s="251"/>
      <c r="R146" s="251"/>
      <c r="S146" s="251"/>
      <c r="T146" s="251"/>
      <c r="U146" s="252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3" t="s">
        <v>153</v>
      </c>
      <c r="AU146" s="253" t="s">
        <v>85</v>
      </c>
      <c r="AV146" s="14" t="s">
        <v>85</v>
      </c>
      <c r="AW146" s="14" t="s">
        <v>37</v>
      </c>
      <c r="AX146" s="14" t="s">
        <v>75</v>
      </c>
      <c r="AY146" s="253" t="s">
        <v>142</v>
      </c>
    </row>
    <row r="147" s="15" customFormat="1">
      <c r="A147" s="15"/>
      <c r="B147" s="254"/>
      <c r="C147" s="255"/>
      <c r="D147" s="234" t="s">
        <v>153</v>
      </c>
      <c r="E147" s="256" t="s">
        <v>19</v>
      </c>
      <c r="F147" s="257" t="s">
        <v>156</v>
      </c>
      <c r="G147" s="255"/>
      <c r="H147" s="258">
        <v>30</v>
      </c>
      <c r="I147" s="259"/>
      <c r="J147" s="255"/>
      <c r="K147" s="255"/>
      <c r="L147" s="260"/>
      <c r="M147" s="261"/>
      <c r="N147" s="262"/>
      <c r="O147" s="262"/>
      <c r="P147" s="262"/>
      <c r="Q147" s="262"/>
      <c r="R147" s="262"/>
      <c r="S147" s="262"/>
      <c r="T147" s="262"/>
      <c r="U147" s="263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64" t="s">
        <v>153</v>
      </c>
      <c r="AU147" s="264" t="s">
        <v>85</v>
      </c>
      <c r="AV147" s="15" t="s">
        <v>149</v>
      </c>
      <c r="AW147" s="15" t="s">
        <v>37</v>
      </c>
      <c r="AX147" s="15" t="s">
        <v>83</v>
      </c>
      <c r="AY147" s="264" t="s">
        <v>142</v>
      </c>
    </row>
    <row r="148" s="2" customFormat="1" ht="16.5" customHeight="1">
      <c r="A148" s="41"/>
      <c r="B148" s="42"/>
      <c r="C148" s="214" t="s">
        <v>269</v>
      </c>
      <c r="D148" s="214" t="s">
        <v>144</v>
      </c>
      <c r="E148" s="215" t="s">
        <v>1661</v>
      </c>
      <c r="F148" s="216" t="s">
        <v>1662</v>
      </c>
      <c r="G148" s="217" t="s">
        <v>1135</v>
      </c>
      <c r="H148" s="218">
        <v>2</v>
      </c>
      <c r="I148" s="219"/>
      <c r="J148" s="220">
        <f>ROUND(I148*H148,2)</f>
        <v>0</v>
      </c>
      <c r="K148" s="216" t="s">
        <v>1442</v>
      </c>
      <c r="L148" s="47"/>
      <c r="M148" s="221" t="s">
        <v>19</v>
      </c>
      <c r="N148" s="222" t="s">
        <v>46</v>
      </c>
      <c r="O148" s="87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3">
        <f>S148*H148</f>
        <v>0</v>
      </c>
      <c r="U148" s="224" t="s">
        <v>19</v>
      </c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5" t="s">
        <v>269</v>
      </c>
      <c r="AT148" s="225" t="s">
        <v>144</v>
      </c>
      <c r="AU148" s="225" t="s">
        <v>85</v>
      </c>
      <c r="AY148" s="20" t="s">
        <v>142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20" t="s">
        <v>83</v>
      </c>
      <c r="BK148" s="226">
        <f>ROUND(I148*H148,2)</f>
        <v>0</v>
      </c>
      <c r="BL148" s="20" t="s">
        <v>269</v>
      </c>
      <c r="BM148" s="225" t="s">
        <v>1663</v>
      </c>
    </row>
    <row r="149" s="14" customFormat="1">
      <c r="A149" s="14"/>
      <c r="B149" s="243"/>
      <c r="C149" s="244"/>
      <c r="D149" s="234" t="s">
        <v>153</v>
      </c>
      <c r="E149" s="245" t="s">
        <v>19</v>
      </c>
      <c r="F149" s="246" t="s">
        <v>85</v>
      </c>
      <c r="G149" s="244"/>
      <c r="H149" s="247">
        <v>2</v>
      </c>
      <c r="I149" s="248"/>
      <c r="J149" s="244"/>
      <c r="K149" s="244"/>
      <c r="L149" s="249"/>
      <c r="M149" s="250"/>
      <c r="N149" s="251"/>
      <c r="O149" s="251"/>
      <c r="P149" s="251"/>
      <c r="Q149" s="251"/>
      <c r="R149" s="251"/>
      <c r="S149" s="251"/>
      <c r="T149" s="251"/>
      <c r="U149" s="252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3" t="s">
        <v>153</v>
      </c>
      <c r="AU149" s="253" t="s">
        <v>85</v>
      </c>
      <c r="AV149" s="14" t="s">
        <v>85</v>
      </c>
      <c r="AW149" s="14" t="s">
        <v>37</v>
      </c>
      <c r="AX149" s="14" t="s">
        <v>75</v>
      </c>
      <c r="AY149" s="253" t="s">
        <v>142</v>
      </c>
    </row>
    <row r="150" s="15" customFormat="1">
      <c r="A150" s="15"/>
      <c r="B150" s="254"/>
      <c r="C150" s="255"/>
      <c r="D150" s="234" t="s">
        <v>153</v>
      </c>
      <c r="E150" s="256" t="s">
        <v>19</v>
      </c>
      <c r="F150" s="257" t="s">
        <v>156</v>
      </c>
      <c r="G150" s="255"/>
      <c r="H150" s="258">
        <v>2</v>
      </c>
      <c r="I150" s="259"/>
      <c r="J150" s="255"/>
      <c r="K150" s="255"/>
      <c r="L150" s="260"/>
      <c r="M150" s="261"/>
      <c r="N150" s="262"/>
      <c r="O150" s="262"/>
      <c r="P150" s="262"/>
      <c r="Q150" s="262"/>
      <c r="R150" s="262"/>
      <c r="S150" s="262"/>
      <c r="T150" s="262"/>
      <c r="U150" s="263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64" t="s">
        <v>153</v>
      </c>
      <c r="AU150" s="264" t="s">
        <v>85</v>
      </c>
      <c r="AV150" s="15" t="s">
        <v>149</v>
      </c>
      <c r="AW150" s="15" t="s">
        <v>37</v>
      </c>
      <c r="AX150" s="15" t="s">
        <v>83</v>
      </c>
      <c r="AY150" s="264" t="s">
        <v>142</v>
      </c>
    </row>
    <row r="151" s="2" customFormat="1" ht="16.5" customHeight="1">
      <c r="A151" s="41"/>
      <c r="B151" s="42"/>
      <c r="C151" s="214" t="s">
        <v>275</v>
      </c>
      <c r="D151" s="214" t="s">
        <v>144</v>
      </c>
      <c r="E151" s="215" t="s">
        <v>1664</v>
      </c>
      <c r="F151" s="216" t="s">
        <v>1665</v>
      </c>
      <c r="G151" s="217" t="s">
        <v>1135</v>
      </c>
      <c r="H151" s="218">
        <v>4</v>
      </c>
      <c r="I151" s="219"/>
      <c r="J151" s="220">
        <f>ROUND(I151*H151,2)</f>
        <v>0</v>
      </c>
      <c r="K151" s="216" t="s">
        <v>1442</v>
      </c>
      <c r="L151" s="47"/>
      <c r="M151" s="221" t="s">
        <v>19</v>
      </c>
      <c r="N151" s="222" t="s">
        <v>46</v>
      </c>
      <c r="O151" s="87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3">
        <f>S151*H151</f>
        <v>0</v>
      </c>
      <c r="U151" s="224" t="s">
        <v>19</v>
      </c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5" t="s">
        <v>269</v>
      </c>
      <c r="AT151" s="225" t="s">
        <v>144</v>
      </c>
      <c r="AU151" s="225" t="s">
        <v>85</v>
      </c>
      <c r="AY151" s="20" t="s">
        <v>142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20" t="s">
        <v>83</v>
      </c>
      <c r="BK151" s="226">
        <f>ROUND(I151*H151,2)</f>
        <v>0</v>
      </c>
      <c r="BL151" s="20" t="s">
        <v>269</v>
      </c>
      <c r="BM151" s="225" t="s">
        <v>1666</v>
      </c>
    </row>
    <row r="152" s="14" customFormat="1">
      <c r="A152" s="14"/>
      <c r="B152" s="243"/>
      <c r="C152" s="244"/>
      <c r="D152" s="234" t="s">
        <v>153</v>
      </c>
      <c r="E152" s="245" t="s">
        <v>19</v>
      </c>
      <c r="F152" s="246" t="s">
        <v>149</v>
      </c>
      <c r="G152" s="244"/>
      <c r="H152" s="247">
        <v>4</v>
      </c>
      <c r="I152" s="248"/>
      <c r="J152" s="244"/>
      <c r="K152" s="244"/>
      <c r="L152" s="249"/>
      <c r="M152" s="250"/>
      <c r="N152" s="251"/>
      <c r="O152" s="251"/>
      <c r="P152" s="251"/>
      <c r="Q152" s="251"/>
      <c r="R152" s="251"/>
      <c r="S152" s="251"/>
      <c r="T152" s="251"/>
      <c r="U152" s="252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3" t="s">
        <v>153</v>
      </c>
      <c r="AU152" s="253" t="s">
        <v>85</v>
      </c>
      <c r="AV152" s="14" t="s">
        <v>85</v>
      </c>
      <c r="AW152" s="14" t="s">
        <v>37</v>
      </c>
      <c r="AX152" s="14" t="s">
        <v>75</v>
      </c>
      <c r="AY152" s="253" t="s">
        <v>142</v>
      </c>
    </row>
    <row r="153" s="15" customFormat="1">
      <c r="A153" s="15"/>
      <c r="B153" s="254"/>
      <c r="C153" s="255"/>
      <c r="D153" s="234" t="s">
        <v>153</v>
      </c>
      <c r="E153" s="256" t="s">
        <v>19</v>
      </c>
      <c r="F153" s="257" t="s">
        <v>156</v>
      </c>
      <c r="G153" s="255"/>
      <c r="H153" s="258">
        <v>4</v>
      </c>
      <c r="I153" s="259"/>
      <c r="J153" s="255"/>
      <c r="K153" s="255"/>
      <c r="L153" s="260"/>
      <c r="M153" s="261"/>
      <c r="N153" s="262"/>
      <c r="O153" s="262"/>
      <c r="P153" s="262"/>
      <c r="Q153" s="262"/>
      <c r="R153" s="262"/>
      <c r="S153" s="262"/>
      <c r="T153" s="262"/>
      <c r="U153" s="263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64" t="s">
        <v>153</v>
      </c>
      <c r="AU153" s="264" t="s">
        <v>85</v>
      </c>
      <c r="AV153" s="15" t="s">
        <v>149</v>
      </c>
      <c r="AW153" s="15" t="s">
        <v>37</v>
      </c>
      <c r="AX153" s="15" t="s">
        <v>83</v>
      </c>
      <c r="AY153" s="264" t="s">
        <v>142</v>
      </c>
    </row>
    <row r="154" s="2" customFormat="1" ht="16.5" customHeight="1">
      <c r="A154" s="41"/>
      <c r="B154" s="42"/>
      <c r="C154" s="214" t="s">
        <v>281</v>
      </c>
      <c r="D154" s="214" t="s">
        <v>144</v>
      </c>
      <c r="E154" s="215" t="s">
        <v>1667</v>
      </c>
      <c r="F154" s="216" t="s">
        <v>1668</v>
      </c>
      <c r="G154" s="217" t="s">
        <v>147</v>
      </c>
      <c r="H154" s="218">
        <v>65</v>
      </c>
      <c r="I154" s="219"/>
      <c r="J154" s="220">
        <f>ROUND(I154*H154,2)</f>
        <v>0</v>
      </c>
      <c r="K154" s="216" t="s">
        <v>1442</v>
      </c>
      <c r="L154" s="47"/>
      <c r="M154" s="221" t="s">
        <v>19</v>
      </c>
      <c r="N154" s="222" t="s">
        <v>46</v>
      </c>
      <c r="O154" s="87"/>
      <c r="P154" s="223">
        <f>O154*H154</f>
        <v>0</v>
      </c>
      <c r="Q154" s="223">
        <v>0</v>
      </c>
      <c r="R154" s="223">
        <f>Q154*H154</f>
        <v>0</v>
      </c>
      <c r="S154" s="223">
        <v>0</v>
      </c>
      <c r="T154" s="223">
        <f>S154*H154</f>
        <v>0</v>
      </c>
      <c r="U154" s="224" t="s">
        <v>19</v>
      </c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5" t="s">
        <v>269</v>
      </c>
      <c r="AT154" s="225" t="s">
        <v>144</v>
      </c>
      <c r="AU154" s="225" t="s">
        <v>85</v>
      </c>
      <c r="AY154" s="20" t="s">
        <v>142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20" t="s">
        <v>83</v>
      </c>
      <c r="BK154" s="226">
        <f>ROUND(I154*H154,2)</f>
        <v>0</v>
      </c>
      <c r="BL154" s="20" t="s">
        <v>269</v>
      </c>
      <c r="BM154" s="225" t="s">
        <v>1669</v>
      </c>
    </row>
    <row r="155" s="14" customFormat="1">
      <c r="A155" s="14"/>
      <c r="B155" s="243"/>
      <c r="C155" s="244"/>
      <c r="D155" s="234" t="s">
        <v>153</v>
      </c>
      <c r="E155" s="245" t="s">
        <v>19</v>
      </c>
      <c r="F155" s="246" t="s">
        <v>903</v>
      </c>
      <c r="G155" s="244"/>
      <c r="H155" s="247">
        <v>65</v>
      </c>
      <c r="I155" s="248"/>
      <c r="J155" s="244"/>
      <c r="K155" s="244"/>
      <c r="L155" s="249"/>
      <c r="M155" s="250"/>
      <c r="N155" s="251"/>
      <c r="O155" s="251"/>
      <c r="P155" s="251"/>
      <c r="Q155" s="251"/>
      <c r="R155" s="251"/>
      <c r="S155" s="251"/>
      <c r="T155" s="251"/>
      <c r="U155" s="252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3" t="s">
        <v>153</v>
      </c>
      <c r="AU155" s="253" t="s">
        <v>85</v>
      </c>
      <c r="AV155" s="14" t="s">
        <v>85</v>
      </c>
      <c r="AW155" s="14" t="s">
        <v>37</v>
      </c>
      <c r="AX155" s="14" t="s">
        <v>75</v>
      </c>
      <c r="AY155" s="253" t="s">
        <v>142</v>
      </c>
    </row>
    <row r="156" s="15" customFormat="1">
      <c r="A156" s="15"/>
      <c r="B156" s="254"/>
      <c r="C156" s="255"/>
      <c r="D156" s="234" t="s">
        <v>153</v>
      </c>
      <c r="E156" s="256" t="s">
        <v>19</v>
      </c>
      <c r="F156" s="257" t="s">
        <v>156</v>
      </c>
      <c r="G156" s="255"/>
      <c r="H156" s="258">
        <v>65</v>
      </c>
      <c r="I156" s="259"/>
      <c r="J156" s="255"/>
      <c r="K156" s="255"/>
      <c r="L156" s="260"/>
      <c r="M156" s="261"/>
      <c r="N156" s="262"/>
      <c r="O156" s="262"/>
      <c r="P156" s="262"/>
      <c r="Q156" s="262"/>
      <c r="R156" s="262"/>
      <c r="S156" s="262"/>
      <c r="T156" s="262"/>
      <c r="U156" s="263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64" t="s">
        <v>153</v>
      </c>
      <c r="AU156" s="264" t="s">
        <v>85</v>
      </c>
      <c r="AV156" s="15" t="s">
        <v>149</v>
      </c>
      <c r="AW156" s="15" t="s">
        <v>37</v>
      </c>
      <c r="AX156" s="15" t="s">
        <v>83</v>
      </c>
      <c r="AY156" s="264" t="s">
        <v>142</v>
      </c>
    </row>
    <row r="157" s="2" customFormat="1" ht="16.5" customHeight="1">
      <c r="A157" s="41"/>
      <c r="B157" s="42"/>
      <c r="C157" s="214" t="s">
        <v>288</v>
      </c>
      <c r="D157" s="214" t="s">
        <v>144</v>
      </c>
      <c r="E157" s="215" t="s">
        <v>1670</v>
      </c>
      <c r="F157" s="216" t="s">
        <v>1671</v>
      </c>
      <c r="G157" s="217" t="s">
        <v>278</v>
      </c>
      <c r="H157" s="218">
        <v>1</v>
      </c>
      <c r="I157" s="219"/>
      <c r="J157" s="220">
        <f>ROUND(I157*H157,2)</f>
        <v>0</v>
      </c>
      <c r="K157" s="216" t="s">
        <v>19</v>
      </c>
      <c r="L157" s="47"/>
      <c r="M157" s="221" t="s">
        <v>19</v>
      </c>
      <c r="N157" s="222" t="s">
        <v>46</v>
      </c>
      <c r="O157" s="87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3">
        <f>S157*H157</f>
        <v>0</v>
      </c>
      <c r="U157" s="224" t="s">
        <v>19</v>
      </c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25" t="s">
        <v>269</v>
      </c>
      <c r="AT157" s="225" t="s">
        <v>144</v>
      </c>
      <c r="AU157" s="225" t="s">
        <v>85</v>
      </c>
      <c r="AY157" s="20" t="s">
        <v>142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20" t="s">
        <v>83</v>
      </c>
      <c r="BK157" s="226">
        <f>ROUND(I157*H157,2)</f>
        <v>0</v>
      </c>
      <c r="BL157" s="20" t="s">
        <v>269</v>
      </c>
      <c r="BM157" s="225" t="s">
        <v>1672</v>
      </c>
    </row>
    <row r="158" s="14" customFormat="1">
      <c r="A158" s="14"/>
      <c r="B158" s="243"/>
      <c r="C158" s="244"/>
      <c r="D158" s="234" t="s">
        <v>153</v>
      </c>
      <c r="E158" s="245" t="s">
        <v>19</v>
      </c>
      <c r="F158" s="246" t="s">
        <v>83</v>
      </c>
      <c r="G158" s="244"/>
      <c r="H158" s="247">
        <v>1</v>
      </c>
      <c r="I158" s="248"/>
      <c r="J158" s="244"/>
      <c r="K158" s="244"/>
      <c r="L158" s="249"/>
      <c r="M158" s="250"/>
      <c r="N158" s="251"/>
      <c r="O158" s="251"/>
      <c r="P158" s="251"/>
      <c r="Q158" s="251"/>
      <c r="R158" s="251"/>
      <c r="S158" s="251"/>
      <c r="T158" s="251"/>
      <c r="U158" s="252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3" t="s">
        <v>153</v>
      </c>
      <c r="AU158" s="253" t="s">
        <v>85</v>
      </c>
      <c r="AV158" s="14" t="s">
        <v>85</v>
      </c>
      <c r="AW158" s="14" t="s">
        <v>37</v>
      </c>
      <c r="AX158" s="14" t="s">
        <v>75</v>
      </c>
      <c r="AY158" s="253" t="s">
        <v>142</v>
      </c>
    </row>
    <row r="159" s="15" customFormat="1">
      <c r="A159" s="15"/>
      <c r="B159" s="254"/>
      <c r="C159" s="255"/>
      <c r="D159" s="234" t="s">
        <v>153</v>
      </c>
      <c r="E159" s="256" t="s">
        <v>19</v>
      </c>
      <c r="F159" s="257" t="s">
        <v>156</v>
      </c>
      <c r="G159" s="255"/>
      <c r="H159" s="258">
        <v>1</v>
      </c>
      <c r="I159" s="259"/>
      <c r="J159" s="255"/>
      <c r="K159" s="255"/>
      <c r="L159" s="260"/>
      <c r="M159" s="261"/>
      <c r="N159" s="262"/>
      <c r="O159" s="262"/>
      <c r="P159" s="262"/>
      <c r="Q159" s="262"/>
      <c r="R159" s="262"/>
      <c r="S159" s="262"/>
      <c r="T159" s="262"/>
      <c r="U159" s="263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64" t="s">
        <v>153</v>
      </c>
      <c r="AU159" s="264" t="s">
        <v>85</v>
      </c>
      <c r="AV159" s="15" t="s">
        <v>149</v>
      </c>
      <c r="AW159" s="15" t="s">
        <v>37</v>
      </c>
      <c r="AX159" s="15" t="s">
        <v>83</v>
      </c>
      <c r="AY159" s="264" t="s">
        <v>142</v>
      </c>
    </row>
    <row r="160" s="2" customFormat="1" ht="16.5" customHeight="1">
      <c r="A160" s="41"/>
      <c r="B160" s="42"/>
      <c r="C160" s="214" t="s">
        <v>294</v>
      </c>
      <c r="D160" s="214" t="s">
        <v>144</v>
      </c>
      <c r="E160" s="215" t="s">
        <v>1673</v>
      </c>
      <c r="F160" s="216" t="s">
        <v>1674</v>
      </c>
      <c r="G160" s="217" t="s">
        <v>284</v>
      </c>
      <c r="H160" s="218">
        <v>13</v>
      </c>
      <c r="I160" s="219"/>
      <c r="J160" s="220">
        <f>ROUND(I160*H160,2)</f>
        <v>0</v>
      </c>
      <c r="K160" s="216" t="s">
        <v>1442</v>
      </c>
      <c r="L160" s="47"/>
      <c r="M160" s="221" t="s">
        <v>19</v>
      </c>
      <c r="N160" s="222" t="s">
        <v>46</v>
      </c>
      <c r="O160" s="87"/>
      <c r="P160" s="223">
        <f>O160*H160</f>
        <v>0</v>
      </c>
      <c r="Q160" s="223">
        <v>0</v>
      </c>
      <c r="R160" s="223">
        <f>Q160*H160</f>
        <v>0</v>
      </c>
      <c r="S160" s="223">
        <v>0</v>
      </c>
      <c r="T160" s="223">
        <f>S160*H160</f>
        <v>0</v>
      </c>
      <c r="U160" s="224" t="s">
        <v>19</v>
      </c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25" t="s">
        <v>269</v>
      </c>
      <c r="AT160" s="225" t="s">
        <v>144</v>
      </c>
      <c r="AU160" s="225" t="s">
        <v>85</v>
      </c>
      <c r="AY160" s="20" t="s">
        <v>142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20" t="s">
        <v>83</v>
      </c>
      <c r="BK160" s="226">
        <f>ROUND(I160*H160,2)</f>
        <v>0</v>
      </c>
      <c r="BL160" s="20" t="s">
        <v>269</v>
      </c>
      <c r="BM160" s="225" t="s">
        <v>1675</v>
      </c>
    </row>
    <row r="161" s="14" customFormat="1">
      <c r="A161" s="14"/>
      <c r="B161" s="243"/>
      <c r="C161" s="244"/>
      <c r="D161" s="234" t="s">
        <v>153</v>
      </c>
      <c r="E161" s="245" t="s">
        <v>19</v>
      </c>
      <c r="F161" s="246" t="s">
        <v>224</v>
      </c>
      <c r="G161" s="244"/>
      <c r="H161" s="247">
        <v>13</v>
      </c>
      <c r="I161" s="248"/>
      <c r="J161" s="244"/>
      <c r="K161" s="244"/>
      <c r="L161" s="249"/>
      <c r="M161" s="250"/>
      <c r="N161" s="251"/>
      <c r="O161" s="251"/>
      <c r="P161" s="251"/>
      <c r="Q161" s="251"/>
      <c r="R161" s="251"/>
      <c r="S161" s="251"/>
      <c r="T161" s="251"/>
      <c r="U161" s="252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3" t="s">
        <v>153</v>
      </c>
      <c r="AU161" s="253" t="s">
        <v>85</v>
      </c>
      <c r="AV161" s="14" t="s">
        <v>85</v>
      </c>
      <c r="AW161" s="14" t="s">
        <v>37</v>
      </c>
      <c r="AX161" s="14" t="s">
        <v>75</v>
      </c>
      <c r="AY161" s="253" t="s">
        <v>142</v>
      </c>
    </row>
    <row r="162" s="15" customFormat="1">
      <c r="A162" s="15"/>
      <c r="B162" s="254"/>
      <c r="C162" s="255"/>
      <c r="D162" s="234" t="s">
        <v>153</v>
      </c>
      <c r="E162" s="256" t="s">
        <v>19</v>
      </c>
      <c r="F162" s="257" t="s">
        <v>156</v>
      </c>
      <c r="G162" s="255"/>
      <c r="H162" s="258">
        <v>13</v>
      </c>
      <c r="I162" s="259"/>
      <c r="J162" s="255"/>
      <c r="K162" s="255"/>
      <c r="L162" s="260"/>
      <c r="M162" s="261"/>
      <c r="N162" s="262"/>
      <c r="O162" s="262"/>
      <c r="P162" s="262"/>
      <c r="Q162" s="262"/>
      <c r="R162" s="262"/>
      <c r="S162" s="262"/>
      <c r="T162" s="262"/>
      <c r="U162" s="263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64" t="s">
        <v>153</v>
      </c>
      <c r="AU162" s="264" t="s">
        <v>85</v>
      </c>
      <c r="AV162" s="15" t="s">
        <v>149</v>
      </c>
      <c r="AW162" s="15" t="s">
        <v>37</v>
      </c>
      <c r="AX162" s="15" t="s">
        <v>83</v>
      </c>
      <c r="AY162" s="264" t="s">
        <v>142</v>
      </c>
    </row>
    <row r="163" s="2" customFormat="1" ht="16.5" customHeight="1">
      <c r="A163" s="41"/>
      <c r="B163" s="42"/>
      <c r="C163" s="214" t="s">
        <v>7</v>
      </c>
      <c r="D163" s="214" t="s">
        <v>144</v>
      </c>
      <c r="E163" s="215" t="s">
        <v>1676</v>
      </c>
      <c r="F163" s="216" t="s">
        <v>1677</v>
      </c>
      <c r="G163" s="217" t="s">
        <v>284</v>
      </c>
      <c r="H163" s="218">
        <v>2</v>
      </c>
      <c r="I163" s="219"/>
      <c r="J163" s="220">
        <f>ROUND(I163*H163,2)</f>
        <v>0</v>
      </c>
      <c r="K163" s="216" t="s">
        <v>148</v>
      </c>
      <c r="L163" s="47"/>
      <c r="M163" s="221" t="s">
        <v>19</v>
      </c>
      <c r="N163" s="222" t="s">
        <v>46</v>
      </c>
      <c r="O163" s="87"/>
      <c r="P163" s="223">
        <f>O163*H163</f>
        <v>0</v>
      </c>
      <c r="Q163" s="223">
        <v>0.00076000000000000004</v>
      </c>
      <c r="R163" s="223">
        <f>Q163*H163</f>
        <v>0.0015200000000000001</v>
      </c>
      <c r="S163" s="223">
        <v>0</v>
      </c>
      <c r="T163" s="223">
        <f>S163*H163</f>
        <v>0</v>
      </c>
      <c r="U163" s="224" t="s">
        <v>19</v>
      </c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5" t="s">
        <v>269</v>
      </c>
      <c r="AT163" s="225" t="s">
        <v>144</v>
      </c>
      <c r="AU163" s="225" t="s">
        <v>85</v>
      </c>
      <c r="AY163" s="20" t="s">
        <v>142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20" t="s">
        <v>83</v>
      </c>
      <c r="BK163" s="226">
        <f>ROUND(I163*H163,2)</f>
        <v>0</v>
      </c>
      <c r="BL163" s="20" t="s">
        <v>269</v>
      </c>
      <c r="BM163" s="225" t="s">
        <v>1678</v>
      </c>
    </row>
    <row r="164" s="2" customFormat="1">
      <c r="A164" s="41"/>
      <c r="B164" s="42"/>
      <c r="C164" s="43"/>
      <c r="D164" s="227" t="s">
        <v>151</v>
      </c>
      <c r="E164" s="43"/>
      <c r="F164" s="228" t="s">
        <v>1679</v>
      </c>
      <c r="G164" s="43"/>
      <c r="H164" s="43"/>
      <c r="I164" s="229"/>
      <c r="J164" s="43"/>
      <c r="K164" s="43"/>
      <c r="L164" s="47"/>
      <c r="M164" s="230"/>
      <c r="N164" s="231"/>
      <c r="O164" s="87"/>
      <c r="P164" s="87"/>
      <c r="Q164" s="87"/>
      <c r="R164" s="87"/>
      <c r="S164" s="87"/>
      <c r="T164" s="87"/>
      <c r="U164" s="88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151</v>
      </c>
      <c r="AU164" s="20" t="s">
        <v>85</v>
      </c>
    </row>
    <row r="165" s="14" customFormat="1">
      <c r="A165" s="14"/>
      <c r="B165" s="243"/>
      <c r="C165" s="244"/>
      <c r="D165" s="234" t="s">
        <v>153</v>
      </c>
      <c r="E165" s="245" t="s">
        <v>19</v>
      </c>
      <c r="F165" s="246" t="s">
        <v>85</v>
      </c>
      <c r="G165" s="244"/>
      <c r="H165" s="247">
        <v>2</v>
      </c>
      <c r="I165" s="248"/>
      <c r="J165" s="244"/>
      <c r="K165" s="244"/>
      <c r="L165" s="249"/>
      <c r="M165" s="250"/>
      <c r="N165" s="251"/>
      <c r="O165" s="251"/>
      <c r="P165" s="251"/>
      <c r="Q165" s="251"/>
      <c r="R165" s="251"/>
      <c r="S165" s="251"/>
      <c r="T165" s="251"/>
      <c r="U165" s="252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3" t="s">
        <v>153</v>
      </c>
      <c r="AU165" s="253" t="s">
        <v>85</v>
      </c>
      <c r="AV165" s="14" t="s">
        <v>85</v>
      </c>
      <c r="AW165" s="14" t="s">
        <v>37</v>
      </c>
      <c r="AX165" s="14" t="s">
        <v>75</v>
      </c>
      <c r="AY165" s="253" t="s">
        <v>142</v>
      </c>
    </row>
    <row r="166" s="15" customFormat="1">
      <c r="A166" s="15"/>
      <c r="B166" s="254"/>
      <c r="C166" s="255"/>
      <c r="D166" s="234" t="s">
        <v>153</v>
      </c>
      <c r="E166" s="256" t="s">
        <v>19</v>
      </c>
      <c r="F166" s="257" t="s">
        <v>156</v>
      </c>
      <c r="G166" s="255"/>
      <c r="H166" s="258">
        <v>2</v>
      </c>
      <c r="I166" s="259"/>
      <c r="J166" s="255"/>
      <c r="K166" s="255"/>
      <c r="L166" s="260"/>
      <c r="M166" s="261"/>
      <c r="N166" s="262"/>
      <c r="O166" s="262"/>
      <c r="P166" s="262"/>
      <c r="Q166" s="262"/>
      <c r="R166" s="262"/>
      <c r="S166" s="262"/>
      <c r="T166" s="262"/>
      <c r="U166" s="263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64" t="s">
        <v>153</v>
      </c>
      <c r="AU166" s="264" t="s">
        <v>85</v>
      </c>
      <c r="AV166" s="15" t="s">
        <v>149</v>
      </c>
      <c r="AW166" s="15" t="s">
        <v>37</v>
      </c>
      <c r="AX166" s="15" t="s">
        <v>83</v>
      </c>
      <c r="AY166" s="264" t="s">
        <v>142</v>
      </c>
    </row>
    <row r="167" s="2" customFormat="1" ht="21.75" customHeight="1">
      <c r="A167" s="41"/>
      <c r="B167" s="42"/>
      <c r="C167" s="214" t="s">
        <v>306</v>
      </c>
      <c r="D167" s="214" t="s">
        <v>144</v>
      </c>
      <c r="E167" s="215" t="s">
        <v>1680</v>
      </c>
      <c r="F167" s="216" t="s">
        <v>1681</v>
      </c>
      <c r="G167" s="217" t="s">
        <v>284</v>
      </c>
      <c r="H167" s="218">
        <v>1</v>
      </c>
      <c r="I167" s="219"/>
      <c r="J167" s="220">
        <f>ROUND(I167*H167,2)</f>
        <v>0</v>
      </c>
      <c r="K167" s="216" t="s">
        <v>148</v>
      </c>
      <c r="L167" s="47"/>
      <c r="M167" s="221" t="s">
        <v>19</v>
      </c>
      <c r="N167" s="222" t="s">
        <v>46</v>
      </c>
      <c r="O167" s="87"/>
      <c r="P167" s="223">
        <f>O167*H167</f>
        <v>0</v>
      </c>
      <c r="Q167" s="223">
        <v>0.00114</v>
      </c>
      <c r="R167" s="223">
        <f>Q167*H167</f>
        <v>0.00114</v>
      </c>
      <c r="S167" s="223">
        <v>0</v>
      </c>
      <c r="T167" s="223">
        <f>S167*H167</f>
        <v>0</v>
      </c>
      <c r="U167" s="224" t="s">
        <v>19</v>
      </c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25" t="s">
        <v>269</v>
      </c>
      <c r="AT167" s="225" t="s">
        <v>144</v>
      </c>
      <c r="AU167" s="225" t="s">
        <v>85</v>
      </c>
      <c r="AY167" s="20" t="s">
        <v>142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20" t="s">
        <v>83</v>
      </c>
      <c r="BK167" s="226">
        <f>ROUND(I167*H167,2)</f>
        <v>0</v>
      </c>
      <c r="BL167" s="20" t="s">
        <v>269</v>
      </c>
      <c r="BM167" s="225" t="s">
        <v>1682</v>
      </c>
    </row>
    <row r="168" s="2" customFormat="1">
      <c r="A168" s="41"/>
      <c r="B168" s="42"/>
      <c r="C168" s="43"/>
      <c r="D168" s="227" t="s">
        <v>151</v>
      </c>
      <c r="E168" s="43"/>
      <c r="F168" s="228" t="s">
        <v>1683</v>
      </c>
      <c r="G168" s="43"/>
      <c r="H168" s="43"/>
      <c r="I168" s="229"/>
      <c r="J168" s="43"/>
      <c r="K168" s="43"/>
      <c r="L168" s="47"/>
      <c r="M168" s="230"/>
      <c r="N168" s="231"/>
      <c r="O168" s="87"/>
      <c r="P168" s="87"/>
      <c r="Q168" s="87"/>
      <c r="R168" s="87"/>
      <c r="S168" s="87"/>
      <c r="T168" s="87"/>
      <c r="U168" s="88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T168" s="20" t="s">
        <v>151</v>
      </c>
      <c r="AU168" s="20" t="s">
        <v>85</v>
      </c>
    </row>
    <row r="169" s="14" customFormat="1">
      <c r="A169" s="14"/>
      <c r="B169" s="243"/>
      <c r="C169" s="244"/>
      <c r="D169" s="234" t="s">
        <v>153</v>
      </c>
      <c r="E169" s="245" t="s">
        <v>19</v>
      </c>
      <c r="F169" s="246" t="s">
        <v>83</v>
      </c>
      <c r="G169" s="244"/>
      <c r="H169" s="247">
        <v>1</v>
      </c>
      <c r="I169" s="248"/>
      <c r="J169" s="244"/>
      <c r="K169" s="244"/>
      <c r="L169" s="249"/>
      <c r="M169" s="250"/>
      <c r="N169" s="251"/>
      <c r="O169" s="251"/>
      <c r="P169" s="251"/>
      <c r="Q169" s="251"/>
      <c r="R169" s="251"/>
      <c r="S169" s="251"/>
      <c r="T169" s="251"/>
      <c r="U169" s="252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3" t="s">
        <v>153</v>
      </c>
      <c r="AU169" s="253" t="s">
        <v>85</v>
      </c>
      <c r="AV169" s="14" t="s">
        <v>85</v>
      </c>
      <c r="AW169" s="14" t="s">
        <v>37</v>
      </c>
      <c r="AX169" s="14" t="s">
        <v>75</v>
      </c>
      <c r="AY169" s="253" t="s">
        <v>142</v>
      </c>
    </row>
    <row r="170" s="15" customFormat="1">
      <c r="A170" s="15"/>
      <c r="B170" s="254"/>
      <c r="C170" s="255"/>
      <c r="D170" s="234" t="s">
        <v>153</v>
      </c>
      <c r="E170" s="256" t="s">
        <v>19</v>
      </c>
      <c r="F170" s="257" t="s">
        <v>156</v>
      </c>
      <c r="G170" s="255"/>
      <c r="H170" s="258">
        <v>1</v>
      </c>
      <c r="I170" s="259"/>
      <c r="J170" s="255"/>
      <c r="K170" s="255"/>
      <c r="L170" s="260"/>
      <c r="M170" s="261"/>
      <c r="N170" s="262"/>
      <c r="O170" s="262"/>
      <c r="P170" s="262"/>
      <c r="Q170" s="262"/>
      <c r="R170" s="262"/>
      <c r="S170" s="262"/>
      <c r="T170" s="262"/>
      <c r="U170" s="263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64" t="s">
        <v>153</v>
      </c>
      <c r="AU170" s="264" t="s">
        <v>85</v>
      </c>
      <c r="AV170" s="15" t="s">
        <v>149</v>
      </c>
      <c r="AW170" s="15" t="s">
        <v>37</v>
      </c>
      <c r="AX170" s="15" t="s">
        <v>83</v>
      </c>
      <c r="AY170" s="264" t="s">
        <v>142</v>
      </c>
    </row>
    <row r="171" s="2" customFormat="1" ht="24.15" customHeight="1">
      <c r="A171" s="41"/>
      <c r="B171" s="42"/>
      <c r="C171" s="214" t="s">
        <v>311</v>
      </c>
      <c r="D171" s="214" t="s">
        <v>144</v>
      </c>
      <c r="E171" s="215" t="s">
        <v>1684</v>
      </c>
      <c r="F171" s="216" t="s">
        <v>1685</v>
      </c>
      <c r="G171" s="217" t="s">
        <v>284</v>
      </c>
      <c r="H171" s="218">
        <v>1</v>
      </c>
      <c r="I171" s="219"/>
      <c r="J171" s="220">
        <f>ROUND(I171*H171,2)</f>
        <v>0</v>
      </c>
      <c r="K171" s="216" t="s">
        <v>1442</v>
      </c>
      <c r="L171" s="47"/>
      <c r="M171" s="221" t="s">
        <v>19</v>
      </c>
      <c r="N171" s="222" t="s">
        <v>46</v>
      </c>
      <c r="O171" s="87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3">
        <f>S171*H171</f>
        <v>0</v>
      </c>
      <c r="U171" s="224" t="s">
        <v>19</v>
      </c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5" t="s">
        <v>269</v>
      </c>
      <c r="AT171" s="225" t="s">
        <v>144</v>
      </c>
      <c r="AU171" s="225" t="s">
        <v>85</v>
      </c>
      <c r="AY171" s="20" t="s">
        <v>142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20" t="s">
        <v>83</v>
      </c>
      <c r="BK171" s="226">
        <f>ROUND(I171*H171,2)</f>
        <v>0</v>
      </c>
      <c r="BL171" s="20" t="s">
        <v>269</v>
      </c>
      <c r="BM171" s="225" t="s">
        <v>1686</v>
      </c>
    </row>
    <row r="172" s="14" customFormat="1">
      <c r="A172" s="14"/>
      <c r="B172" s="243"/>
      <c r="C172" s="244"/>
      <c r="D172" s="234" t="s">
        <v>153</v>
      </c>
      <c r="E172" s="245" t="s">
        <v>19</v>
      </c>
      <c r="F172" s="246" t="s">
        <v>83</v>
      </c>
      <c r="G172" s="244"/>
      <c r="H172" s="247">
        <v>1</v>
      </c>
      <c r="I172" s="248"/>
      <c r="J172" s="244"/>
      <c r="K172" s="244"/>
      <c r="L172" s="249"/>
      <c r="M172" s="250"/>
      <c r="N172" s="251"/>
      <c r="O172" s="251"/>
      <c r="P172" s="251"/>
      <c r="Q172" s="251"/>
      <c r="R172" s="251"/>
      <c r="S172" s="251"/>
      <c r="T172" s="251"/>
      <c r="U172" s="252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3" t="s">
        <v>153</v>
      </c>
      <c r="AU172" s="253" t="s">
        <v>85</v>
      </c>
      <c r="AV172" s="14" t="s">
        <v>85</v>
      </c>
      <c r="AW172" s="14" t="s">
        <v>37</v>
      </c>
      <c r="AX172" s="14" t="s">
        <v>75</v>
      </c>
      <c r="AY172" s="253" t="s">
        <v>142</v>
      </c>
    </row>
    <row r="173" s="15" customFormat="1">
      <c r="A173" s="15"/>
      <c r="B173" s="254"/>
      <c r="C173" s="255"/>
      <c r="D173" s="234" t="s">
        <v>153</v>
      </c>
      <c r="E173" s="256" t="s">
        <v>19</v>
      </c>
      <c r="F173" s="257" t="s">
        <v>156</v>
      </c>
      <c r="G173" s="255"/>
      <c r="H173" s="258">
        <v>1</v>
      </c>
      <c r="I173" s="259"/>
      <c r="J173" s="255"/>
      <c r="K173" s="255"/>
      <c r="L173" s="260"/>
      <c r="M173" s="261"/>
      <c r="N173" s="262"/>
      <c r="O173" s="262"/>
      <c r="P173" s="262"/>
      <c r="Q173" s="262"/>
      <c r="R173" s="262"/>
      <c r="S173" s="262"/>
      <c r="T173" s="262"/>
      <c r="U173" s="263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64" t="s">
        <v>153</v>
      </c>
      <c r="AU173" s="264" t="s">
        <v>85</v>
      </c>
      <c r="AV173" s="15" t="s">
        <v>149</v>
      </c>
      <c r="AW173" s="15" t="s">
        <v>37</v>
      </c>
      <c r="AX173" s="15" t="s">
        <v>83</v>
      </c>
      <c r="AY173" s="264" t="s">
        <v>142</v>
      </c>
    </row>
    <row r="174" s="2" customFormat="1" ht="16.5" customHeight="1">
      <c r="A174" s="41"/>
      <c r="B174" s="42"/>
      <c r="C174" s="214" t="s">
        <v>317</v>
      </c>
      <c r="D174" s="214" t="s">
        <v>144</v>
      </c>
      <c r="E174" s="215" t="s">
        <v>1687</v>
      </c>
      <c r="F174" s="216" t="s">
        <v>1688</v>
      </c>
      <c r="G174" s="217" t="s">
        <v>1135</v>
      </c>
      <c r="H174" s="218">
        <v>1</v>
      </c>
      <c r="I174" s="219"/>
      <c r="J174" s="220">
        <f>ROUND(I174*H174,2)</f>
        <v>0</v>
      </c>
      <c r="K174" s="216" t="s">
        <v>1442</v>
      </c>
      <c r="L174" s="47"/>
      <c r="M174" s="221" t="s">
        <v>19</v>
      </c>
      <c r="N174" s="222" t="s">
        <v>46</v>
      </c>
      <c r="O174" s="87"/>
      <c r="P174" s="223">
        <f>O174*H174</f>
        <v>0</v>
      </c>
      <c r="Q174" s="223">
        <v>0</v>
      </c>
      <c r="R174" s="223">
        <f>Q174*H174</f>
        <v>0</v>
      </c>
      <c r="S174" s="223">
        <v>0</v>
      </c>
      <c r="T174" s="223">
        <f>S174*H174</f>
        <v>0</v>
      </c>
      <c r="U174" s="224" t="s">
        <v>19</v>
      </c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25" t="s">
        <v>269</v>
      </c>
      <c r="AT174" s="225" t="s">
        <v>144</v>
      </c>
      <c r="AU174" s="225" t="s">
        <v>85</v>
      </c>
      <c r="AY174" s="20" t="s">
        <v>142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20" t="s">
        <v>83</v>
      </c>
      <c r="BK174" s="226">
        <f>ROUND(I174*H174,2)</f>
        <v>0</v>
      </c>
      <c r="BL174" s="20" t="s">
        <v>269</v>
      </c>
      <c r="BM174" s="225" t="s">
        <v>1689</v>
      </c>
    </row>
    <row r="175" s="14" customFormat="1">
      <c r="A175" s="14"/>
      <c r="B175" s="243"/>
      <c r="C175" s="244"/>
      <c r="D175" s="234" t="s">
        <v>153</v>
      </c>
      <c r="E175" s="245" t="s">
        <v>19</v>
      </c>
      <c r="F175" s="246" t="s">
        <v>83</v>
      </c>
      <c r="G175" s="244"/>
      <c r="H175" s="247">
        <v>1</v>
      </c>
      <c r="I175" s="248"/>
      <c r="J175" s="244"/>
      <c r="K175" s="244"/>
      <c r="L175" s="249"/>
      <c r="M175" s="250"/>
      <c r="N175" s="251"/>
      <c r="O175" s="251"/>
      <c r="P175" s="251"/>
      <c r="Q175" s="251"/>
      <c r="R175" s="251"/>
      <c r="S175" s="251"/>
      <c r="T175" s="251"/>
      <c r="U175" s="252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3" t="s">
        <v>153</v>
      </c>
      <c r="AU175" s="253" t="s">
        <v>85</v>
      </c>
      <c r="AV175" s="14" t="s">
        <v>85</v>
      </c>
      <c r="AW175" s="14" t="s">
        <v>37</v>
      </c>
      <c r="AX175" s="14" t="s">
        <v>75</v>
      </c>
      <c r="AY175" s="253" t="s">
        <v>142</v>
      </c>
    </row>
    <row r="176" s="15" customFormat="1">
      <c r="A176" s="15"/>
      <c r="B176" s="254"/>
      <c r="C176" s="255"/>
      <c r="D176" s="234" t="s">
        <v>153</v>
      </c>
      <c r="E176" s="256" t="s">
        <v>19</v>
      </c>
      <c r="F176" s="257" t="s">
        <v>156</v>
      </c>
      <c r="G176" s="255"/>
      <c r="H176" s="258">
        <v>1</v>
      </c>
      <c r="I176" s="259"/>
      <c r="J176" s="255"/>
      <c r="K176" s="255"/>
      <c r="L176" s="260"/>
      <c r="M176" s="261"/>
      <c r="N176" s="262"/>
      <c r="O176" s="262"/>
      <c r="P176" s="262"/>
      <c r="Q176" s="262"/>
      <c r="R176" s="262"/>
      <c r="S176" s="262"/>
      <c r="T176" s="262"/>
      <c r="U176" s="263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64" t="s">
        <v>153</v>
      </c>
      <c r="AU176" s="264" t="s">
        <v>85</v>
      </c>
      <c r="AV176" s="15" t="s">
        <v>149</v>
      </c>
      <c r="AW176" s="15" t="s">
        <v>37</v>
      </c>
      <c r="AX176" s="15" t="s">
        <v>83</v>
      </c>
      <c r="AY176" s="264" t="s">
        <v>142</v>
      </c>
    </row>
    <row r="177" s="2" customFormat="1" ht="16.5" customHeight="1">
      <c r="A177" s="41"/>
      <c r="B177" s="42"/>
      <c r="C177" s="214" t="s">
        <v>322</v>
      </c>
      <c r="D177" s="214" t="s">
        <v>144</v>
      </c>
      <c r="E177" s="215" t="s">
        <v>1690</v>
      </c>
      <c r="F177" s="216" t="s">
        <v>1691</v>
      </c>
      <c r="G177" s="217" t="s">
        <v>284</v>
      </c>
      <c r="H177" s="218">
        <v>4</v>
      </c>
      <c r="I177" s="219"/>
      <c r="J177" s="220">
        <f>ROUND(I177*H177,2)</f>
        <v>0</v>
      </c>
      <c r="K177" s="216" t="s">
        <v>148</v>
      </c>
      <c r="L177" s="47"/>
      <c r="M177" s="221" t="s">
        <v>19</v>
      </c>
      <c r="N177" s="222" t="s">
        <v>46</v>
      </c>
      <c r="O177" s="87"/>
      <c r="P177" s="223">
        <f>O177*H177</f>
        <v>0</v>
      </c>
      <c r="Q177" s="223">
        <v>0.00027</v>
      </c>
      <c r="R177" s="223">
        <f>Q177*H177</f>
        <v>0.00108</v>
      </c>
      <c r="S177" s="223">
        <v>0</v>
      </c>
      <c r="T177" s="223">
        <f>S177*H177</f>
        <v>0</v>
      </c>
      <c r="U177" s="224" t="s">
        <v>19</v>
      </c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25" t="s">
        <v>269</v>
      </c>
      <c r="AT177" s="225" t="s">
        <v>144</v>
      </c>
      <c r="AU177" s="225" t="s">
        <v>85</v>
      </c>
      <c r="AY177" s="20" t="s">
        <v>142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20" t="s">
        <v>83</v>
      </c>
      <c r="BK177" s="226">
        <f>ROUND(I177*H177,2)</f>
        <v>0</v>
      </c>
      <c r="BL177" s="20" t="s">
        <v>269</v>
      </c>
      <c r="BM177" s="225" t="s">
        <v>1692</v>
      </c>
    </row>
    <row r="178" s="2" customFormat="1">
      <c r="A178" s="41"/>
      <c r="B178" s="42"/>
      <c r="C178" s="43"/>
      <c r="D178" s="227" t="s">
        <v>151</v>
      </c>
      <c r="E178" s="43"/>
      <c r="F178" s="228" t="s">
        <v>1693</v>
      </c>
      <c r="G178" s="43"/>
      <c r="H178" s="43"/>
      <c r="I178" s="229"/>
      <c r="J178" s="43"/>
      <c r="K178" s="43"/>
      <c r="L178" s="47"/>
      <c r="M178" s="230"/>
      <c r="N178" s="231"/>
      <c r="O178" s="87"/>
      <c r="P178" s="87"/>
      <c r="Q178" s="87"/>
      <c r="R178" s="87"/>
      <c r="S178" s="87"/>
      <c r="T178" s="87"/>
      <c r="U178" s="88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T178" s="20" t="s">
        <v>151</v>
      </c>
      <c r="AU178" s="20" t="s">
        <v>85</v>
      </c>
    </row>
    <row r="179" s="14" customFormat="1">
      <c r="A179" s="14"/>
      <c r="B179" s="243"/>
      <c r="C179" s="244"/>
      <c r="D179" s="234" t="s">
        <v>153</v>
      </c>
      <c r="E179" s="245" t="s">
        <v>19</v>
      </c>
      <c r="F179" s="246" t="s">
        <v>149</v>
      </c>
      <c r="G179" s="244"/>
      <c r="H179" s="247">
        <v>4</v>
      </c>
      <c r="I179" s="248"/>
      <c r="J179" s="244"/>
      <c r="K179" s="244"/>
      <c r="L179" s="249"/>
      <c r="M179" s="250"/>
      <c r="N179" s="251"/>
      <c r="O179" s="251"/>
      <c r="P179" s="251"/>
      <c r="Q179" s="251"/>
      <c r="R179" s="251"/>
      <c r="S179" s="251"/>
      <c r="T179" s="251"/>
      <c r="U179" s="252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3" t="s">
        <v>153</v>
      </c>
      <c r="AU179" s="253" t="s">
        <v>85</v>
      </c>
      <c r="AV179" s="14" t="s">
        <v>85</v>
      </c>
      <c r="AW179" s="14" t="s">
        <v>37</v>
      </c>
      <c r="AX179" s="14" t="s">
        <v>75</v>
      </c>
      <c r="AY179" s="253" t="s">
        <v>142</v>
      </c>
    </row>
    <row r="180" s="15" customFormat="1">
      <c r="A180" s="15"/>
      <c r="B180" s="254"/>
      <c r="C180" s="255"/>
      <c r="D180" s="234" t="s">
        <v>153</v>
      </c>
      <c r="E180" s="256" t="s">
        <v>19</v>
      </c>
      <c r="F180" s="257" t="s">
        <v>156</v>
      </c>
      <c r="G180" s="255"/>
      <c r="H180" s="258">
        <v>4</v>
      </c>
      <c r="I180" s="259"/>
      <c r="J180" s="255"/>
      <c r="K180" s="255"/>
      <c r="L180" s="260"/>
      <c r="M180" s="261"/>
      <c r="N180" s="262"/>
      <c r="O180" s="262"/>
      <c r="P180" s="262"/>
      <c r="Q180" s="262"/>
      <c r="R180" s="262"/>
      <c r="S180" s="262"/>
      <c r="T180" s="262"/>
      <c r="U180" s="263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4" t="s">
        <v>153</v>
      </c>
      <c r="AU180" s="264" t="s">
        <v>85</v>
      </c>
      <c r="AV180" s="15" t="s">
        <v>149</v>
      </c>
      <c r="AW180" s="15" t="s">
        <v>37</v>
      </c>
      <c r="AX180" s="15" t="s">
        <v>83</v>
      </c>
      <c r="AY180" s="264" t="s">
        <v>142</v>
      </c>
    </row>
    <row r="181" s="2" customFormat="1" ht="16.5" customHeight="1">
      <c r="A181" s="41"/>
      <c r="B181" s="42"/>
      <c r="C181" s="214" t="s">
        <v>327</v>
      </c>
      <c r="D181" s="214" t="s">
        <v>144</v>
      </c>
      <c r="E181" s="215" t="s">
        <v>1694</v>
      </c>
      <c r="F181" s="216" t="s">
        <v>1695</v>
      </c>
      <c r="G181" s="217" t="s">
        <v>1696</v>
      </c>
      <c r="H181" s="218">
        <v>50</v>
      </c>
      <c r="I181" s="219"/>
      <c r="J181" s="220">
        <f>ROUND(I181*H181,2)</f>
        <v>0</v>
      </c>
      <c r="K181" s="216" t="s">
        <v>1442</v>
      </c>
      <c r="L181" s="47"/>
      <c r="M181" s="221" t="s">
        <v>19</v>
      </c>
      <c r="N181" s="222" t="s">
        <v>46</v>
      </c>
      <c r="O181" s="87"/>
      <c r="P181" s="223">
        <f>O181*H181</f>
        <v>0</v>
      </c>
      <c r="Q181" s="223">
        <v>0</v>
      </c>
      <c r="R181" s="223">
        <f>Q181*H181</f>
        <v>0</v>
      </c>
      <c r="S181" s="223">
        <v>0</v>
      </c>
      <c r="T181" s="223">
        <f>S181*H181</f>
        <v>0</v>
      </c>
      <c r="U181" s="224" t="s">
        <v>19</v>
      </c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25" t="s">
        <v>269</v>
      </c>
      <c r="AT181" s="225" t="s">
        <v>144</v>
      </c>
      <c r="AU181" s="225" t="s">
        <v>85</v>
      </c>
      <c r="AY181" s="20" t="s">
        <v>142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20" t="s">
        <v>83</v>
      </c>
      <c r="BK181" s="226">
        <f>ROUND(I181*H181,2)</f>
        <v>0</v>
      </c>
      <c r="BL181" s="20" t="s">
        <v>269</v>
      </c>
      <c r="BM181" s="225" t="s">
        <v>1697</v>
      </c>
    </row>
    <row r="182" s="14" customFormat="1">
      <c r="A182" s="14"/>
      <c r="B182" s="243"/>
      <c r="C182" s="244"/>
      <c r="D182" s="234" t="s">
        <v>153</v>
      </c>
      <c r="E182" s="245" t="s">
        <v>19</v>
      </c>
      <c r="F182" s="246" t="s">
        <v>824</v>
      </c>
      <c r="G182" s="244"/>
      <c r="H182" s="247">
        <v>50</v>
      </c>
      <c r="I182" s="248"/>
      <c r="J182" s="244"/>
      <c r="K182" s="244"/>
      <c r="L182" s="249"/>
      <c r="M182" s="250"/>
      <c r="N182" s="251"/>
      <c r="O182" s="251"/>
      <c r="P182" s="251"/>
      <c r="Q182" s="251"/>
      <c r="R182" s="251"/>
      <c r="S182" s="251"/>
      <c r="T182" s="251"/>
      <c r="U182" s="252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3" t="s">
        <v>153</v>
      </c>
      <c r="AU182" s="253" t="s">
        <v>85</v>
      </c>
      <c r="AV182" s="14" t="s">
        <v>85</v>
      </c>
      <c r="AW182" s="14" t="s">
        <v>37</v>
      </c>
      <c r="AX182" s="14" t="s">
        <v>75</v>
      </c>
      <c r="AY182" s="253" t="s">
        <v>142</v>
      </c>
    </row>
    <row r="183" s="15" customFormat="1">
      <c r="A183" s="15"/>
      <c r="B183" s="254"/>
      <c r="C183" s="255"/>
      <c r="D183" s="234" t="s">
        <v>153</v>
      </c>
      <c r="E183" s="256" t="s">
        <v>19</v>
      </c>
      <c r="F183" s="257" t="s">
        <v>156</v>
      </c>
      <c r="G183" s="255"/>
      <c r="H183" s="258">
        <v>50</v>
      </c>
      <c r="I183" s="259"/>
      <c r="J183" s="255"/>
      <c r="K183" s="255"/>
      <c r="L183" s="260"/>
      <c r="M183" s="261"/>
      <c r="N183" s="262"/>
      <c r="O183" s="262"/>
      <c r="P183" s="262"/>
      <c r="Q183" s="262"/>
      <c r="R183" s="262"/>
      <c r="S183" s="262"/>
      <c r="T183" s="262"/>
      <c r="U183" s="263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64" t="s">
        <v>153</v>
      </c>
      <c r="AU183" s="264" t="s">
        <v>85</v>
      </c>
      <c r="AV183" s="15" t="s">
        <v>149</v>
      </c>
      <c r="AW183" s="15" t="s">
        <v>37</v>
      </c>
      <c r="AX183" s="15" t="s">
        <v>83</v>
      </c>
      <c r="AY183" s="264" t="s">
        <v>142</v>
      </c>
    </row>
    <row r="184" s="12" customFormat="1" ht="25.92" customHeight="1">
      <c r="A184" s="12"/>
      <c r="B184" s="198"/>
      <c r="C184" s="199"/>
      <c r="D184" s="200" t="s">
        <v>74</v>
      </c>
      <c r="E184" s="201" t="s">
        <v>460</v>
      </c>
      <c r="F184" s="201" t="s">
        <v>461</v>
      </c>
      <c r="G184" s="199"/>
      <c r="H184" s="199"/>
      <c r="I184" s="202"/>
      <c r="J184" s="203">
        <f>BK184</f>
        <v>0</v>
      </c>
      <c r="K184" s="199"/>
      <c r="L184" s="204"/>
      <c r="M184" s="205"/>
      <c r="N184" s="206"/>
      <c r="O184" s="206"/>
      <c r="P184" s="207">
        <f>SUM(P185:P202)</f>
        <v>0</v>
      </c>
      <c r="Q184" s="206"/>
      <c r="R184" s="207">
        <f>SUM(R185:R202)</f>
        <v>0</v>
      </c>
      <c r="S184" s="206"/>
      <c r="T184" s="207">
        <f>SUM(T185:T202)</f>
        <v>0</v>
      </c>
      <c r="U184" s="208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09" t="s">
        <v>149</v>
      </c>
      <c r="AT184" s="210" t="s">
        <v>74</v>
      </c>
      <c r="AU184" s="210" t="s">
        <v>75</v>
      </c>
      <c r="AY184" s="209" t="s">
        <v>142</v>
      </c>
      <c r="BK184" s="211">
        <f>SUM(BK185:BK202)</f>
        <v>0</v>
      </c>
    </row>
    <row r="185" s="2" customFormat="1" ht="16.5" customHeight="1">
      <c r="A185" s="41"/>
      <c r="B185" s="42"/>
      <c r="C185" s="214" t="s">
        <v>332</v>
      </c>
      <c r="D185" s="214" t="s">
        <v>144</v>
      </c>
      <c r="E185" s="215" t="s">
        <v>1698</v>
      </c>
      <c r="F185" s="216" t="s">
        <v>1699</v>
      </c>
      <c r="G185" s="217" t="s">
        <v>465</v>
      </c>
      <c r="H185" s="218">
        <v>97</v>
      </c>
      <c r="I185" s="219"/>
      <c r="J185" s="220">
        <f>ROUND(I185*H185,2)</f>
        <v>0</v>
      </c>
      <c r="K185" s="216" t="s">
        <v>148</v>
      </c>
      <c r="L185" s="47"/>
      <c r="M185" s="221" t="s">
        <v>19</v>
      </c>
      <c r="N185" s="222" t="s">
        <v>46</v>
      </c>
      <c r="O185" s="87"/>
      <c r="P185" s="223">
        <f>O185*H185</f>
        <v>0</v>
      </c>
      <c r="Q185" s="223">
        <v>0</v>
      </c>
      <c r="R185" s="223">
        <f>Q185*H185</f>
        <v>0</v>
      </c>
      <c r="S185" s="223">
        <v>0</v>
      </c>
      <c r="T185" s="223">
        <f>S185*H185</f>
        <v>0</v>
      </c>
      <c r="U185" s="224" t="s">
        <v>19</v>
      </c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25" t="s">
        <v>466</v>
      </c>
      <c r="AT185" s="225" t="s">
        <v>144</v>
      </c>
      <c r="AU185" s="225" t="s">
        <v>83</v>
      </c>
      <c r="AY185" s="20" t="s">
        <v>142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20" t="s">
        <v>83</v>
      </c>
      <c r="BK185" s="226">
        <f>ROUND(I185*H185,2)</f>
        <v>0</v>
      </c>
      <c r="BL185" s="20" t="s">
        <v>466</v>
      </c>
      <c r="BM185" s="225" t="s">
        <v>1700</v>
      </c>
    </row>
    <row r="186" s="2" customFormat="1">
      <c r="A186" s="41"/>
      <c r="B186" s="42"/>
      <c r="C186" s="43"/>
      <c r="D186" s="227" t="s">
        <v>151</v>
      </c>
      <c r="E186" s="43"/>
      <c r="F186" s="228" t="s">
        <v>1701</v>
      </c>
      <c r="G186" s="43"/>
      <c r="H186" s="43"/>
      <c r="I186" s="229"/>
      <c r="J186" s="43"/>
      <c r="K186" s="43"/>
      <c r="L186" s="47"/>
      <c r="M186" s="230"/>
      <c r="N186" s="231"/>
      <c r="O186" s="87"/>
      <c r="P186" s="87"/>
      <c r="Q186" s="87"/>
      <c r="R186" s="87"/>
      <c r="S186" s="87"/>
      <c r="T186" s="87"/>
      <c r="U186" s="88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0" t="s">
        <v>151</v>
      </c>
      <c r="AU186" s="20" t="s">
        <v>83</v>
      </c>
    </row>
    <row r="187" s="13" customFormat="1">
      <c r="A187" s="13"/>
      <c r="B187" s="232"/>
      <c r="C187" s="233"/>
      <c r="D187" s="234" t="s">
        <v>153</v>
      </c>
      <c r="E187" s="235" t="s">
        <v>19</v>
      </c>
      <c r="F187" s="236" t="s">
        <v>1702</v>
      </c>
      <c r="G187" s="233"/>
      <c r="H187" s="235" t="s">
        <v>19</v>
      </c>
      <c r="I187" s="237"/>
      <c r="J187" s="233"/>
      <c r="K187" s="233"/>
      <c r="L187" s="238"/>
      <c r="M187" s="239"/>
      <c r="N187" s="240"/>
      <c r="O187" s="240"/>
      <c r="P187" s="240"/>
      <c r="Q187" s="240"/>
      <c r="R187" s="240"/>
      <c r="S187" s="240"/>
      <c r="T187" s="240"/>
      <c r="U187" s="241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2" t="s">
        <v>153</v>
      </c>
      <c r="AU187" s="242" t="s">
        <v>83</v>
      </c>
      <c r="AV187" s="13" t="s">
        <v>83</v>
      </c>
      <c r="AW187" s="13" t="s">
        <v>37</v>
      </c>
      <c r="AX187" s="13" t="s">
        <v>75</v>
      </c>
      <c r="AY187" s="242" t="s">
        <v>142</v>
      </c>
    </row>
    <row r="188" s="14" customFormat="1">
      <c r="A188" s="14"/>
      <c r="B188" s="243"/>
      <c r="C188" s="244"/>
      <c r="D188" s="234" t="s">
        <v>153</v>
      </c>
      <c r="E188" s="245" t="s">
        <v>19</v>
      </c>
      <c r="F188" s="246" t="s">
        <v>269</v>
      </c>
      <c r="G188" s="244"/>
      <c r="H188" s="247">
        <v>16</v>
      </c>
      <c r="I188" s="248"/>
      <c r="J188" s="244"/>
      <c r="K188" s="244"/>
      <c r="L188" s="249"/>
      <c r="M188" s="250"/>
      <c r="N188" s="251"/>
      <c r="O188" s="251"/>
      <c r="P188" s="251"/>
      <c r="Q188" s="251"/>
      <c r="R188" s="251"/>
      <c r="S188" s="251"/>
      <c r="T188" s="251"/>
      <c r="U188" s="252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3" t="s">
        <v>153</v>
      </c>
      <c r="AU188" s="253" t="s">
        <v>83</v>
      </c>
      <c r="AV188" s="14" t="s">
        <v>85</v>
      </c>
      <c r="AW188" s="14" t="s">
        <v>37</v>
      </c>
      <c r="AX188" s="14" t="s">
        <v>75</v>
      </c>
      <c r="AY188" s="253" t="s">
        <v>142</v>
      </c>
    </row>
    <row r="189" s="13" customFormat="1">
      <c r="A189" s="13"/>
      <c r="B189" s="232"/>
      <c r="C189" s="233"/>
      <c r="D189" s="234" t="s">
        <v>153</v>
      </c>
      <c r="E189" s="235" t="s">
        <v>19</v>
      </c>
      <c r="F189" s="236" t="s">
        <v>1703</v>
      </c>
      <c r="G189" s="233"/>
      <c r="H189" s="235" t="s">
        <v>19</v>
      </c>
      <c r="I189" s="237"/>
      <c r="J189" s="233"/>
      <c r="K189" s="233"/>
      <c r="L189" s="238"/>
      <c r="M189" s="239"/>
      <c r="N189" s="240"/>
      <c r="O189" s="240"/>
      <c r="P189" s="240"/>
      <c r="Q189" s="240"/>
      <c r="R189" s="240"/>
      <c r="S189" s="240"/>
      <c r="T189" s="240"/>
      <c r="U189" s="241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2" t="s">
        <v>153</v>
      </c>
      <c r="AU189" s="242" t="s">
        <v>83</v>
      </c>
      <c r="AV189" s="13" t="s">
        <v>83</v>
      </c>
      <c r="AW189" s="13" t="s">
        <v>37</v>
      </c>
      <c r="AX189" s="13" t="s">
        <v>75</v>
      </c>
      <c r="AY189" s="242" t="s">
        <v>142</v>
      </c>
    </row>
    <row r="190" s="14" customFormat="1">
      <c r="A190" s="14"/>
      <c r="B190" s="243"/>
      <c r="C190" s="244"/>
      <c r="D190" s="234" t="s">
        <v>153</v>
      </c>
      <c r="E190" s="245" t="s">
        <v>19</v>
      </c>
      <c r="F190" s="246" t="s">
        <v>322</v>
      </c>
      <c r="G190" s="244"/>
      <c r="H190" s="247">
        <v>25</v>
      </c>
      <c r="I190" s="248"/>
      <c r="J190" s="244"/>
      <c r="K190" s="244"/>
      <c r="L190" s="249"/>
      <c r="M190" s="250"/>
      <c r="N190" s="251"/>
      <c r="O190" s="251"/>
      <c r="P190" s="251"/>
      <c r="Q190" s="251"/>
      <c r="R190" s="251"/>
      <c r="S190" s="251"/>
      <c r="T190" s="251"/>
      <c r="U190" s="252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3" t="s">
        <v>153</v>
      </c>
      <c r="AU190" s="253" t="s">
        <v>83</v>
      </c>
      <c r="AV190" s="14" t="s">
        <v>85</v>
      </c>
      <c r="AW190" s="14" t="s">
        <v>37</v>
      </c>
      <c r="AX190" s="14" t="s">
        <v>75</v>
      </c>
      <c r="AY190" s="253" t="s">
        <v>142</v>
      </c>
    </row>
    <row r="191" s="13" customFormat="1">
      <c r="A191" s="13"/>
      <c r="B191" s="232"/>
      <c r="C191" s="233"/>
      <c r="D191" s="234" t="s">
        <v>153</v>
      </c>
      <c r="E191" s="235" t="s">
        <v>19</v>
      </c>
      <c r="F191" s="236" t="s">
        <v>1704</v>
      </c>
      <c r="G191" s="233"/>
      <c r="H191" s="235" t="s">
        <v>19</v>
      </c>
      <c r="I191" s="237"/>
      <c r="J191" s="233"/>
      <c r="K191" s="233"/>
      <c r="L191" s="238"/>
      <c r="M191" s="239"/>
      <c r="N191" s="240"/>
      <c r="O191" s="240"/>
      <c r="P191" s="240"/>
      <c r="Q191" s="240"/>
      <c r="R191" s="240"/>
      <c r="S191" s="240"/>
      <c r="T191" s="240"/>
      <c r="U191" s="241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2" t="s">
        <v>153</v>
      </c>
      <c r="AU191" s="242" t="s">
        <v>83</v>
      </c>
      <c r="AV191" s="13" t="s">
        <v>83</v>
      </c>
      <c r="AW191" s="13" t="s">
        <v>37</v>
      </c>
      <c r="AX191" s="13" t="s">
        <v>75</v>
      </c>
      <c r="AY191" s="242" t="s">
        <v>142</v>
      </c>
    </row>
    <row r="192" s="14" customFormat="1">
      <c r="A192" s="14"/>
      <c r="B192" s="243"/>
      <c r="C192" s="244"/>
      <c r="D192" s="234" t="s">
        <v>153</v>
      </c>
      <c r="E192" s="245" t="s">
        <v>19</v>
      </c>
      <c r="F192" s="246" t="s">
        <v>395</v>
      </c>
      <c r="G192" s="244"/>
      <c r="H192" s="247">
        <v>36</v>
      </c>
      <c r="I192" s="248"/>
      <c r="J192" s="244"/>
      <c r="K192" s="244"/>
      <c r="L192" s="249"/>
      <c r="M192" s="250"/>
      <c r="N192" s="251"/>
      <c r="O192" s="251"/>
      <c r="P192" s="251"/>
      <c r="Q192" s="251"/>
      <c r="R192" s="251"/>
      <c r="S192" s="251"/>
      <c r="T192" s="251"/>
      <c r="U192" s="252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3" t="s">
        <v>153</v>
      </c>
      <c r="AU192" s="253" t="s">
        <v>83</v>
      </c>
      <c r="AV192" s="14" t="s">
        <v>85</v>
      </c>
      <c r="AW192" s="14" t="s">
        <v>37</v>
      </c>
      <c r="AX192" s="14" t="s">
        <v>75</v>
      </c>
      <c r="AY192" s="253" t="s">
        <v>142</v>
      </c>
    </row>
    <row r="193" s="13" customFormat="1">
      <c r="A193" s="13"/>
      <c r="B193" s="232"/>
      <c r="C193" s="233"/>
      <c r="D193" s="234" t="s">
        <v>153</v>
      </c>
      <c r="E193" s="235" t="s">
        <v>19</v>
      </c>
      <c r="F193" s="236" t="s">
        <v>1705</v>
      </c>
      <c r="G193" s="233"/>
      <c r="H193" s="235" t="s">
        <v>19</v>
      </c>
      <c r="I193" s="237"/>
      <c r="J193" s="233"/>
      <c r="K193" s="233"/>
      <c r="L193" s="238"/>
      <c r="M193" s="239"/>
      <c r="N193" s="240"/>
      <c r="O193" s="240"/>
      <c r="P193" s="240"/>
      <c r="Q193" s="240"/>
      <c r="R193" s="240"/>
      <c r="S193" s="240"/>
      <c r="T193" s="240"/>
      <c r="U193" s="241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2" t="s">
        <v>153</v>
      </c>
      <c r="AU193" s="242" t="s">
        <v>83</v>
      </c>
      <c r="AV193" s="13" t="s">
        <v>83</v>
      </c>
      <c r="AW193" s="13" t="s">
        <v>37</v>
      </c>
      <c r="AX193" s="13" t="s">
        <v>75</v>
      </c>
      <c r="AY193" s="242" t="s">
        <v>142</v>
      </c>
    </row>
    <row r="194" s="14" customFormat="1">
      <c r="A194" s="14"/>
      <c r="B194" s="243"/>
      <c r="C194" s="244"/>
      <c r="D194" s="234" t="s">
        <v>153</v>
      </c>
      <c r="E194" s="245" t="s">
        <v>19</v>
      </c>
      <c r="F194" s="246" t="s">
        <v>8</v>
      </c>
      <c r="G194" s="244"/>
      <c r="H194" s="247">
        <v>12</v>
      </c>
      <c r="I194" s="248"/>
      <c r="J194" s="244"/>
      <c r="K194" s="244"/>
      <c r="L194" s="249"/>
      <c r="M194" s="250"/>
      <c r="N194" s="251"/>
      <c r="O194" s="251"/>
      <c r="P194" s="251"/>
      <c r="Q194" s="251"/>
      <c r="R194" s="251"/>
      <c r="S194" s="251"/>
      <c r="T194" s="251"/>
      <c r="U194" s="252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3" t="s">
        <v>153</v>
      </c>
      <c r="AU194" s="253" t="s">
        <v>83</v>
      </c>
      <c r="AV194" s="14" t="s">
        <v>85</v>
      </c>
      <c r="AW194" s="14" t="s">
        <v>37</v>
      </c>
      <c r="AX194" s="14" t="s">
        <v>75</v>
      </c>
      <c r="AY194" s="253" t="s">
        <v>142</v>
      </c>
    </row>
    <row r="195" s="13" customFormat="1">
      <c r="A195" s="13"/>
      <c r="B195" s="232"/>
      <c r="C195" s="233"/>
      <c r="D195" s="234" t="s">
        <v>153</v>
      </c>
      <c r="E195" s="235" t="s">
        <v>19</v>
      </c>
      <c r="F195" s="236" t="s">
        <v>1706</v>
      </c>
      <c r="G195" s="233"/>
      <c r="H195" s="235" t="s">
        <v>19</v>
      </c>
      <c r="I195" s="237"/>
      <c r="J195" s="233"/>
      <c r="K195" s="233"/>
      <c r="L195" s="238"/>
      <c r="M195" s="239"/>
      <c r="N195" s="240"/>
      <c r="O195" s="240"/>
      <c r="P195" s="240"/>
      <c r="Q195" s="240"/>
      <c r="R195" s="240"/>
      <c r="S195" s="240"/>
      <c r="T195" s="240"/>
      <c r="U195" s="241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2" t="s">
        <v>153</v>
      </c>
      <c r="AU195" s="242" t="s">
        <v>83</v>
      </c>
      <c r="AV195" s="13" t="s">
        <v>83</v>
      </c>
      <c r="AW195" s="13" t="s">
        <v>37</v>
      </c>
      <c r="AX195" s="13" t="s">
        <v>75</v>
      </c>
      <c r="AY195" s="242" t="s">
        <v>142</v>
      </c>
    </row>
    <row r="196" s="14" customFormat="1">
      <c r="A196" s="14"/>
      <c r="B196" s="243"/>
      <c r="C196" s="244"/>
      <c r="D196" s="234" t="s">
        <v>153</v>
      </c>
      <c r="E196" s="245" t="s">
        <v>19</v>
      </c>
      <c r="F196" s="246" t="s">
        <v>195</v>
      </c>
      <c r="G196" s="244"/>
      <c r="H196" s="247">
        <v>8</v>
      </c>
      <c r="I196" s="248"/>
      <c r="J196" s="244"/>
      <c r="K196" s="244"/>
      <c r="L196" s="249"/>
      <c r="M196" s="250"/>
      <c r="N196" s="251"/>
      <c r="O196" s="251"/>
      <c r="P196" s="251"/>
      <c r="Q196" s="251"/>
      <c r="R196" s="251"/>
      <c r="S196" s="251"/>
      <c r="T196" s="251"/>
      <c r="U196" s="252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3" t="s">
        <v>153</v>
      </c>
      <c r="AU196" s="253" t="s">
        <v>83</v>
      </c>
      <c r="AV196" s="14" t="s">
        <v>85</v>
      </c>
      <c r="AW196" s="14" t="s">
        <v>37</v>
      </c>
      <c r="AX196" s="14" t="s">
        <v>75</v>
      </c>
      <c r="AY196" s="253" t="s">
        <v>142</v>
      </c>
    </row>
    <row r="197" s="15" customFormat="1">
      <c r="A197" s="15"/>
      <c r="B197" s="254"/>
      <c r="C197" s="255"/>
      <c r="D197" s="234" t="s">
        <v>153</v>
      </c>
      <c r="E197" s="256" t="s">
        <v>19</v>
      </c>
      <c r="F197" s="257" t="s">
        <v>156</v>
      </c>
      <c r="G197" s="255"/>
      <c r="H197" s="258">
        <v>97</v>
      </c>
      <c r="I197" s="259"/>
      <c r="J197" s="255"/>
      <c r="K197" s="255"/>
      <c r="L197" s="260"/>
      <c r="M197" s="261"/>
      <c r="N197" s="262"/>
      <c r="O197" s="262"/>
      <c r="P197" s="262"/>
      <c r="Q197" s="262"/>
      <c r="R197" s="262"/>
      <c r="S197" s="262"/>
      <c r="T197" s="262"/>
      <c r="U197" s="263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64" t="s">
        <v>153</v>
      </c>
      <c r="AU197" s="264" t="s">
        <v>83</v>
      </c>
      <c r="AV197" s="15" t="s">
        <v>149</v>
      </c>
      <c r="AW197" s="15" t="s">
        <v>37</v>
      </c>
      <c r="AX197" s="15" t="s">
        <v>83</v>
      </c>
      <c r="AY197" s="264" t="s">
        <v>142</v>
      </c>
    </row>
    <row r="198" s="2" customFormat="1" ht="21.75" customHeight="1">
      <c r="A198" s="41"/>
      <c r="B198" s="42"/>
      <c r="C198" s="214" t="s">
        <v>337</v>
      </c>
      <c r="D198" s="214" t="s">
        <v>144</v>
      </c>
      <c r="E198" s="215" t="s">
        <v>1707</v>
      </c>
      <c r="F198" s="216" t="s">
        <v>1708</v>
      </c>
      <c r="G198" s="217" t="s">
        <v>465</v>
      </c>
      <c r="H198" s="218">
        <v>60</v>
      </c>
      <c r="I198" s="219"/>
      <c r="J198" s="220">
        <f>ROUND(I198*H198,2)</f>
        <v>0</v>
      </c>
      <c r="K198" s="216" t="s">
        <v>148</v>
      </c>
      <c r="L198" s="47"/>
      <c r="M198" s="221" t="s">
        <v>19</v>
      </c>
      <c r="N198" s="222" t="s">
        <v>46</v>
      </c>
      <c r="O198" s="87"/>
      <c r="P198" s="223">
        <f>O198*H198</f>
        <v>0</v>
      </c>
      <c r="Q198" s="223">
        <v>0</v>
      </c>
      <c r="R198" s="223">
        <f>Q198*H198</f>
        <v>0</v>
      </c>
      <c r="S198" s="223">
        <v>0</v>
      </c>
      <c r="T198" s="223">
        <f>S198*H198</f>
        <v>0</v>
      </c>
      <c r="U198" s="224" t="s">
        <v>19</v>
      </c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25" t="s">
        <v>466</v>
      </c>
      <c r="AT198" s="225" t="s">
        <v>144</v>
      </c>
      <c r="AU198" s="225" t="s">
        <v>83</v>
      </c>
      <c r="AY198" s="20" t="s">
        <v>142</v>
      </c>
      <c r="BE198" s="226">
        <f>IF(N198="základní",J198,0)</f>
        <v>0</v>
      </c>
      <c r="BF198" s="226">
        <f>IF(N198="snížená",J198,0)</f>
        <v>0</v>
      </c>
      <c r="BG198" s="226">
        <f>IF(N198="zákl. přenesená",J198,0)</f>
        <v>0</v>
      </c>
      <c r="BH198" s="226">
        <f>IF(N198="sníž. přenesená",J198,0)</f>
        <v>0</v>
      </c>
      <c r="BI198" s="226">
        <f>IF(N198="nulová",J198,0)</f>
        <v>0</v>
      </c>
      <c r="BJ198" s="20" t="s">
        <v>83</v>
      </c>
      <c r="BK198" s="226">
        <f>ROUND(I198*H198,2)</f>
        <v>0</v>
      </c>
      <c r="BL198" s="20" t="s">
        <v>466</v>
      </c>
      <c r="BM198" s="225" t="s">
        <v>1709</v>
      </c>
    </row>
    <row r="199" s="2" customFormat="1">
      <c r="A199" s="41"/>
      <c r="B199" s="42"/>
      <c r="C199" s="43"/>
      <c r="D199" s="227" t="s">
        <v>151</v>
      </c>
      <c r="E199" s="43"/>
      <c r="F199" s="228" t="s">
        <v>1710</v>
      </c>
      <c r="G199" s="43"/>
      <c r="H199" s="43"/>
      <c r="I199" s="229"/>
      <c r="J199" s="43"/>
      <c r="K199" s="43"/>
      <c r="L199" s="47"/>
      <c r="M199" s="230"/>
      <c r="N199" s="231"/>
      <c r="O199" s="87"/>
      <c r="P199" s="87"/>
      <c r="Q199" s="87"/>
      <c r="R199" s="87"/>
      <c r="S199" s="87"/>
      <c r="T199" s="87"/>
      <c r="U199" s="88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0" t="s">
        <v>151</v>
      </c>
      <c r="AU199" s="20" t="s">
        <v>83</v>
      </c>
    </row>
    <row r="200" s="14" customFormat="1">
      <c r="A200" s="14"/>
      <c r="B200" s="243"/>
      <c r="C200" s="244"/>
      <c r="D200" s="234" t="s">
        <v>153</v>
      </c>
      <c r="E200" s="245" t="s">
        <v>19</v>
      </c>
      <c r="F200" s="246" t="s">
        <v>1711</v>
      </c>
      <c r="G200" s="244"/>
      <c r="H200" s="247">
        <v>30</v>
      </c>
      <c r="I200" s="248"/>
      <c r="J200" s="244"/>
      <c r="K200" s="244"/>
      <c r="L200" s="249"/>
      <c r="M200" s="250"/>
      <c r="N200" s="251"/>
      <c r="O200" s="251"/>
      <c r="P200" s="251"/>
      <c r="Q200" s="251"/>
      <c r="R200" s="251"/>
      <c r="S200" s="251"/>
      <c r="T200" s="251"/>
      <c r="U200" s="252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3" t="s">
        <v>153</v>
      </c>
      <c r="AU200" s="253" t="s">
        <v>83</v>
      </c>
      <c r="AV200" s="14" t="s">
        <v>85</v>
      </c>
      <c r="AW200" s="14" t="s">
        <v>37</v>
      </c>
      <c r="AX200" s="14" t="s">
        <v>75</v>
      </c>
      <c r="AY200" s="253" t="s">
        <v>142</v>
      </c>
    </row>
    <row r="201" s="14" customFormat="1">
      <c r="A201" s="14"/>
      <c r="B201" s="243"/>
      <c r="C201" s="244"/>
      <c r="D201" s="234" t="s">
        <v>153</v>
      </c>
      <c r="E201" s="245" t="s">
        <v>19</v>
      </c>
      <c r="F201" s="246" t="s">
        <v>1712</v>
      </c>
      <c r="G201" s="244"/>
      <c r="H201" s="247">
        <v>30</v>
      </c>
      <c r="I201" s="248"/>
      <c r="J201" s="244"/>
      <c r="K201" s="244"/>
      <c r="L201" s="249"/>
      <c r="M201" s="250"/>
      <c r="N201" s="251"/>
      <c r="O201" s="251"/>
      <c r="P201" s="251"/>
      <c r="Q201" s="251"/>
      <c r="R201" s="251"/>
      <c r="S201" s="251"/>
      <c r="T201" s="251"/>
      <c r="U201" s="252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3" t="s">
        <v>153</v>
      </c>
      <c r="AU201" s="253" t="s">
        <v>83</v>
      </c>
      <c r="AV201" s="14" t="s">
        <v>85</v>
      </c>
      <c r="AW201" s="14" t="s">
        <v>37</v>
      </c>
      <c r="AX201" s="14" t="s">
        <v>75</v>
      </c>
      <c r="AY201" s="253" t="s">
        <v>142</v>
      </c>
    </row>
    <row r="202" s="15" customFormat="1">
      <c r="A202" s="15"/>
      <c r="B202" s="254"/>
      <c r="C202" s="255"/>
      <c r="D202" s="234" t="s">
        <v>153</v>
      </c>
      <c r="E202" s="256" t="s">
        <v>19</v>
      </c>
      <c r="F202" s="257" t="s">
        <v>156</v>
      </c>
      <c r="G202" s="255"/>
      <c r="H202" s="258">
        <v>60</v>
      </c>
      <c r="I202" s="259"/>
      <c r="J202" s="255"/>
      <c r="K202" s="255"/>
      <c r="L202" s="260"/>
      <c r="M202" s="261"/>
      <c r="N202" s="262"/>
      <c r="O202" s="262"/>
      <c r="P202" s="262"/>
      <c r="Q202" s="262"/>
      <c r="R202" s="262"/>
      <c r="S202" s="262"/>
      <c r="T202" s="262"/>
      <c r="U202" s="263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64" t="s">
        <v>153</v>
      </c>
      <c r="AU202" s="264" t="s">
        <v>83</v>
      </c>
      <c r="AV202" s="15" t="s">
        <v>149</v>
      </c>
      <c r="AW202" s="15" t="s">
        <v>37</v>
      </c>
      <c r="AX202" s="15" t="s">
        <v>83</v>
      </c>
      <c r="AY202" s="264" t="s">
        <v>142</v>
      </c>
    </row>
    <row r="203" s="12" customFormat="1" ht="25.92" customHeight="1">
      <c r="A203" s="12"/>
      <c r="B203" s="198"/>
      <c r="C203" s="199"/>
      <c r="D203" s="200" t="s">
        <v>74</v>
      </c>
      <c r="E203" s="201" t="s">
        <v>103</v>
      </c>
      <c r="F203" s="201" t="s">
        <v>1713</v>
      </c>
      <c r="G203" s="199"/>
      <c r="H203" s="199"/>
      <c r="I203" s="202"/>
      <c r="J203" s="203">
        <f>BK203</f>
        <v>0</v>
      </c>
      <c r="K203" s="199"/>
      <c r="L203" s="204"/>
      <c r="M203" s="205"/>
      <c r="N203" s="206"/>
      <c r="O203" s="206"/>
      <c r="P203" s="207">
        <f>P204</f>
        <v>0</v>
      </c>
      <c r="Q203" s="206"/>
      <c r="R203" s="207">
        <f>R204</f>
        <v>0</v>
      </c>
      <c r="S203" s="206"/>
      <c r="T203" s="207">
        <f>T204</f>
        <v>0</v>
      </c>
      <c r="U203" s="208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09" t="s">
        <v>174</v>
      </c>
      <c r="AT203" s="210" t="s">
        <v>74</v>
      </c>
      <c r="AU203" s="210" t="s">
        <v>75</v>
      </c>
      <c r="AY203" s="209" t="s">
        <v>142</v>
      </c>
      <c r="BK203" s="211">
        <f>BK204</f>
        <v>0</v>
      </c>
    </row>
    <row r="204" s="12" customFormat="1" ht="22.8" customHeight="1">
      <c r="A204" s="12"/>
      <c r="B204" s="198"/>
      <c r="C204" s="199"/>
      <c r="D204" s="200" t="s">
        <v>74</v>
      </c>
      <c r="E204" s="212" t="s">
        <v>1714</v>
      </c>
      <c r="F204" s="212" t="s">
        <v>1715</v>
      </c>
      <c r="G204" s="199"/>
      <c r="H204" s="199"/>
      <c r="I204" s="202"/>
      <c r="J204" s="213">
        <f>BK204</f>
        <v>0</v>
      </c>
      <c r="K204" s="199"/>
      <c r="L204" s="204"/>
      <c r="M204" s="205"/>
      <c r="N204" s="206"/>
      <c r="O204" s="206"/>
      <c r="P204" s="207">
        <f>SUM(P205:P218)</f>
        <v>0</v>
      </c>
      <c r="Q204" s="206"/>
      <c r="R204" s="207">
        <f>SUM(R205:R218)</f>
        <v>0</v>
      </c>
      <c r="S204" s="206"/>
      <c r="T204" s="207">
        <f>SUM(T205:T218)</f>
        <v>0</v>
      </c>
      <c r="U204" s="208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09" t="s">
        <v>174</v>
      </c>
      <c r="AT204" s="210" t="s">
        <v>74</v>
      </c>
      <c r="AU204" s="210" t="s">
        <v>83</v>
      </c>
      <c r="AY204" s="209" t="s">
        <v>142</v>
      </c>
      <c r="BK204" s="211">
        <f>SUM(BK205:BK218)</f>
        <v>0</v>
      </c>
    </row>
    <row r="205" s="2" customFormat="1" ht="16.5" customHeight="1">
      <c r="A205" s="41"/>
      <c r="B205" s="42"/>
      <c r="C205" s="214" t="s">
        <v>342</v>
      </c>
      <c r="D205" s="214" t="s">
        <v>144</v>
      </c>
      <c r="E205" s="215" t="s">
        <v>1716</v>
      </c>
      <c r="F205" s="216" t="s">
        <v>1717</v>
      </c>
      <c r="G205" s="217" t="s">
        <v>1135</v>
      </c>
      <c r="H205" s="218">
        <v>1</v>
      </c>
      <c r="I205" s="219"/>
      <c r="J205" s="220">
        <f>ROUND(I205*H205,2)</f>
        <v>0</v>
      </c>
      <c r="K205" s="216" t="s">
        <v>1718</v>
      </c>
      <c r="L205" s="47"/>
      <c r="M205" s="221" t="s">
        <v>19</v>
      </c>
      <c r="N205" s="222" t="s">
        <v>46</v>
      </c>
      <c r="O205" s="87"/>
      <c r="P205" s="223">
        <f>O205*H205</f>
        <v>0</v>
      </c>
      <c r="Q205" s="223">
        <v>0</v>
      </c>
      <c r="R205" s="223">
        <f>Q205*H205</f>
        <v>0</v>
      </c>
      <c r="S205" s="223">
        <v>0</v>
      </c>
      <c r="T205" s="223">
        <f>S205*H205</f>
        <v>0</v>
      </c>
      <c r="U205" s="224" t="s">
        <v>19</v>
      </c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25" t="s">
        <v>1719</v>
      </c>
      <c r="AT205" s="225" t="s">
        <v>144</v>
      </c>
      <c r="AU205" s="225" t="s">
        <v>85</v>
      </c>
      <c r="AY205" s="20" t="s">
        <v>142</v>
      </c>
      <c r="BE205" s="226">
        <f>IF(N205="základní",J205,0)</f>
        <v>0</v>
      </c>
      <c r="BF205" s="226">
        <f>IF(N205="snížená",J205,0)</f>
        <v>0</v>
      </c>
      <c r="BG205" s="226">
        <f>IF(N205="zákl. přenesená",J205,0)</f>
        <v>0</v>
      </c>
      <c r="BH205" s="226">
        <f>IF(N205="sníž. přenesená",J205,0)</f>
        <v>0</v>
      </c>
      <c r="BI205" s="226">
        <f>IF(N205="nulová",J205,0)</f>
        <v>0</v>
      </c>
      <c r="BJ205" s="20" t="s">
        <v>83</v>
      </c>
      <c r="BK205" s="226">
        <f>ROUND(I205*H205,2)</f>
        <v>0</v>
      </c>
      <c r="BL205" s="20" t="s">
        <v>1719</v>
      </c>
      <c r="BM205" s="225" t="s">
        <v>1720</v>
      </c>
    </row>
    <row r="206" s="2" customFormat="1">
      <c r="A206" s="41"/>
      <c r="B206" s="42"/>
      <c r="C206" s="43"/>
      <c r="D206" s="227" t="s">
        <v>151</v>
      </c>
      <c r="E206" s="43"/>
      <c r="F206" s="228" t="s">
        <v>1721</v>
      </c>
      <c r="G206" s="43"/>
      <c r="H206" s="43"/>
      <c r="I206" s="229"/>
      <c r="J206" s="43"/>
      <c r="K206" s="43"/>
      <c r="L206" s="47"/>
      <c r="M206" s="230"/>
      <c r="N206" s="231"/>
      <c r="O206" s="87"/>
      <c r="P206" s="87"/>
      <c r="Q206" s="87"/>
      <c r="R206" s="87"/>
      <c r="S206" s="87"/>
      <c r="T206" s="87"/>
      <c r="U206" s="88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0" t="s">
        <v>151</v>
      </c>
      <c r="AU206" s="20" t="s">
        <v>85</v>
      </c>
    </row>
    <row r="207" s="14" customFormat="1">
      <c r="A207" s="14"/>
      <c r="B207" s="243"/>
      <c r="C207" s="244"/>
      <c r="D207" s="234" t="s">
        <v>153</v>
      </c>
      <c r="E207" s="245" t="s">
        <v>19</v>
      </c>
      <c r="F207" s="246" t="s">
        <v>83</v>
      </c>
      <c r="G207" s="244"/>
      <c r="H207" s="247">
        <v>1</v>
      </c>
      <c r="I207" s="248"/>
      <c r="J207" s="244"/>
      <c r="K207" s="244"/>
      <c r="L207" s="249"/>
      <c r="M207" s="250"/>
      <c r="N207" s="251"/>
      <c r="O207" s="251"/>
      <c r="P207" s="251"/>
      <c r="Q207" s="251"/>
      <c r="R207" s="251"/>
      <c r="S207" s="251"/>
      <c r="T207" s="251"/>
      <c r="U207" s="252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3" t="s">
        <v>153</v>
      </c>
      <c r="AU207" s="253" t="s">
        <v>85</v>
      </c>
      <c r="AV207" s="14" t="s">
        <v>85</v>
      </c>
      <c r="AW207" s="14" t="s">
        <v>37</v>
      </c>
      <c r="AX207" s="14" t="s">
        <v>75</v>
      </c>
      <c r="AY207" s="253" t="s">
        <v>142</v>
      </c>
    </row>
    <row r="208" s="15" customFormat="1">
      <c r="A208" s="15"/>
      <c r="B208" s="254"/>
      <c r="C208" s="255"/>
      <c r="D208" s="234" t="s">
        <v>153</v>
      </c>
      <c r="E208" s="256" t="s">
        <v>19</v>
      </c>
      <c r="F208" s="257" t="s">
        <v>156</v>
      </c>
      <c r="G208" s="255"/>
      <c r="H208" s="258">
        <v>1</v>
      </c>
      <c r="I208" s="259"/>
      <c r="J208" s="255"/>
      <c r="K208" s="255"/>
      <c r="L208" s="260"/>
      <c r="M208" s="261"/>
      <c r="N208" s="262"/>
      <c r="O208" s="262"/>
      <c r="P208" s="262"/>
      <c r="Q208" s="262"/>
      <c r="R208" s="262"/>
      <c r="S208" s="262"/>
      <c r="T208" s="262"/>
      <c r="U208" s="263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T208" s="264" t="s">
        <v>153</v>
      </c>
      <c r="AU208" s="264" t="s">
        <v>85</v>
      </c>
      <c r="AV208" s="15" t="s">
        <v>149</v>
      </c>
      <c r="AW208" s="15" t="s">
        <v>37</v>
      </c>
      <c r="AX208" s="15" t="s">
        <v>83</v>
      </c>
      <c r="AY208" s="264" t="s">
        <v>142</v>
      </c>
    </row>
    <row r="209" s="2" customFormat="1" ht="24.15" customHeight="1">
      <c r="A209" s="41"/>
      <c r="B209" s="42"/>
      <c r="C209" s="214" t="s">
        <v>347</v>
      </c>
      <c r="D209" s="214" t="s">
        <v>144</v>
      </c>
      <c r="E209" s="215" t="s">
        <v>1722</v>
      </c>
      <c r="F209" s="216" t="s">
        <v>1723</v>
      </c>
      <c r="G209" s="217" t="s">
        <v>1135</v>
      </c>
      <c r="H209" s="218">
        <v>1</v>
      </c>
      <c r="I209" s="219"/>
      <c r="J209" s="220">
        <f>ROUND(I209*H209,2)</f>
        <v>0</v>
      </c>
      <c r="K209" s="216" t="s">
        <v>1718</v>
      </c>
      <c r="L209" s="47"/>
      <c r="M209" s="221" t="s">
        <v>19</v>
      </c>
      <c r="N209" s="222" t="s">
        <v>46</v>
      </c>
      <c r="O209" s="87"/>
      <c r="P209" s="223">
        <f>O209*H209</f>
        <v>0</v>
      </c>
      <c r="Q209" s="223">
        <v>0</v>
      </c>
      <c r="R209" s="223">
        <f>Q209*H209</f>
        <v>0</v>
      </c>
      <c r="S209" s="223">
        <v>0</v>
      </c>
      <c r="T209" s="223">
        <f>S209*H209</f>
        <v>0</v>
      </c>
      <c r="U209" s="224" t="s">
        <v>19</v>
      </c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25" t="s">
        <v>1719</v>
      </c>
      <c r="AT209" s="225" t="s">
        <v>144</v>
      </c>
      <c r="AU209" s="225" t="s">
        <v>85</v>
      </c>
      <c r="AY209" s="20" t="s">
        <v>142</v>
      </c>
      <c r="BE209" s="226">
        <f>IF(N209="základní",J209,0)</f>
        <v>0</v>
      </c>
      <c r="BF209" s="226">
        <f>IF(N209="snížená",J209,0)</f>
        <v>0</v>
      </c>
      <c r="BG209" s="226">
        <f>IF(N209="zákl. přenesená",J209,0)</f>
        <v>0</v>
      </c>
      <c r="BH209" s="226">
        <f>IF(N209="sníž. přenesená",J209,0)</f>
        <v>0</v>
      </c>
      <c r="BI209" s="226">
        <f>IF(N209="nulová",J209,0)</f>
        <v>0</v>
      </c>
      <c r="BJ209" s="20" t="s">
        <v>83</v>
      </c>
      <c r="BK209" s="226">
        <f>ROUND(I209*H209,2)</f>
        <v>0</v>
      </c>
      <c r="BL209" s="20" t="s">
        <v>1719</v>
      </c>
      <c r="BM209" s="225" t="s">
        <v>1724</v>
      </c>
    </row>
    <row r="210" s="2" customFormat="1">
      <c r="A210" s="41"/>
      <c r="B210" s="42"/>
      <c r="C210" s="43"/>
      <c r="D210" s="227" t="s">
        <v>151</v>
      </c>
      <c r="E210" s="43"/>
      <c r="F210" s="228" t="s">
        <v>1725</v>
      </c>
      <c r="G210" s="43"/>
      <c r="H210" s="43"/>
      <c r="I210" s="229"/>
      <c r="J210" s="43"/>
      <c r="K210" s="43"/>
      <c r="L210" s="47"/>
      <c r="M210" s="230"/>
      <c r="N210" s="231"/>
      <c r="O210" s="87"/>
      <c r="P210" s="87"/>
      <c r="Q210" s="87"/>
      <c r="R210" s="87"/>
      <c r="S210" s="87"/>
      <c r="T210" s="87"/>
      <c r="U210" s="88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20" t="s">
        <v>151</v>
      </c>
      <c r="AU210" s="20" t="s">
        <v>85</v>
      </c>
    </row>
    <row r="211" s="14" customFormat="1">
      <c r="A211" s="14"/>
      <c r="B211" s="243"/>
      <c r="C211" s="244"/>
      <c r="D211" s="234" t="s">
        <v>153</v>
      </c>
      <c r="E211" s="245" t="s">
        <v>19</v>
      </c>
      <c r="F211" s="246" t="s">
        <v>83</v>
      </c>
      <c r="G211" s="244"/>
      <c r="H211" s="247">
        <v>1</v>
      </c>
      <c r="I211" s="248"/>
      <c r="J211" s="244"/>
      <c r="K211" s="244"/>
      <c r="L211" s="249"/>
      <c r="M211" s="250"/>
      <c r="N211" s="251"/>
      <c r="O211" s="251"/>
      <c r="P211" s="251"/>
      <c r="Q211" s="251"/>
      <c r="R211" s="251"/>
      <c r="S211" s="251"/>
      <c r="T211" s="251"/>
      <c r="U211" s="252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3" t="s">
        <v>153</v>
      </c>
      <c r="AU211" s="253" t="s">
        <v>85</v>
      </c>
      <c r="AV211" s="14" t="s">
        <v>85</v>
      </c>
      <c r="AW211" s="14" t="s">
        <v>37</v>
      </c>
      <c r="AX211" s="14" t="s">
        <v>75</v>
      </c>
      <c r="AY211" s="253" t="s">
        <v>142</v>
      </c>
    </row>
    <row r="212" s="15" customFormat="1">
      <c r="A212" s="15"/>
      <c r="B212" s="254"/>
      <c r="C212" s="255"/>
      <c r="D212" s="234" t="s">
        <v>153</v>
      </c>
      <c r="E212" s="256" t="s">
        <v>19</v>
      </c>
      <c r="F212" s="257" t="s">
        <v>156</v>
      </c>
      <c r="G212" s="255"/>
      <c r="H212" s="258">
        <v>1</v>
      </c>
      <c r="I212" s="259"/>
      <c r="J212" s="255"/>
      <c r="K212" s="255"/>
      <c r="L212" s="260"/>
      <c r="M212" s="261"/>
      <c r="N212" s="262"/>
      <c r="O212" s="262"/>
      <c r="P212" s="262"/>
      <c r="Q212" s="262"/>
      <c r="R212" s="262"/>
      <c r="S212" s="262"/>
      <c r="T212" s="262"/>
      <c r="U212" s="263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64" t="s">
        <v>153</v>
      </c>
      <c r="AU212" s="264" t="s">
        <v>85</v>
      </c>
      <c r="AV212" s="15" t="s">
        <v>149</v>
      </c>
      <c r="AW212" s="15" t="s">
        <v>37</v>
      </c>
      <c r="AX212" s="15" t="s">
        <v>83</v>
      </c>
      <c r="AY212" s="264" t="s">
        <v>142</v>
      </c>
    </row>
    <row r="213" s="2" customFormat="1" ht="16.5" customHeight="1">
      <c r="A213" s="41"/>
      <c r="B213" s="42"/>
      <c r="C213" s="214" t="s">
        <v>356</v>
      </c>
      <c r="D213" s="214" t="s">
        <v>144</v>
      </c>
      <c r="E213" s="215" t="s">
        <v>1726</v>
      </c>
      <c r="F213" s="216" t="s">
        <v>1727</v>
      </c>
      <c r="G213" s="217" t="s">
        <v>1135</v>
      </c>
      <c r="H213" s="218">
        <v>1</v>
      </c>
      <c r="I213" s="219"/>
      <c r="J213" s="220">
        <f>ROUND(I213*H213,2)</f>
        <v>0</v>
      </c>
      <c r="K213" s="216" t="s">
        <v>1442</v>
      </c>
      <c r="L213" s="47"/>
      <c r="M213" s="221" t="s">
        <v>19</v>
      </c>
      <c r="N213" s="222" t="s">
        <v>46</v>
      </c>
      <c r="O213" s="87"/>
      <c r="P213" s="223">
        <f>O213*H213</f>
        <v>0</v>
      </c>
      <c r="Q213" s="223">
        <v>0</v>
      </c>
      <c r="R213" s="223">
        <f>Q213*H213</f>
        <v>0</v>
      </c>
      <c r="S213" s="223">
        <v>0</v>
      </c>
      <c r="T213" s="223">
        <f>S213*H213</f>
        <v>0</v>
      </c>
      <c r="U213" s="224" t="s">
        <v>19</v>
      </c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225" t="s">
        <v>1719</v>
      </c>
      <c r="AT213" s="225" t="s">
        <v>144</v>
      </c>
      <c r="AU213" s="225" t="s">
        <v>85</v>
      </c>
      <c r="AY213" s="20" t="s">
        <v>142</v>
      </c>
      <c r="BE213" s="226">
        <f>IF(N213="základní",J213,0)</f>
        <v>0</v>
      </c>
      <c r="BF213" s="226">
        <f>IF(N213="snížená",J213,0)</f>
        <v>0</v>
      </c>
      <c r="BG213" s="226">
        <f>IF(N213="zákl. přenesená",J213,0)</f>
        <v>0</v>
      </c>
      <c r="BH213" s="226">
        <f>IF(N213="sníž. přenesená",J213,0)</f>
        <v>0</v>
      </c>
      <c r="BI213" s="226">
        <f>IF(N213="nulová",J213,0)</f>
        <v>0</v>
      </c>
      <c r="BJ213" s="20" t="s">
        <v>83</v>
      </c>
      <c r="BK213" s="226">
        <f>ROUND(I213*H213,2)</f>
        <v>0</v>
      </c>
      <c r="BL213" s="20" t="s">
        <v>1719</v>
      </c>
      <c r="BM213" s="225" t="s">
        <v>1728</v>
      </c>
    </row>
    <row r="214" s="14" customFormat="1">
      <c r="A214" s="14"/>
      <c r="B214" s="243"/>
      <c r="C214" s="244"/>
      <c r="D214" s="234" t="s">
        <v>153</v>
      </c>
      <c r="E214" s="245" t="s">
        <v>19</v>
      </c>
      <c r="F214" s="246" t="s">
        <v>83</v>
      </c>
      <c r="G214" s="244"/>
      <c r="H214" s="247">
        <v>1</v>
      </c>
      <c r="I214" s="248"/>
      <c r="J214" s="244"/>
      <c r="K214" s="244"/>
      <c r="L214" s="249"/>
      <c r="M214" s="250"/>
      <c r="N214" s="251"/>
      <c r="O214" s="251"/>
      <c r="P214" s="251"/>
      <c r="Q214" s="251"/>
      <c r="R214" s="251"/>
      <c r="S214" s="251"/>
      <c r="T214" s="251"/>
      <c r="U214" s="252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3" t="s">
        <v>153</v>
      </c>
      <c r="AU214" s="253" t="s">
        <v>85</v>
      </c>
      <c r="AV214" s="14" t="s">
        <v>85</v>
      </c>
      <c r="AW214" s="14" t="s">
        <v>37</v>
      </c>
      <c r="AX214" s="14" t="s">
        <v>75</v>
      </c>
      <c r="AY214" s="253" t="s">
        <v>142</v>
      </c>
    </row>
    <row r="215" s="15" customFormat="1">
      <c r="A215" s="15"/>
      <c r="B215" s="254"/>
      <c r="C215" s="255"/>
      <c r="D215" s="234" t="s">
        <v>153</v>
      </c>
      <c r="E215" s="256" t="s">
        <v>19</v>
      </c>
      <c r="F215" s="257" t="s">
        <v>156</v>
      </c>
      <c r="G215" s="255"/>
      <c r="H215" s="258">
        <v>1</v>
      </c>
      <c r="I215" s="259"/>
      <c r="J215" s="255"/>
      <c r="K215" s="255"/>
      <c r="L215" s="260"/>
      <c r="M215" s="261"/>
      <c r="N215" s="262"/>
      <c r="O215" s="262"/>
      <c r="P215" s="262"/>
      <c r="Q215" s="262"/>
      <c r="R215" s="262"/>
      <c r="S215" s="262"/>
      <c r="T215" s="262"/>
      <c r="U215" s="263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64" t="s">
        <v>153</v>
      </c>
      <c r="AU215" s="264" t="s">
        <v>85</v>
      </c>
      <c r="AV215" s="15" t="s">
        <v>149</v>
      </c>
      <c r="AW215" s="15" t="s">
        <v>37</v>
      </c>
      <c r="AX215" s="15" t="s">
        <v>83</v>
      </c>
      <c r="AY215" s="264" t="s">
        <v>142</v>
      </c>
    </row>
    <row r="216" s="2" customFormat="1" ht="16.5" customHeight="1">
      <c r="A216" s="41"/>
      <c r="B216" s="42"/>
      <c r="C216" s="214" t="s">
        <v>366</v>
      </c>
      <c r="D216" s="214" t="s">
        <v>144</v>
      </c>
      <c r="E216" s="215" t="s">
        <v>1729</v>
      </c>
      <c r="F216" s="216" t="s">
        <v>1730</v>
      </c>
      <c r="G216" s="217" t="s">
        <v>1135</v>
      </c>
      <c r="H216" s="218">
        <v>1</v>
      </c>
      <c r="I216" s="219"/>
      <c r="J216" s="220">
        <f>ROUND(I216*H216,2)</f>
        <v>0</v>
      </c>
      <c r="K216" s="216" t="s">
        <v>1442</v>
      </c>
      <c r="L216" s="47"/>
      <c r="M216" s="221" t="s">
        <v>19</v>
      </c>
      <c r="N216" s="222" t="s">
        <v>46</v>
      </c>
      <c r="O216" s="87"/>
      <c r="P216" s="223">
        <f>O216*H216</f>
        <v>0</v>
      </c>
      <c r="Q216" s="223">
        <v>0</v>
      </c>
      <c r="R216" s="223">
        <f>Q216*H216</f>
        <v>0</v>
      </c>
      <c r="S216" s="223">
        <v>0</v>
      </c>
      <c r="T216" s="223">
        <f>S216*H216</f>
        <v>0</v>
      </c>
      <c r="U216" s="224" t="s">
        <v>19</v>
      </c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R216" s="225" t="s">
        <v>1719</v>
      </c>
      <c r="AT216" s="225" t="s">
        <v>144</v>
      </c>
      <c r="AU216" s="225" t="s">
        <v>85</v>
      </c>
      <c r="AY216" s="20" t="s">
        <v>142</v>
      </c>
      <c r="BE216" s="226">
        <f>IF(N216="základní",J216,0)</f>
        <v>0</v>
      </c>
      <c r="BF216" s="226">
        <f>IF(N216="snížená",J216,0)</f>
        <v>0</v>
      </c>
      <c r="BG216" s="226">
        <f>IF(N216="zákl. přenesená",J216,0)</f>
        <v>0</v>
      </c>
      <c r="BH216" s="226">
        <f>IF(N216="sníž. přenesená",J216,0)</f>
        <v>0</v>
      </c>
      <c r="BI216" s="226">
        <f>IF(N216="nulová",J216,0)</f>
        <v>0</v>
      </c>
      <c r="BJ216" s="20" t="s">
        <v>83</v>
      </c>
      <c r="BK216" s="226">
        <f>ROUND(I216*H216,2)</f>
        <v>0</v>
      </c>
      <c r="BL216" s="20" t="s">
        <v>1719</v>
      </c>
      <c r="BM216" s="225" t="s">
        <v>1731</v>
      </c>
    </row>
    <row r="217" s="14" customFormat="1">
      <c r="A217" s="14"/>
      <c r="B217" s="243"/>
      <c r="C217" s="244"/>
      <c r="D217" s="234" t="s">
        <v>153</v>
      </c>
      <c r="E217" s="245" t="s">
        <v>19</v>
      </c>
      <c r="F217" s="246" t="s">
        <v>83</v>
      </c>
      <c r="G217" s="244"/>
      <c r="H217" s="247">
        <v>1</v>
      </c>
      <c r="I217" s="248"/>
      <c r="J217" s="244"/>
      <c r="K217" s="244"/>
      <c r="L217" s="249"/>
      <c r="M217" s="250"/>
      <c r="N217" s="251"/>
      <c r="O217" s="251"/>
      <c r="P217" s="251"/>
      <c r="Q217" s="251"/>
      <c r="R217" s="251"/>
      <c r="S217" s="251"/>
      <c r="T217" s="251"/>
      <c r="U217" s="252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3" t="s">
        <v>153</v>
      </c>
      <c r="AU217" s="253" t="s">
        <v>85</v>
      </c>
      <c r="AV217" s="14" t="s">
        <v>85</v>
      </c>
      <c r="AW217" s="14" t="s">
        <v>37</v>
      </c>
      <c r="AX217" s="14" t="s">
        <v>75</v>
      </c>
      <c r="AY217" s="253" t="s">
        <v>142</v>
      </c>
    </row>
    <row r="218" s="15" customFormat="1">
      <c r="A218" s="15"/>
      <c r="B218" s="254"/>
      <c r="C218" s="255"/>
      <c r="D218" s="234" t="s">
        <v>153</v>
      </c>
      <c r="E218" s="256" t="s">
        <v>19</v>
      </c>
      <c r="F218" s="257" t="s">
        <v>156</v>
      </c>
      <c r="G218" s="255"/>
      <c r="H218" s="258">
        <v>1</v>
      </c>
      <c r="I218" s="259"/>
      <c r="J218" s="255"/>
      <c r="K218" s="255"/>
      <c r="L218" s="260"/>
      <c r="M218" s="276"/>
      <c r="N218" s="277"/>
      <c r="O218" s="277"/>
      <c r="P218" s="277"/>
      <c r="Q218" s="277"/>
      <c r="R218" s="277"/>
      <c r="S218" s="277"/>
      <c r="T218" s="277"/>
      <c r="U218" s="278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64" t="s">
        <v>153</v>
      </c>
      <c r="AU218" s="264" t="s">
        <v>85</v>
      </c>
      <c r="AV218" s="15" t="s">
        <v>149</v>
      </c>
      <c r="AW218" s="15" t="s">
        <v>37</v>
      </c>
      <c r="AX218" s="15" t="s">
        <v>83</v>
      </c>
      <c r="AY218" s="264" t="s">
        <v>142</v>
      </c>
    </row>
    <row r="219" s="2" customFormat="1" ht="6.96" customHeight="1">
      <c r="A219" s="41"/>
      <c r="B219" s="62"/>
      <c r="C219" s="63"/>
      <c r="D219" s="63"/>
      <c r="E219" s="63"/>
      <c r="F219" s="63"/>
      <c r="G219" s="63"/>
      <c r="H219" s="63"/>
      <c r="I219" s="63"/>
      <c r="J219" s="63"/>
      <c r="K219" s="63"/>
      <c r="L219" s="47"/>
      <c r="M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</row>
  </sheetData>
  <sheetProtection sheet="1" autoFilter="0" formatColumns="0" formatRows="0" objects="1" scenarios="1" spinCount="100000" saltValue="jvNL7+Fer0xsbuFDCGGJVcqTTD/36jQ9v4klGzejO/BZ3foNnnBXEyw2gql4kq7zFljLBgeN/p6AnUpG2ch8/Q==" hashValue="+OuqT5NOlO+HecbW8igZixt8021a/fnMwATV2ERW67gVv5QPF8Rt4Kz/ZS9ligoahqsgildrkj3bNeQ7stZMFg==" algorithmName="SHA-512" password="CC35"/>
  <autoFilter ref="C91:K21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0:H80"/>
    <mergeCell ref="E82:H82"/>
    <mergeCell ref="E84:H84"/>
    <mergeCell ref="L2:V2"/>
  </mergeCells>
  <hyperlinks>
    <hyperlink ref="F96" r:id="rId1" display="https://podminky.urs.cz/item/CS_URS_2025_02/949111112"/>
    <hyperlink ref="F100" r:id="rId2" display="https://podminky.urs.cz/item/CS_URS_2025_02/949111212"/>
    <hyperlink ref="F104" r:id="rId3" display="https://podminky.urs.cz/item/CS_URS_2025_02/949111812"/>
    <hyperlink ref="F110" r:id="rId4" display="https://podminky.urs.cz/item/CS_URS_2025_02/733111106"/>
    <hyperlink ref="F124" r:id="rId5" display="https://podminky.urs.cz/item/CS_URS_2025_02/733190217"/>
    <hyperlink ref="F164" r:id="rId6" display="https://podminky.urs.cz/item/CS_URS_2025_02/734292775"/>
    <hyperlink ref="F168" r:id="rId7" display="https://podminky.urs.cz/item/CS_URS_2025_02/734291265"/>
    <hyperlink ref="F178" r:id="rId8" display="https://podminky.urs.cz/item/CS_URS_2025_02/734292723"/>
    <hyperlink ref="F186" r:id="rId9" display="https://podminky.urs.cz/item/CS_URS_2025_02/HZS2221"/>
    <hyperlink ref="F199" r:id="rId10" display="https://podminky.urs.cz/item/CS_URS_2025_02/HZS2492"/>
    <hyperlink ref="F206" r:id="rId11" display="https://podminky.urs.cz/item/CS_URS_2024_01/043103000"/>
    <hyperlink ref="F210" r:id="rId12" display="https://podminky.urs.cz/item/CS_URS_2024_01/049103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3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102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85</v>
      </c>
    </row>
    <row r="4" s="1" customFormat="1" ht="24.96" customHeight="1">
      <c r="B4" s="23"/>
      <c r="D4" s="143" t="s">
        <v>106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Energeticky úsporná opatření - Základní škola Králíky, ul. 5. května</v>
      </c>
      <c r="F7" s="145"/>
      <c r="G7" s="145"/>
      <c r="H7" s="145"/>
      <c r="L7" s="23"/>
    </row>
    <row r="8" s="1" customFormat="1" ht="12" customHeight="1">
      <c r="B8" s="23"/>
      <c r="D8" s="145" t="s">
        <v>107</v>
      </c>
      <c r="L8" s="23"/>
    </row>
    <row r="9" s="2" customFormat="1" ht="16.5" customHeight="1">
      <c r="A9" s="41"/>
      <c r="B9" s="47"/>
      <c r="C9" s="41"/>
      <c r="D9" s="41"/>
      <c r="E9" s="146" t="s">
        <v>499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1438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1732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19. 2. 2024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27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28</v>
      </c>
      <c r="F17" s="41"/>
      <c r="G17" s="41"/>
      <c r="H17" s="41"/>
      <c r="I17" s="145" t="s">
        <v>29</v>
      </c>
      <c r="J17" s="136" t="s">
        <v>30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31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29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33</v>
      </c>
      <c r="E22" s="41"/>
      <c r="F22" s="41"/>
      <c r="G22" s="41"/>
      <c r="H22" s="41"/>
      <c r="I22" s="145" t="s">
        <v>26</v>
      </c>
      <c r="J22" s="136" t="s">
        <v>34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35</v>
      </c>
      <c r="F23" s="41"/>
      <c r="G23" s="41"/>
      <c r="H23" s="41"/>
      <c r="I23" s="145" t="s">
        <v>29</v>
      </c>
      <c r="J23" s="136" t="s">
        <v>36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38</v>
      </c>
      <c r="E25" s="41"/>
      <c r="F25" s="41"/>
      <c r="G25" s="41"/>
      <c r="H25" s="41"/>
      <c r="I25" s="145" t="s">
        <v>26</v>
      </c>
      <c r="J25" s="136" t="s">
        <v>34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5" t="s">
        <v>29</v>
      </c>
      <c r="J26" s="136" t="s">
        <v>36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39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0"/>
      <c r="B29" s="151"/>
      <c r="C29" s="150"/>
      <c r="D29" s="150"/>
      <c r="E29" s="152" t="s">
        <v>19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41</v>
      </c>
      <c r="E32" s="41"/>
      <c r="F32" s="41"/>
      <c r="G32" s="41"/>
      <c r="H32" s="41"/>
      <c r="I32" s="41"/>
      <c r="J32" s="156">
        <f>ROUND(J88,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43</v>
      </c>
      <c r="G34" s="41"/>
      <c r="H34" s="41"/>
      <c r="I34" s="157" t="s">
        <v>42</v>
      </c>
      <c r="J34" s="157" t="s">
        <v>44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45</v>
      </c>
      <c r="E35" s="145" t="s">
        <v>46</v>
      </c>
      <c r="F35" s="159">
        <f>ROUND((SUM(BE88:BE127)),  2)</f>
        <v>0</v>
      </c>
      <c r="G35" s="41"/>
      <c r="H35" s="41"/>
      <c r="I35" s="160">
        <v>0.20999999999999999</v>
      </c>
      <c r="J35" s="159">
        <f>ROUND(((SUM(BE88:BE127))*I35),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47</v>
      </c>
      <c r="F36" s="159">
        <f>ROUND((SUM(BF88:BF127)),  2)</f>
        <v>0</v>
      </c>
      <c r="G36" s="41"/>
      <c r="H36" s="41"/>
      <c r="I36" s="160">
        <v>0.12</v>
      </c>
      <c r="J36" s="159">
        <f>ROUND(((SUM(BF88:BF127))*I36),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48</v>
      </c>
      <c r="F37" s="159">
        <f>ROUND((SUM(BG88:BG127)),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49</v>
      </c>
      <c r="F38" s="159">
        <f>ROUND((SUM(BH88:BH127)),  2)</f>
        <v>0</v>
      </c>
      <c r="G38" s="41"/>
      <c r="H38" s="41"/>
      <c r="I38" s="160">
        <v>0.12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50</v>
      </c>
      <c r="F39" s="159">
        <f>ROUND((SUM(BI88:BI127)),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51</v>
      </c>
      <c r="E41" s="163"/>
      <c r="F41" s="163"/>
      <c r="G41" s="164" t="s">
        <v>52</v>
      </c>
      <c r="H41" s="165" t="s">
        <v>53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109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Energeticky úsporná opatření - Základní škola Králíky, ul. 5. května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107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499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1438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02.4 - Silnoproud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 </v>
      </c>
      <c r="G56" s="43"/>
      <c r="H56" s="43"/>
      <c r="I56" s="35" t="s">
        <v>23</v>
      </c>
      <c r="J56" s="75" t="str">
        <f>IF(J14="","",J14)</f>
        <v>19. 2. 2024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Město Králíky, Velké náměstí 5, 561 69 Králíky</v>
      </c>
      <c r="G58" s="43"/>
      <c r="H58" s="43"/>
      <c r="I58" s="35" t="s">
        <v>33</v>
      </c>
      <c r="J58" s="39" t="str">
        <f>E23</f>
        <v>SAFETY PRO s.r.o., Přeovská 434/60, 779 00 Olomouc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40.05" customHeight="1">
      <c r="A59" s="41"/>
      <c r="B59" s="42"/>
      <c r="C59" s="35" t="s">
        <v>31</v>
      </c>
      <c r="D59" s="43"/>
      <c r="E59" s="43"/>
      <c r="F59" s="30" t="str">
        <f>IF(E20="","",E20)</f>
        <v>Vyplň údaj</v>
      </c>
      <c r="G59" s="43"/>
      <c r="H59" s="43"/>
      <c r="I59" s="35" t="s">
        <v>38</v>
      </c>
      <c r="J59" s="39" t="str">
        <f>E26</f>
        <v>SAFETY PRO s.r.o., Přeovská 434/60, 779 00 Olomouc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110</v>
      </c>
      <c r="D61" s="174"/>
      <c r="E61" s="174"/>
      <c r="F61" s="174"/>
      <c r="G61" s="174"/>
      <c r="H61" s="174"/>
      <c r="I61" s="174"/>
      <c r="J61" s="175" t="s">
        <v>111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73</v>
      </c>
      <c r="D63" s="43"/>
      <c r="E63" s="43"/>
      <c r="F63" s="43"/>
      <c r="G63" s="43"/>
      <c r="H63" s="43"/>
      <c r="I63" s="43"/>
      <c r="J63" s="105">
        <f>J88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112</v>
      </c>
    </row>
    <row r="64" s="9" customFormat="1" ht="24.96" customHeight="1">
      <c r="A64" s="9"/>
      <c r="B64" s="177"/>
      <c r="C64" s="178"/>
      <c r="D64" s="179" t="s">
        <v>1733</v>
      </c>
      <c r="E64" s="180"/>
      <c r="F64" s="180"/>
      <c r="G64" s="180"/>
      <c r="H64" s="180"/>
      <c r="I64" s="180"/>
      <c r="J64" s="181">
        <f>J89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7"/>
      <c r="C65" s="178"/>
      <c r="D65" s="179" t="s">
        <v>1734</v>
      </c>
      <c r="E65" s="180"/>
      <c r="F65" s="180"/>
      <c r="G65" s="180"/>
      <c r="H65" s="180"/>
      <c r="I65" s="180"/>
      <c r="J65" s="181">
        <f>J118</f>
        <v>0</v>
      </c>
      <c r="K65" s="178"/>
      <c r="L65" s="182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77"/>
      <c r="C66" s="178"/>
      <c r="D66" s="179" t="s">
        <v>1735</v>
      </c>
      <c r="E66" s="180"/>
      <c r="F66" s="180"/>
      <c r="G66" s="180"/>
      <c r="H66" s="180"/>
      <c r="I66" s="180"/>
      <c r="J66" s="181">
        <f>J123</f>
        <v>0</v>
      </c>
      <c r="K66" s="178"/>
      <c r="L66" s="182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1"/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147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62"/>
      <c r="C68" s="63"/>
      <c r="D68" s="63"/>
      <c r="E68" s="63"/>
      <c r="F68" s="63"/>
      <c r="G68" s="63"/>
      <c r="H68" s="63"/>
      <c r="I68" s="63"/>
      <c r="J68" s="63"/>
      <c r="K68" s="63"/>
      <c r="L68" s="147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72" s="2" customFormat="1" ht="6.96" customHeight="1">
      <c r="A72" s="41"/>
      <c r="B72" s="64"/>
      <c r="C72" s="65"/>
      <c r="D72" s="65"/>
      <c r="E72" s="65"/>
      <c r="F72" s="65"/>
      <c r="G72" s="65"/>
      <c r="H72" s="65"/>
      <c r="I72" s="65"/>
      <c r="J72" s="65"/>
      <c r="K72" s="65"/>
      <c r="L72" s="14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24.96" customHeight="1">
      <c r="A73" s="41"/>
      <c r="B73" s="42"/>
      <c r="C73" s="26" t="s">
        <v>126</v>
      </c>
      <c r="D73" s="43"/>
      <c r="E73" s="43"/>
      <c r="F73" s="43"/>
      <c r="G73" s="43"/>
      <c r="H73" s="43"/>
      <c r="I73" s="43"/>
      <c r="J73" s="43"/>
      <c r="K73" s="43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16</v>
      </c>
      <c r="D75" s="43"/>
      <c r="E75" s="43"/>
      <c r="F75" s="43"/>
      <c r="G75" s="43"/>
      <c r="H75" s="43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3"/>
      <c r="D76" s="43"/>
      <c r="E76" s="172" t="str">
        <f>E7</f>
        <v>Energeticky úsporná opatření - Základní škola Králíky, ul. 5. května</v>
      </c>
      <c r="F76" s="35"/>
      <c r="G76" s="35"/>
      <c r="H76" s="35"/>
      <c r="I76" s="43"/>
      <c r="J76" s="43"/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1" customFormat="1" ht="12" customHeight="1">
      <c r="B77" s="24"/>
      <c r="C77" s="35" t="s">
        <v>107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1"/>
      <c r="B78" s="42"/>
      <c r="C78" s="43"/>
      <c r="D78" s="43"/>
      <c r="E78" s="172" t="s">
        <v>499</v>
      </c>
      <c r="F78" s="43"/>
      <c r="G78" s="43"/>
      <c r="H78" s="43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1438</v>
      </c>
      <c r="D79" s="43"/>
      <c r="E79" s="43"/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72" t="str">
        <f>E11</f>
        <v>02.4 - Silnoproud</v>
      </c>
      <c r="F80" s="43"/>
      <c r="G80" s="43"/>
      <c r="H80" s="43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21</v>
      </c>
      <c r="D82" s="43"/>
      <c r="E82" s="43"/>
      <c r="F82" s="30" t="str">
        <f>F14</f>
        <v xml:space="preserve"> </v>
      </c>
      <c r="G82" s="43"/>
      <c r="H82" s="43"/>
      <c r="I82" s="35" t="s">
        <v>23</v>
      </c>
      <c r="J82" s="75" t="str">
        <f>IF(J14="","",J14)</f>
        <v>19. 2. 2024</v>
      </c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40.05" customHeight="1">
      <c r="A84" s="41"/>
      <c r="B84" s="42"/>
      <c r="C84" s="35" t="s">
        <v>25</v>
      </c>
      <c r="D84" s="43"/>
      <c r="E84" s="43"/>
      <c r="F84" s="30" t="str">
        <f>E17</f>
        <v>Město Králíky, Velké náměstí 5, 561 69 Králíky</v>
      </c>
      <c r="G84" s="43"/>
      <c r="H84" s="43"/>
      <c r="I84" s="35" t="s">
        <v>33</v>
      </c>
      <c r="J84" s="39" t="str">
        <f>E23</f>
        <v>SAFETY PRO s.r.o., Přeovská 434/60, 779 00 Olomouc</v>
      </c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40.05" customHeight="1">
      <c r="A85" s="41"/>
      <c r="B85" s="42"/>
      <c r="C85" s="35" t="s">
        <v>31</v>
      </c>
      <c r="D85" s="43"/>
      <c r="E85" s="43"/>
      <c r="F85" s="30" t="str">
        <f>IF(E20="","",E20)</f>
        <v>Vyplň údaj</v>
      </c>
      <c r="G85" s="43"/>
      <c r="H85" s="43"/>
      <c r="I85" s="35" t="s">
        <v>38</v>
      </c>
      <c r="J85" s="39" t="str">
        <f>E26</f>
        <v>SAFETY PRO s.r.o., Přeovská 434/60, 779 00 Olomouc</v>
      </c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0.32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11" customFormat="1" ht="29.28" customHeight="1">
      <c r="A87" s="188"/>
      <c r="B87" s="189"/>
      <c r="C87" s="190" t="s">
        <v>127</v>
      </c>
      <c r="D87" s="191" t="s">
        <v>60</v>
      </c>
      <c r="E87" s="191" t="s">
        <v>56</v>
      </c>
      <c r="F87" s="191" t="s">
        <v>57</v>
      </c>
      <c r="G87" s="191" t="s">
        <v>128</v>
      </c>
      <c r="H87" s="191" t="s">
        <v>129</v>
      </c>
      <c r="I87" s="191" t="s">
        <v>130</v>
      </c>
      <c r="J87" s="191" t="s">
        <v>111</v>
      </c>
      <c r="K87" s="192" t="s">
        <v>131</v>
      </c>
      <c r="L87" s="193"/>
      <c r="M87" s="95" t="s">
        <v>19</v>
      </c>
      <c r="N87" s="96" t="s">
        <v>45</v>
      </c>
      <c r="O87" s="96" t="s">
        <v>132</v>
      </c>
      <c r="P87" s="96" t="s">
        <v>133</v>
      </c>
      <c r="Q87" s="96" t="s">
        <v>134</v>
      </c>
      <c r="R87" s="96" t="s">
        <v>135</v>
      </c>
      <c r="S87" s="96" t="s">
        <v>136</v>
      </c>
      <c r="T87" s="96" t="s">
        <v>137</v>
      </c>
      <c r="U87" s="97" t="s">
        <v>138</v>
      </c>
      <c r="V87" s="188"/>
      <c r="W87" s="188"/>
      <c r="X87" s="188"/>
      <c r="Y87" s="188"/>
      <c r="Z87" s="188"/>
      <c r="AA87" s="188"/>
      <c r="AB87" s="188"/>
      <c r="AC87" s="188"/>
      <c r="AD87" s="188"/>
      <c r="AE87" s="188"/>
    </row>
    <row r="88" s="2" customFormat="1" ht="22.8" customHeight="1">
      <c r="A88" s="41"/>
      <c r="B88" s="42"/>
      <c r="C88" s="102" t="s">
        <v>139</v>
      </c>
      <c r="D88" s="43"/>
      <c r="E88" s="43"/>
      <c r="F88" s="43"/>
      <c r="G88" s="43"/>
      <c r="H88" s="43"/>
      <c r="I88" s="43"/>
      <c r="J88" s="194">
        <f>BK88</f>
        <v>0</v>
      </c>
      <c r="K88" s="43"/>
      <c r="L88" s="47"/>
      <c r="M88" s="98"/>
      <c r="N88" s="195"/>
      <c r="O88" s="99"/>
      <c r="P88" s="196">
        <f>P89+P118+P123</f>
        <v>0</v>
      </c>
      <c r="Q88" s="99"/>
      <c r="R88" s="196">
        <f>R89+R118+R123</f>
        <v>0.18967049999999996</v>
      </c>
      <c r="S88" s="99"/>
      <c r="T88" s="196">
        <f>T89+T118+T123</f>
        <v>0</v>
      </c>
      <c r="U88" s="100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0" t="s">
        <v>74</v>
      </c>
      <c r="AU88" s="20" t="s">
        <v>112</v>
      </c>
      <c r="BK88" s="197">
        <f>BK89+BK118+BK123</f>
        <v>0</v>
      </c>
    </row>
    <row r="89" s="12" customFormat="1" ht="25.92" customHeight="1">
      <c r="A89" s="12"/>
      <c r="B89" s="198"/>
      <c r="C89" s="199"/>
      <c r="D89" s="200" t="s">
        <v>74</v>
      </c>
      <c r="E89" s="201" t="s">
        <v>354</v>
      </c>
      <c r="F89" s="201" t="s">
        <v>355</v>
      </c>
      <c r="G89" s="199"/>
      <c r="H89" s="199"/>
      <c r="I89" s="202"/>
      <c r="J89" s="203">
        <f>BK89</f>
        <v>0</v>
      </c>
      <c r="K89" s="199"/>
      <c r="L89" s="204"/>
      <c r="M89" s="205"/>
      <c r="N89" s="206"/>
      <c r="O89" s="206"/>
      <c r="P89" s="207">
        <f>SUM(P90:P117)</f>
        <v>0</v>
      </c>
      <c r="Q89" s="206"/>
      <c r="R89" s="207">
        <f>SUM(R90:R117)</f>
        <v>0.18967049999999996</v>
      </c>
      <c r="S89" s="206"/>
      <c r="T89" s="207">
        <f>SUM(T90:T117)</f>
        <v>0</v>
      </c>
      <c r="U89" s="208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9" t="s">
        <v>85</v>
      </c>
      <c r="AT89" s="210" t="s">
        <v>74</v>
      </c>
      <c r="AU89" s="210" t="s">
        <v>75</v>
      </c>
      <c r="AY89" s="209" t="s">
        <v>142</v>
      </c>
      <c r="BK89" s="211">
        <f>SUM(BK90:BK117)</f>
        <v>0</v>
      </c>
    </row>
    <row r="90" s="2" customFormat="1" ht="24.15" customHeight="1">
      <c r="A90" s="41"/>
      <c r="B90" s="42"/>
      <c r="C90" s="214" t="s">
        <v>83</v>
      </c>
      <c r="D90" s="214" t="s">
        <v>144</v>
      </c>
      <c r="E90" s="215" t="s">
        <v>1736</v>
      </c>
      <c r="F90" s="216" t="s">
        <v>1737</v>
      </c>
      <c r="G90" s="217" t="s">
        <v>359</v>
      </c>
      <c r="H90" s="218">
        <v>181.851</v>
      </c>
      <c r="I90" s="219"/>
      <c r="J90" s="220">
        <f>ROUND(I90*H90,2)</f>
        <v>0</v>
      </c>
      <c r="K90" s="216" t="s">
        <v>148</v>
      </c>
      <c r="L90" s="47"/>
      <c r="M90" s="221" t="s">
        <v>19</v>
      </c>
      <c r="N90" s="222" t="s">
        <v>46</v>
      </c>
      <c r="O90" s="87"/>
      <c r="P90" s="223">
        <f>O90*H90</f>
        <v>0</v>
      </c>
      <c r="Q90" s="223">
        <v>0</v>
      </c>
      <c r="R90" s="223">
        <f>Q90*H90</f>
        <v>0</v>
      </c>
      <c r="S90" s="223">
        <v>0</v>
      </c>
      <c r="T90" s="223">
        <f>S90*H90</f>
        <v>0</v>
      </c>
      <c r="U90" s="224" t="s">
        <v>19</v>
      </c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225" t="s">
        <v>269</v>
      </c>
      <c r="AT90" s="225" t="s">
        <v>144</v>
      </c>
      <c r="AU90" s="225" t="s">
        <v>83</v>
      </c>
      <c r="AY90" s="20" t="s">
        <v>142</v>
      </c>
      <c r="BE90" s="226">
        <f>IF(N90="základní",J90,0)</f>
        <v>0</v>
      </c>
      <c r="BF90" s="226">
        <f>IF(N90="snížená",J90,0)</f>
        <v>0</v>
      </c>
      <c r="BG90" s="226">
        <f>IF(N90="zákl. přenesená",J90,0)</f>
        <v>0</v>
      </c>
      <c r="BH90" s="226">
        <f>IF(N90="sníž. přenesená",J90,0)</f>
        <v>0</v>
      </c>
      <c r="BI90" s="226">
        <f>IF(N90="nulová",J90,0)</f>
        <v>0</v>
      </c>
      <c r="BJ90" s="20" t="s">
        <v>83</v>
      </c>
      <c r="BK90" s="226">
        <f>ROUND(I90*H90,2)</f>
        <v>0</v>
      </c>
      <c r="BL90" s="20" t="s">
        <v>269</v>
      </c>
      <c r="BM90" s="225" t="s">
        <v>1738</v>
      </c>
    </row>
    <row r="91" s="2" customFormat="1">
      <c r="A91" s="41"/>
      <c r="B91" s="42"/>
      <c r="C91" s="43"/>
      <c r="D91" s="227" t="s">
        <v>151</v>
      </c>
      <c r="E91" s="43"/>
      <c r="F91" s="228" t="s">
        <v>1739</v>
      </c>
      <c r="G91" s="43"/>
      <c r="H91" s="43"/>
      <c r="I91" s="229"/>
      <c r="J91" s="43"/>
      <c r="K91" s="43"/>
      <c r="L91" s="47"/>
      <c r="M91" s="230"/>
      <c r="N91" s="231"/>
      <c r="O91" s="87"/>
      <c r="P91" s="87"/>
      <c r="Q91" s="87"/>
      <c r="R91" s="87"/>
      <c r="S91" s="87"/>
      <c r="T91" s="87"/>
      <c r="U91" s="88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20" t="s">
        <v>151</v>
      </c>
      <c r="AU91" s="20" t="s">
        <v>83</v>
      </c>
    </row>
    <row r="92" s="2" customFormat="1" ht="16.5" customHeight="1">
      <c r="A92" s="41"/>
      <c r="B92" s="42"/>
      <c r="C92" s="279" t="s">
        <v>85</v>
      </c>
      <c r="D92" s="279" t="s">
        <v>517</v>
      </c>
      <c r="E92" s="280" t="s">
        <v>1740</v>
      </c>
      <c r="F92" s="281" t="s">
        <v>1741</v>
      </c>
      <c r="G92" s="282" t="s">
        <v>359</v>
      </c>
      <c r="H92" s="283">
        <v>40.950000000000003</v>
      </c>
      <c r="I92" s="284"/>
      <c r="J92" s="285">
        <f>ROUND(I92*H92,2)</f>
        <v>0</v>
      </c>
      <c r="K92" s="281" t="s">
        <v>148</v>
      </c>
      <c r="L92" s="286"/>
      <c r="M92" s="287" t="s">
        <v>19</v>
      </c>
      <c r="N92" s="288" t="s">
        <v>46</v>
      </c>
      <c r="O92" s="87"/>
      <c r="P92" s="223">
        <f>O92*H92</f>
        <v>0</v>
      </c>
      <c r="Q92" s="223">
        <v>0.00021000000000000001</v>
      </c>
      <c r="R92" s="223">
        <f>Q92*H92</f>
        <v>0.0085995000000000012</v>
      </c>
      <c r="S92" s="223">
        <v>0</v>
      </c>
      <c r="T92" s="223">
        <f>S92*H92</f>
        <v>0</v>
      </c>
      <c r="U92" s="224" t="s">
        <v>19</v>
      </c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225" t="s">
        <v>366</v>
      </c>
      <c r="AT92" s="225" t="s">
        <v>517</v>
      </c>
      <c r="AU92" s="225" t="s">
        <v>83</v>
      </c>
      <c r="AY92" s="20" t="s">
        <v>142</v>
      </c>
      <c r="BE92" s="226">
        <f>IF(N92="základní",J92,0)</f>
        <v>0</v>
      </c>
      <c r="BF92" s="226">
        <f>IF(N92="snížená",J92,0)</f>
        <v>0</v>
      </c>
      <c r="BG92" s="226">
        <f>IF(N92="zákl. přenesená",J92,0)</f>
        <v>0</v>
      </c>
      <c r="BH92" s="226">
        <f>IF(N92="sníž. přenesená",J92,0)</f>
        <v>0</v>
      </c>
      <c r="BI92" s="226">
        <f>IF(N92="nulová",J92,0)</f>
        <v>0</v>
      </c>
      <c r="BJ92" s="20" t="s">
        <v>83</v>
      </c>
      <c r="BK92" s="226">
        <f>ROUND(I92*H92,2)</f>
        <v>0</v>
      </c>
      <c r="BL92" s="20" t="s">
        <v>269</v>
      </c>
      <c r="BM92" s="225" t="s">
        <v>1742</v>
      </c>
    </row>
    <row r="93" s="2" customFormat="1" ht="16.5" customHeight="1">
      <c r="A93" s="41"/>
      <c r="B93" s="42"/>
      <c r="C93" s="279" t="s">
        <v>164</v>
      </c>
      <c r="D93" s="279" t="s">
        <v>517</v>
      </c>
      <c r="E93" s="280" t="s">
        <v>1743</v>
      </c>
      <c r="F93" s="281" t="s">
        <v>1744</v>
      </c>
      <c r="G93" s="282" t="s">
        <v>359</v>
      </c>
      <c r="H93" s="283">
        <v>110</v>
      </c>
      <c r="I93" s="284"/>
      <c r="J93" s="285">
        <f>ROUND(I93*H93,2)</f>
        <v>0</v>
      </c>
      <c r="K93" s="281" t="s">
        <v>148</v>
      </c>
      <c r="L93" s="286"/>
      <c r="M93" s="287" t="s">
        <v>19</v>
      </c>
      <c r="N93" s="288" t="s">
        <v>46</v>
      </c>
      <c r="O93" s="87"/>
      <c r="P93" s="223">
        <f>O93*H93</f>
        <v>0</v>
      </c>
      <c r="Q93" s="223">
        <v>0.00056999999999999998</v>
      </c>
      <c r="R93" s="223">
        <f>Q93*H93</f>
        <v>0.062699999999999992</v>
      </c>
      <c r="S93" s="223">
        <v>0</v>
      </c>
      <c r="T93" s="223">
        <f>S93*H93</f>
        <v>0</v>
      </c>
      <c r="U93" s="224" t="s">
        <v>19</v>
      </c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225" t="s">
        <v>366</v>
      </c>
      <c r="AT93" s="225" t="s">
        <v>517</v>
      </c>
      <c r="AU93" s="225" t="s">
        <v>83</v>
      </c>
      <c r="AY93" s="20" t="s">
        <v>142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20" t="s">
        <v>83</v>
      </c>
      <c r="BK93" s="226">
        <f>ROUND(I93*H93,2)</f>
        <v>0</v>
      </c>
      <c r="BL93" s="20" t="s">
        <v>269</v>
      </c>
      <c r="BM93" s="225" t="s">
        <v>1745</v>
      </c>
    </row>
    <row r="94" s="2" customFormat="1" ht="24.15" customHeight="1">
      <c r="A94" s="41"/>
      <c r="B94" s="42"/>
      <c r="C94" s="214" t="s">
        <v>149</v>
      </c>
      <c r="D94" s="214" t="s">
        <v>144</v>
      </c>
      <c r="E94" s="215" t="s">
        <v>1746</v>
      </c>
      <c r="F94" s="216" t="s">
        <v>1747</v>
      </c>
      <c r="G94" s="217" t="s">
        <v>359</v>
      </c>
      <c r="H94" s="218">
        <v>46.087000000000003</v>
      </c>
      <c r="I94" s="219"/>
      <c r="J94" s="220">
        <f>ROUND(I94*H94,2)</f>
        <v>0</v>
      </c>
      <c r="K94" s="216" t="s">
        <v>148</v>
      </c>
      <c r="L94" s="47"/>
      <c r="M94" s="221" t="s">
        <v>19</v>
      </c>
      <c r="N94" s="222" t="s">
        <v>46</v>
      </c>
      <c r="O94" s="87"/>
      <c r="P94" s="223">
        <f>O94*H94</f>
        <v>0</v>
      </c>
      <c r="Q94" s="223">
        <v>0</v>
      </c>
      <c r="R94" s="223">
        <f>Q94*H94</f>
        <v>0</v>
      </c>
      <c r="S94" s="223">
        <v>0</v>
      </c>
      <c r="T94" s="223">
        <f>S94*H94</f>
        <v>0</v>
      </c>
      <c r="U94" s="224" t="s">
        <v>19</v>
      </c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5" t="s">
        <v>269</v>
      </c>
      <c r="AT94" s="225" t="s">
        <v>144</v>
      </c>
      <c r="AU94" s="225" t="s">
        <v>83</v>
      </c>
      <c r="AY94" s="20" t="s">
        <v>142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20" t="s">
        <v>83</v>
      </c>
      <c r="BK94" s="226">
        <f>ROUND(I94*H94,2)</f>
        <v>0</v>
      </c>
      <c r="BL94" s="20" t="s">
        <v>269</v>
      </c>
      <c r="BM94" s="225" t="s">
        <v>1748</v>
      </c>
    </row>
    <row r="95" s="2" customFormat="1">
      <c r="A95" s="41"/>
      <c r="B95" s="42"/>
      <c r="C95" s="43"/>
      <c r="D95" s="227" t="s">
        <v>151</v>
      </c>
      <c r="E95" s="43"/>
      <c r="F95" s="228" t="s">
        <v>1749</v>
      </c>
      <c r="G95" s="43"/>
      <c r="H95" s="43"/>
      <c r="I95" s="229"/>
      <c r="J95" s="43"/>
      <c r="K95" s="43"/>
      <c r="L95" s="47"/>
      <c r="M95" s="230"/>
      <c r="N95" s="231"/>
      <c r="O95" s="87"/>
      <c r="P95" s="87"/>
      <c r="Q95" s="87"/>
      <c r="R95" s="87"/>
      <c r="S95" s="87"/>
      <c r="T95" s="87"/>
      <c r="U95" s="88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151</v>
      </c>
      <c r="AU95" s="20" t="s">
        <v>83</v>
      </c>
    </row>
    <row r="96" s="2" customFormat="1" ht="16.5" customHeight="1">
      <c r="A96" s="41"/>
      <c r="B96" s="42"/>
      <c r="C96" s="279" t="s">
        <v>174</v>
      </c>
      <c r="D96" s="279" t="s">
        <v>517</v>
      </c>
      <c r="E96" s="280" t="s">
        <v>1750</v>
      </c>
      <c r="F96" s="281" t="s">
        <v>1751</v>
      </c>
      <c r="G96" s="282" t="s">
        <v>359</v>
      </c>
      <c r="H96" s="283">
        <v>53</v>
      </c>
      <c r="I96" s="284"/>
      <c r="J96" s="285">
        <f>ROUND(I96*H96,2)</f>
        <v>0</v>
      </c>
      <c r="K96" s="281" t="s">
        <v>148</v>
      </c>
      <c r="L96" s="286"/>
      <c r="M96" s="287" t="s">
        <v>19</v>
      </c>
      <c r="N96" s="288" t="s">
        <v>46</v>
      </c>
      <c r="O96" s="87"/>
      <c r="P96" s="223">
        <f>O96*H96</f>
        <v>0</v>
      </c>
      <c r="Q96" s="223">
        <v>6.9999999999999994E-05</v>
      </c>
      <c r="R96" s="223">
        <f>Q96*H96</f>
        <v>0.0037099999999999998</v>
      </c>
      <c r="S96" s="223">
        <v>0</v>
      </c>
      <c r="T96" s="223">
        <f>S96*H96</f>
        <v>0</v>
      </c>
      <c r="U96" s="224" t="s">
        <v>19</v>
      </c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25" t="s">
        <v>366</v>
      </c>
      <c r="AT96" s="225" t="s">
        <v>517</v>
      </c>
      <c r="AU96" s="225" t="s">
        <v>83</v>
      </c>
      <c r="AY96" s="20" t="s">
        <v>142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20" t="s">
        <v>83</v>
      </c>
      <c r="BK96" s="226">
        <f>ROUND(I96*H96,2)</f>
        <v>0</v>
      </c>
      <c r="BL96" s="20" t="s">
        <v>269</v>
      </c>
      <c r="BM96" s="225" t="s">
        <v>1752</v>
      </c>
    </row>
    <row r="97" s="2" customFormat="1" ht="24.15" customHeight="1">
      <c r="A97" s="41"/>
      <c r="B97" s="42"/>
      <c r="C97" s="214" t="s">
        <v>181</v>
      </c>
      <c r="D97" s="214" t="s">
        <v>144</v>
      </c>
      <c r="E97" s="215" t="s">
        <v>1753</v>
      </c>
      <c r="F97" s="216" t="s">
        <v>1754</v>
      </c>
      <c r="G97" s="217" t="s">
        <v>359</v>
      </c>
      <c r="H97" s="218">
        <v>756.52200000000005</v>
      </c>
      <c r="I97" s="219"/>
      <c r="J97" s="220">
        <f>ROUND(I97*H97,2)</f>
        <v>0</v>
      </c>
      <c r="K97" s="216" t="s">
        <v>148</v>
      </c>
      <c r="L97" s="47"/>
      <c r="M97" s="221" t="s">
        <v>19</v>
      </c>
      <c r="N97" s="222" t="s">
        <v>46</v>
      </c>
      <c r="O97" s="87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3">
        <f>S97*H97</f>
        <v>0</v>
      </c>
      <c r="U97" s="224" t="s">
        <v>19</v>
      </c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25" t="s">
        <v>269</v>
      </c>
      <c r="AT97" s="225" t="s">
        <v>144</v>
      </c>
      <c r="AU97" s="225" t="s">
        <v>83</v>
      </c>
      <c r="AY97" s="20" t="s">
        <v>142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20" t="s">
        <v>83</v>
      </c>
      <c r="BK97" s="226">
        <f>ROUND(I97*H97,2)</f>
        <v>0</v>
      </c>
      <c r="BL97" s="20" t="s">
        <v>269</v>
      </c>
      <c r="BM97" s="225" t="s">
        <v>1755</v>
      </c>
    </row>
    <row r="98" s="2" customFormat="1">
      <c r="A98" s="41"/>
      <c r="B98" s="42"/>
      <c r="C98" s="43"/>
      <c r="D98" s="227" t="s">
        <v>151</v>
      </c>
      <c r="E98" s="43"/>
      <c r="F98" s="228" t="s">
        <v>1756</v>
      </c>
      <c r="G98" s="43"/>
      <c r="H98" s="43"/>
      <c r="I98" s="229"/>
      <c r="J98" s="43"/>
      <c r="K98" s="43"/>
      <c r="L98" s="47"/>
      <c r="M98" s="230"/>
      <c r="N98" s="231"/>
      <c r="O98" s="87"/>
      <c r="P98" s="87"/>
      <c r="Q98" s="87"/>
      <c r="R98" s="87"/>
      <c r="S98" s="87"/>
      <c r="T98" s="87"/>
      <c r="U98" s="88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0" t="s">
        <v>151</v>
      </c>
      <c r="AU98" s="20" t="s">
        <v>83</v>
      </c>
    </row>
    <row r="99" s="2" customFormat="1" ht="16.5" customHeight="1">
      <c r="A99" s="41"/>
      <c r="B99" s="42"/>
      <c r="C99" s="279" t="s">
        <v>188</v>
      </c>
      <c r="D99" s="279" t="s">
        <v>517</v>
      </c>
      <c r="E99" s="280" t="s">
        <v>1757</v>
      </c>
      <c r="F99" s="281" t="s">
        <v>1758</v>
      </c>
      <c r="G99" s="282" t="s">
        <v>359</v>
      </c>
      <c r="H99" s="283">
        <v>870</v>
      </c>
      <c r="I99" s="284"/>
      <c r="J99" s="285">
        <f>ROUND(I99*H99,2)</f>
        <v>0</v>
      </c>
      <c r="K99" s="281" t="s">
        <v>148</v>
      </c>
      <c r="L99" s="286"/>
      <c r="M99" s="287" t="s">
        <v>19</v>
      </c>
      <c r="N99" s="288" t="s">
        <v>46</v>
      </c>
      <c r="O99" s="87"/>
      <c r="P99" s="223">
        <f>O99*H99</f>
        <v>0</v>
      </c>
      <c r="Q99" s="223">
        <v>0.00010000000000000001</v>
      </c>
      <c r="R99" s="223">
        <f>Q99*H99</f>
        <v>0.087000000000000008</v>
      </c>
      <c r="S99" s="223">
        <v>0</v>
      </c>
      <c r="T99" s="223">
        <f>S99*H99</f>
        <v>0</v>
      </c>
      <c r="U99" s="224" t="s">
        <v>19</v>
      </c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5" t="s">
        <v>366</v>
      </c>
      <c r="AT99" s="225" t="s">
        <v>517</v>
      </c>
      <c r="AU99" s="225" t="s">
        <v>83</v>
      </c>
      <c r="AY99" s="20" t="s">
        <v>142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20" t="s">
        <v>83</v>
      </c>
      <c r="BK99" s="226">
        <f>ROUND(I99*H99,2)</f>
        <v>0</v>
      </c>
      <c r="BL99" s="20" t="s">
        <v>269</v>
      </c>
      <c r="BM99" s="225" t="s">
        <v>1759</v>
      </c>
    </row>
    <row r="100" s="2" customFormat="1" ht="24.15" customHeight="1">
      <c r="A100" s="41"/>
      <c r="B100" s="42"/>
      <c r="C100" s="214" t="s">
        <v>195</v>
      </c>
      <c r="D100" s="214" t="s">
        <v>144</v>
      </c>
      <c r="E100" s="215" t="s">
        <v>1760</v>
      </c>
      <c r="F100" s="216" t="s">
        <v>1761</v>
      </c>
      <c r="G100" s="217" t="s">
        <v>359</v>
      </c>
      <c r="H100" s="218">
        <v>38</v>
      </c>
      <c r="I100" s="219"/>
      <c r="J100" s="220">
        <f>ROUND(I100*H100,2)</f>
        <v>0</v>
      </c>
      <c r="K100" s="216" t="s">
        <v>148</v>
      </c>
      <c r="L100" s="47"/>
      <c r="M100" s="221" t="s">
        <v>19</v>
      </c>
      <c r="N100" s="222" t="s">
        <v>46</v>
      </c>
      <c r="O100" s="87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3">
        <f>S100*H100</f>
        <v>0</v>
      </c>
      <c r="U100" s="224" t="s">
        <v>19</v>
      </c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5" t="s">
        <v>269</v>
      </c>
      <c r="AT100" s="225" t="s">
        <v>144</v>
      </c>
      <c r="AU100" s="225" t="s">
        <v>83</v>
      </c>
      <c r="AY100" s="20" t="s">
        <v>142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20" t="s">
        <v>83</v>
      </c>
      <c r="BK100" s="226">
        <f>ROUND(I100*H100,2)</f>
        <v>0</v>
      </c>
      <c r="BL100" s="20" t="s">
        <v>269</v>
      </c>
      <c r="BM100" s="225" t="s">
        <v>1762</v>
      </c>
    </row>
    <row r="101" s="2" customFormat="1">
      <c r="A101" s="41"/>
      <c r="B101" s="42"/>
      <c r="C101" s="43"/>
      <c r="D101" s="227" t="s">
        <v>151</v>
      </c>
      <c r="E101" s="43"/>
      <c r="F101" s="228" t="s">
        <v>1763</v>
      </c>
      <c r="G101" s="43"/>
      <c r="H101" s="43"/>
      <c r="I101" s="229"/>
      <c r="J101" s="43"/>
      <c r="K101" s="43"/>
      <c r="L101" s="47"/>
      <c r="M101" s="230"/>
      <c r="N101" s="231"/>
      <c r="O101" s="87"/>
      <c r="P101" s="87"/>
      <c r="Q101" s="87"/>
      <c r="R101" s="87"/>
      <c r="S101" s="87"/>
      <c r="T101" s="87"/>
      <c r="U101" s="88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151</v>
      </c>
      <c r="AU101" s="20" t="s">
        <v>83</v>
      </c>
    </row>
    <row r="102" s="2" customFormat="1" ht="16.5" customHeight="1">
      <c r="A102" s="41"/>
      <c r="B102" s="42"/>
      <c r="C102" s="279" t="s">
        <v>186</v>
      </c>
      <c r="D102" s="279" t="s">
        <v>517</v>
      </c>
      <c r="E102" s="280" t="s">
        <v>1764</v>
      </c>
      <c r="F102" s="281" t="s">
        <v>1765</v>
      </c>
      <c r="G102" s="282" t="s">
        <v>359</v>
      </c>
      <c r="H102" s="283">
        <v>43.700000000000003</v>
      </c>
      <c r="I102" s="284"/>
      <c r="J102" s="285">
        <f>ROUND(I102*H102,2)</f>
        <v>0</v>
      </c>
      <c r="K102" s="281" t="s">
        <v>148</v>
      </c>
      <c r="L102" s="286"/>
      <c r="M102" s="287" t="s">
        <v>19</v>
      </c>
      <c r="N102" s="288" t="s">
        <v>46</v>
      </c>
      <c r="O102" s="87"/>
      <c r="P102" s="223">
        <f>O102*H102</f>
        <v>0</v>
      </c>
      <c r="Q102" s="223">
        <v>0.00052999999999999998</v>
      </c>
      <c r="R102" s="223">
        <f>Q102*H102</f>
        <v>0.023161000000000001</v>
      </c>
      <c r="S102" s="223">
        <v>0</v>
      </c>
      <c r="T102" s="223">
        <f>S102*H102</f>
        <v>0</v>
      </c>
      <c r="U102" s="224" t="s">
        <v>19</v>
      </c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5" t="s">
        <v>366</v>
      </c>
      <c r="AT102" s="225" t="s">
        <v>517</v>
      </c>
      <c r="AU102" s="225" t="s">
        <v>83</v>
      </c>
      <c r="AY102" s="20" t="s">
        <v>142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20" t="s">
        <v>83</v>
      </c>
      <c r="BK102" s="226">
        <f>ROUND(I102*H102,2)</f>
        <v>0</v>
      </c>
      <c r="BL102" s="20" t="s">
        <v>269</v>
      </c>
      <c r="BM102" s="225" t="s">
        <v>1766</v>
      </c>
    </row>
    <row r="103" s="2" customFormat="1" ht="21.75" customHeight="1">
      <c r="A103" s="41"/>
      <c r="B103" s="42"/>
      <c r="C103" s="214" t="s">
        <v>194</v>
      </c>
      <c r="D103" s="214" t="s">
        <v>144</v>
      </c>
      <c r="E103" s="215" t="s">
        <v>1767</v>
      </c>
      <c r="F103" s="216" t="s">
        <v>1768</v>
      </c>
      <c r="G103" s="217" t="s">
        <v>284</v>
      </c>
      <c r="H103" s="218">
        <v>2</v>
      </c>
      <c r="I103" s="219"/>
      <c r="J103" s="220">
        <f>ROUND(I103*H103,2)</f>
        <v>0</v>
      </c>
      <c r="K103" s="216" t="s">
        <v>148</v>
      </c>
      <c r="L103" s="47"/>
      <c r="M103" s="221" t="s">
        <v>19</v>
      </c>
      <c r="N103" s="222" t="s">
        <v>46</v>
      </c>
      <c r="O103" s="87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3">
        <f>S103*H103</f>
        <v>0</v>
      </c>
      <c r="U103" s="224" t="s">
        <v>19</v>
      </c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5" t="s">
        <v>269</v>
      </c>
      <c r="AT103" s="225" t="s">
        <v>144</v>
      </c>
      <c r="AU103" s="225" t="s">
        <v>83</v>
      </c>
      <c r="AY103" s="20" t="s">
        <v>142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20" t="s">
        <v>83</v>
      </c>
      <c r="BK103" s="226">
        <f>ROUND(I103*H103,2)</f>
        <v>0</v>
      </c>
      <c r="BL103" s="20" t="s">
        <v>269</v>
      </c>
      <c r="BM103" s="225" t="s">
        <v>1769</v>
      </c>
    </row>
    <row r="104" s="2" customFormat="1">
      <c r="A104" s="41"/>
      <c r="B104" s="42"/>
      <c r="C104" s="43"/>
      <c r="D104" s="227" t="s">
        <v>151</v>
      </c>
      <c r="E104" s="43"/>
      <c r="F104" s="228" t="s">
        <v>1770</v>
      </c>
      <c r="G104" s="43"/>
      <c r="H104" s="43"/>
      <c r="I104" s="229"/>
      <c r="J104" s="43"/>
      <c r="K104" s="43"/>
      <c r="L104" s="47"/>
      <c r="M104" s="230"/>
      <c r="N104" s="231"/>
      <c r="O104" s="87"/>
      <c r="P104" s="87"/>
      <c r="Q104" s="87"/>
      <c r="R104" s="87"/>
      <c r="S104" s="87"/>
      <c r="T104" s="87"/>
      <c r="U104" s="88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0" t="s">
        <v>151</v>
      </c>
      <c r="AU104" s="20" t="s">
        <v>83</v>
      </c>
    </row>
    <row r="105" s="2" customFormat="1" ht="21.75" customHeight="1">
      <c r="A105" s="41"/>
      <c r="B105" s="42"/>
      <c r="C105" s="214" t="s">
        <v>211</v>
      </c>
      <c r="D105" s="214" t="s">
        <v>144</v>
      </c>
      <c r="E105" s="215" t="s">
        <v>1771</v>
      </c>
      <c r="F105" s="216" t="s">
        <v>1772</v>
      </c>
      <c r="G105" s="217" t="s">
        <v>284</v>
      </c>
      <c r="H105" s="218">
        <v>72</v>
      </c>
      <c r="I105" s="219"/>
      <c r="J105" s="220">
        <f>ROUND(I105*H105,2)</f>
        <v>0</v>
      </c>
      <c r="K105" s="216" t="s">
        <v>148</v>
      </c>
      <c r="L105" s="47"/>
      <c r="M105" s="221" t="s">
        <v>19</v>
      </c>
      <c r="N105" s="222" t="s">
        <v>46</v>
      </c>
      <c r="O105" s="87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3">
        <f>S105*H105</f>
        <v>0</v>
      </c>
      <c r="U105" s="224" t="s">
        <v>19</v>
      </c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5" t="s">
        <v>269</v>
      </c>
      <c r="AT105" s="225" t="s">
        <v>144</v>
      </c>
      <c r="AU105" s="225" t="s">
        <v>83</v>
      </c>
      <c r="AY105" s="20" t="s">
        <v>142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20" t="s">
        <v>83</v>
      </c>
      <c r="BK105" s="226">
        <f>ROUND(I105*H105,2)</f>
        <v>0</v>
      </c>
      <c r="BL105" s="20" t="s">
        <v>269</v>
      </c>
      <c r="BM105" s="225" t="s">
        <v>1773</v>
      </c>
    </row>
    <row r="106" s="2" customFormat="1">
      <c r="A106" s="41"/>
      <c r="B106" s="42"/>
      <c r="C106" s="43"/>
      <c r="D106" s="227" t="s">
        <v>151</v>
      </c>
      <c r="E106" s="43"/>
      <c r="F106" s="228" t="s">
        <v>1774</v>
      </c>
      <c r="G106" s="43"/>
      <c r="H106" s="43"/>
      <c r="I106" s="229"/>
      <c r="J106" s="43"/>
      <c r="K106" s="43"/>
      <c r="L106" s="47"/>
      <c r="M106" s="230"/>
      <c r="N106" s="231"/>
      <c r="O106" s="87"/>
      <c r="P106" s="87"/>
      <c r="Q106" s="87"/>
      <c r="R106" s="87"/>
      <c r="S106" s="87"/>
      <c r="T106" s="87"/>
      <c r="U106" s="88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151</v>
      </c>
      <c r="AU106" s="20" t="s">
        <v>83</v>
      </c>
    </row>
    <row r="107" s="2" customFormat="1" ht="21.75" customHeight="1">
      <c r="A107" s="41"/>
      <c r="B107" s="42"/>
      <c r="C107" s="214" t="s">
        <v>8</v>
      </c>
      <c r="D107" s="214" t="s">
        <v>144</v>
      </c>
      <c r="E107" s="215" t="s">
        <v>1775</v>
      </c>
      <c r="F107" s="216" t="s">
        <v>1776</v>
      </c>
      <c r="G107" s="217" t="s">
        <v>284</v>
      </c>
      <c r="H107" s="218">
        <v>4</v>
      </c>
      <c r="I107" s="219"/>
      <c r="J107" s="220">
        <f>ROUND(I107*H107,2)</f>
        <v>0</v>
      </c>
      <c r="K107" s="216" t="s">
        <v>148</v>
      </c>
      <c r="L107" s="47"/>
      <c r="M107" s="221" t="s">
        <v>19</v>
      </c>
      <c r="N107" s="222" t="s">
        <v>46</v>
      </c>
      <c r="O107" s="87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3">
        <f>S107*H107</f>
        <v>0</v>
      </c>
      <c r="U107" s="224" t="s">
        <v>19</v>
      </c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5" t="s">
        <v>269</v>
      </c>
      <c r="AT107" s="225" t="s">
        <v>144</v>
      </c>
      <c r="AU107" s="225" t="s">
        <v>83</v>
      </c>
      <c r="AY107" s="20" t="s">
        <v>142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20" t="s">
        <v>83</v>
      </c>
      <c r="BK107" s="226">
        <f>ROUND(I107*H107,2)</f>
        <v>0</v>
      </c>
      <c r="BL107" s="20" t="s">
        <v>269</v>
      </c>
      <c r="BM107" s="225" t="s">
        <v>1777</v>
      </c>
    </row>
    <row r="108" s="2" customFormat="1">
      <c r="A108" s="41"/>
      <c r="B108" s="42"/>
      <c r="C108" s="43"/>
      <c r="D108" s="227" t="s">
        <v>151</v>
      </c>
      <c r="E108" s="43"/>
      <c r="F108" s="228" t="s">
        <v>1778</v>
      </c>
      <c r="G108" s="43"/>
      <c r="H108" s="43"/>
      <c r="I108" s="229"/>
      <c r="J108" s="43"/>
      <c r="K108" s="43"/>
      <c r="L108" s="47"/>
      <c r="M108" s="230"/>
      <c r="N108" s="231"/>
      <c r="O108" s="87"/>
      <c r="P108" s="87"/>
      <c r="Q108" s="87"/>
      <c r="R108" s="87"/>
      <c r="S108" s="87"/>
      <c r="T108" s="87"/>
      <c r="U108" s="88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0" t="s">
        <v>151</v>
      </c>
      <c r="AU108" s="20" t="s">
        <v>83</v>
      </c>
    </row>
    <row r="109" s="2" customFormat="1" ht="16.5" customHeight="1">
      <c r="A109" s="41"/>
      <c r="B109" s="42"/>
      <c r="C109" s="214" t="s">
        <v>224</v>
      </c>
      <c r="D109" s="214" t="s">
        <v>144</v>
      </c>
      <c r="E109" s="215" t="s">
        <v>1779</v>
      </c>
      <c r="F109" s="216" t="s">
        <v>1780</v>
      </c>
      <c r="G109" s="217" t="s">
        <v>284</v>
      </c>
      <c r="H109" s="218">
        <v>6</v>
      </c>
      <c r="I109" s="219"/>
      <c r="J109" s="220">
        <f>ROUND(I109*H109,2)</f>
        <v>0</v>
      </c>
      <c r="K109" s="216" t="s">
        <v>148</v>
      </c>
      <c r="L109" s="47"/>
      <c r="M109" s="221" t="s">
        <v>19</v>
      </c>
      <c r="N109" s="222" t="s">
        <v>46</v>
      </c>
      <c r="O109" s="87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3">
        <f>S109*H109</f>
        <v>0</v>
      </c>
      <c r="U109" s="224" t="s">
        <v>19</v>
      </c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5" t="s">
        <v>269</v>
      </c>
      <c r="AT109" s="225" t="s">
        <v>144</v>
      </c>
      <c r="AU109" s="225" t="s">
        <v>83</v>
      </c>
      <c r="AY109" s="20" t="s">
        <v>142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20" t="s">
        <v>83</v>
      </c>
      <c r="BK109" s="226">
        <f>ROUND(I109*H109,2)</f>
        <v>0</v>
      </c>
      <c r="BL109" s="20" t="s">
        <v>269</v>
      </c>
      <c r="BM109" s="225" t="s">
        <v>1781</v>
      </c>
    </row>
    <row r="110" s="2" customFormat="1">
      <c r="A110" s="41"/>
      <c r="B110" s="42"/>
      <c r="C110" s="43"/>
      <c r="D110" s="227" t="s">
        <v>151</v>
      </c>
      <c r="E110" s="43"/>
      <c r="F110" s="228" t="s">
        <v>1782</v>
      </c>
      <c r="G110" s="43"/>
      <c r="H110" s="43"/>
      <c r="I110" s="229"/>
      <c r="J110" s="43"/>
      <c r="K110" s="43"/>
      <c r="L110" s="47"/>
      <c r="M110" s="230"/>
      <c r="N110" s="231"/>
      <c r="O110" s="87"/>
      <c r="P110" s="87"/>
      <c r="Q110" s="87"/>
      <c r="R110" s="87"/>
      <c r="S110" s="87"/>
      <c r="T110" s="87"/>
      <c r="U110" s="88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151</v>
      </c>
      <c r="AU110" s="20" t="s">
        <v>83</v>
      </c>
    </row>
    <row r="111" s="2" customFormat="1" ht="16.5" customHeight="1">
      <c r="A111" s="41"/>
      <c r="B111" s="42"/>
      <c r="C111" s="279" t="s">
        <v>237</v>
      </c>
      <c r="D111" s="279" t="s">
        <v>517</v>
      </c>
      <c r="E111" s="280" t="s">
        <v>1783</v>
      </c>
      <c r="F111" s="281" t="s">
        <v>1784</v>
      </c>
      <c r="G111" s="282" t="s">
        <v>284</v>
      </c>
      <c r="H111" s="283">
        <v>6</v>
      </c>
      <c r="I111" s="284"/>
      <c r="J111" s="285">
        <f>ROUND(I111*H111,2)</f>
        <v>0</v>
      </c>
      <c r="K111" s="281" t="s">
        <v>148</v>
      </c>
      <c r="L111" s="286"/>
      <c r="M111" s="287" t="s">
        <v>19</v>
      </c>
      <c r="N111" s="288" t="s">
        <v>46</v>
      </c>
      <c r="O111" s="87"/>
      <c r="P111" s="223">
        <f>O111*H111</f>
        <v>0</v>
      </c>
      <c r="Q111" s="223">
        <v>0.00040000000000000002</v>
      </c>
      <c r="R111" s="223">
        <f>Q111*H111</f>
        <v>0.0024000000000000002</v>
      </c>
      <c r="S111" s="223">
        <v>0</v>
      </c>
      <c r="T111" s="223">
        <f>S111*H111</f>
        <v>0</v>
      </c>
      <c r="U111" s="224" t="s">
        <v>19</v>
      </c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5" t="s">
        <v>366</v>
      </c>
      <c r="AT111" s="225" t="s">
        <v>517</v>
      </c>
      <c r="AU111" s="225" t="s">
        <v>83</v>
      </c>
      <c r="AY111" s="20" t="s">
        <v>142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20" t="s">
        <v>83</v>
      </c>
      <c r="BK111" s="226">
        <f>ROUND(I111*H111,2)</f>
        <v>0</v>
      </c>
      <c r="BL111" s="20" t="s">
        <v>269</v>
      </c>
      <c r="BM111" s="225" t="s">
        <v>1785</v>
      </c>
    </row>
    <row r="112" s="2" customFormat="1" ht="16.5" customHeight="1">
      <c r="A112" s="41"/>
      <c r="B112" s="42"/>
      <c r="C112" s="214" t="s">
        <v>256</v>
      </c>
      <c r="D112" s="214" t="s">
        <v>144</v>
      </c>
      <c r="E112" s="215" t="s">
        <v>1786</v>
      </c>
      <c r="F112" s="216" t="s">
        <v>1787</v>
      </c>
      <c r="G112" s="217" t="s">
        <v>284</v>
      </c>
      <c r="H112" s="218">
        <v>2</v>
      </c>
      <c r="I112" s="219"/>
      <c r="J112" s="220">
        <f>ROUND(I112*H112,2)</f>
        <v>0</v>
      </c>
      <c r="K112" s="216" t="s">
        <v>148</v>
      </c>
      <c r="L112" s="47"/>
      <c r="M112" s="221" t="s">
        <v>19</v>
      </c>
      <c r="N112" s="222" t="s">
        <v>46</v>
      </c>
      <c r="O112" s="87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3">
        <f>S112*H112</f>
        <v>0</v>
      </c>
      <c r="U112" s="224" t="s">
        <v>19</v>
      </c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5" t="s">
        <v>269</v>
      </c>
      <c r="AT112" s="225" t="s">
        <v>144</v>
      </c>
      <c r="AU112" s="225" t="s">
        <v>83</v>
      </c>
      <c r="AY112" s="20" t="s">
        <v>142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20" t="s">
        <v>83</v>
      </c>
      <c r="BK112" s="226">
        <f>ROUND(I112*H112,2)</f>
        <v>0</v>
      </c>
      <c r="BL112" s="20" t="s">
        <v>269</v>
      </c>
      <c r="BM112" s="225" t="s">
        <v>1788</v>
      </c>
    </row>
    <row r="113" s="2" customFormat="1">
      <c r="A113" s="41"/>
      <c r="B113" s="42"/>
      <c r="C113" s="43"/>
      <c r="D113" s="227" t="s">
        <v>151</v>
      </c>
      <c r="E113" s="43"/>
      <c r="F113" s="228" t="s">
        <v>1789</v>
      </c>
      <c r="G113" s="43"/>
      <c r="H113" s="43"/>
      <c r="I113" s="229"/>
      <c r="J113" s="43"/>
      <c r="K113" s="43"/>
      <c r="L113" s="47"/>
      <c r="M113" s="230"/>
      <c r="N113" s="231"/>
      <c r="O113" s="87"/>
      <c r="P113" s="87"/>
      <c r="Q113" s="87"/>
      <c r="R113" s="87"/>
      <c r="S113" s="87"/>
      <c r="T113" s="87"/>
      <c r="U113" s="88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151</v>
      </c>
      <c r="AU113" s="20" t="s">
        <v>83</v>
      </c>
    </row>
    <row r="114" s="2" customFormat="1" ht="16.5" customHeight="1">
      <c r="A114" s="41"/>
      <c r="B114" s="42"/>
      <c r="C114" s="279" t="s">
        <v>269</v>
      </c>
      <c r="D114" s="279" t="s">
        <v>517</v>
      </c>
      <c r="E114" s="280" t="s">
        <v>1790</v>
      </c>
      <c r="F114" s="281" t="s">
        <v>1791</v>
      </c>
      <c r="G114" s="282" t="s">
        <v>284</v>
      </c>
      <c r="H114" s="283">
        <v>2</v>
      </c>
      <c r="I114" s="284"/>
      <c r="J114" s="285">
        <f>ROUND(I114*H114,2)</f>
        <v>0</v>
      </c>
      <c r="K114" s="281" t="s">
        <v>148</v>
      </c>
      <c r="L114" s="286"/>
      <c r="M114" s="287" t="s">
        <v>19</v>
      </c>
      <c r="N114" s="288" t="s">
        <v>46</v>
      </c>
      <c r="O114" s="87"/>
      <c r="P114" s="223">
        <f>O114*H114</f>
        <v>0</v>
      </c>
      <c r="Q114" s="223">
        <v>0.0010499999999999999</v>
      </c>
      <c r="R114" s="223">
        <f>Q114*H114</f>
        <v>0.0020999999999999999</v>
      </c>
      <c r="S114" s="223">
        <v>0</v>
      </c>
      <c r="T114" s="223">
        <f>S114*H114</f>
        <v>0</v>
      </c>
      <c r="U114" s="224" t="s">
        <v>19</v>
      </c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5" t="s">
        <v>366</v>
      </c>
      <c r="AT114" s="225" t="s">
        <v>517</v>
      </c>
      <c r="AU114" s="225" t="s">
        <v>83</v>
      </c>
      <c r="AY114" s="20" t="s">
        <v>142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20" t="s">
        <v>83</v>
      </c>
      <c r="BK114" s="226">
        <f>ROUND(I114*H114,2)</f>
        <v>0</v>
      </c>
      <c r="BL114" s="20" t="s">
        <v>269</v>
      </c>
      <c r="BM114" s="225" t="s">
        <v>1792</v>
      </c>
    </row>
    <row r="115" s="2" customFormat="1" ht="21.75" customHeight="1">
      <c r="A115" s="41"/>
      <c r="B115" s="42"/>
      <c r="C115" s="214" t="s">
        <v>275</v>
      </c>
      <c r="D115" s="214" t="s">
        <v>144</v>
      </c>
      <c r="E115" s="215" t="s">
        <v>1793</v>
      </c>
      <c r="F115" s="216" t="s">
        <v>1794</v>
      </c>
      <c r="G115" s="217" t="s">
        <v>284</v>
      </c>
      <c r="H115" s="218">
        <v>6</v>
      </c>
      <c r="I115" s="219"/>
      <c r="J115" s="220">
        <f>ROUND(I115*H115,2)</f>
        <v>0</v>
      </c>
      <c r="K115" s="216" t="s">
        <v>148</v>
      </c>
      <c r="L115" s="47"/>
      <c r="M115" s="221" t="s">
        <v>19</v>
      </c>
      <c r="N115" s="222" t="s">
        <v>46</v>
      </c>
      <c r="O115" s="87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3">
        <f>S115*H115</f>
        <v>0</v>
      </c>
      <c r="U115" s="224" t="s">
        <v>19</v>
      </c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5" t="s">
        <v>269</v>
      </c>
      <c r="AT115" s="225" t="s">
        <v>144</v>
      </c>
      <c r="AU115" s="225" t="s">
        <v>83</v>
      </c>
      <c r="AY115" s="20" t="s">
        <v>142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20" t="s">
        <v>83</v>
      </c>
      <c r="BK115" s="226">
        <f>ROUND(I115*H115,2)</f>
        <v>0</v>
      </c>
      <c r="BL115" s="20" t="s">
        <v>269</v>
      </c>
      <c r="BM115" s="225" t="s">
        <v>1795</v>
      </c>
    </row>
    <row r="116" s="2" customFormat="1">
      <c r="A116" s="41"/>
      <c r="B116" s="42"/>
      <c r="C116" s="43"/>
      <c r="D116" s="227" t="s">
        <v>151</v>
      </c>
      <c r="E116" s="43"/>
      <c r="F116" s="228" t="s">
        <v>1796</v>
      </c>
      <c r="G116" s="43"/>
      <c r="H116" s="43"/>
      <c r="I116" s="229"/>
      <c r="J116" s="43"/>
      <c r="K116" s="43"/>
      <c r="L116" s="47"/>
      <c r="M116" s="230"/>
      <c r="N116" s="231"/>
      <c r="O116" s="87"/>
      <c r="P116" s="87"/>
      <c r="Q116" s="87"/>
      <c r="R116" s="87"/>
      <c r="S116" s="87"/>
      <c r="T116" s="87"/>
      <c r="U116" s="88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0" t="s">
        <v>151</v>
      </c>
      <c r="AU116" s="20" t="s">
        <v>83</v>
      </c>
    </row>
    <row r="117" s="2" customFormat="1" ht="16.5" customHeight="1">
      <c r="A117" s="41"/>
      <c r="B117" s="42"/>
      <c r="C117" s="279" t="s">
        <v>281</v>
      </c>
      <c r="D117" s="279" t="s">
        <v>517</v>
      </c>
      <c r="E117" s="280" t="s">
        <v>1797</v>
      </c>
      <c r="F117" s="281" t="s">
        <v>1798</v>
      </c>
      <c r="G117" s="282" t="s">
        <v>284</v>
      </c>
      <c r="H117" s="283">
        <v>6</v>
      </c>
      <c r="I117" s="284"/>
      <c r="J117" s="285">
        <f>ROUND(I117*H117,2)</f>
        <v>0</v>
      </c>
      <c r="K117" s="281" t="s">
        <v>1442</v>
      </c>
      <c r="L117" s="286"/>
      <c r="M117" s="287" t="s">
        <v>19</v>
      </c>
      <c r="N117" s="288" t="s">
        <v>46</v>
      </c>
      <c r="O117" s="87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3">
        <f>S117*H117</f>
        <v>0</v>
      </c>
      <c r="U117" s="224" t="s">
        <v>19</v>
      </c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5" t="s">
        <v>366</v>
      </c>
      <c r="AT117" s="225" t="s">
        <v>517</v>
      </c>
      <c r="AU117" s="225" t="s">
        <v>83</v>
      </c>
      <c r="AY117" s="20" t="s">
        <v>142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20" t="s">
        <v>83</v>
      </c>
      <c r="BK117" s="226">
        <f>ROUND(I117*H117,2)</f>
        <v>0</v>
      </c>
      <c r="BL117" s="20" t="s">
        <v>269</v>
      </c>
      <c r="BM117" s="225" t="s">
        <v>1799</v>
      </c>
    </row>
    <row r="118" s="12" customFormat="1" ht="25.92" customHeight="1">
      <c r="A118" s="12"/>
      <c r="B118" s="198"/>
      <c r="C118" s="199"/>
      <c r="D118" s="200" t="s">
        <v>74</v>
      </c>
      <c r="E118" s="201" t="s">
        <v>1800</v>
      </c>
      <c r="F118" s="201" t="s">
        <v>1801</v>
      </c>
      <c r="G118" s="199"/>
      <c r="H118" s="199"/>
      <c r="I118" s="202"/>
      <c r="J118" s="203">
        <f>BK118</f>
        <v>0</v>
      </c>
      <c r="K118" s="199"/>
      <c r="L118" s="204"/>
      <c r="M118" s="205"/>
      <c r="N118" s="206"/>
      <c r="O118" s="206"/>
      <c r="P118" s="207">
        <f>SUM(P119:P122)</f>
        <v>0</v>
      </c>
      <c r="Q118" s="206"/>
      <c r="R118" s="207">
        <f>SUM(R119:R122)</f>
        <v>0</v>
      </c>
      <c r="S118" s="206"/>
      <c r="T118" s="207">
        <f>SUM(T119:T122)</f>
        <v>0</v>
      </c>
      <c r="U118" s="208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09" t="s">
        <v>164</v>
      </c>
      <c r="AT118" s="210" t="s">
        <v>74</v>
      </c>
      <c r="AU118" s="210" t="s">
        <v>75</v>
      </c>
      <c r="AY118" s="209" t="s">
        <v>142</v>
      </c>
      <c r="BK118" s="211">
        <f>SUM(BK119:BK122)</f>
        <v>0</v>
      </c>
    </row>
    <row r="119" s="2" customFormat="1" ht="24.15" customHeight="1">
      <c r="A119" s="41"/>
      <c r="B119" s="42"/>
      <c r="C119" s="214" t="s">
        <v>288</v>
      </c>
      <c r="D119" s="214" t="s">
        <v>144</v>
      </c>
      <c r="E119" s="215" t="s">
        <v>1802</v>
      </c>
      <c r="F119" s="216" t="s">
        <v>1803</v>
      </c>
      <c r="G119" s="217" t="s">
        <v>284</v>
      </c>
      <c r="H119" s="218">
        <v>1</v>
      </c>
      <c r="I119" s="219"/>
      <c r="J119" s="220">
        <f>ROUND(I119*H119,2)</f>
        <v>0</v>
      </c>
      <c r="K119" s="216" t="s">
        <v>148</v>
      </c>
      <c r="L119" s="47"/>
      <c r="M119" s="221" t="s">
        <v>19</v>
      </c>
      <c r="N119" s="222" t="s">
        <v>46</v>
      </c>
      <c r="O119" s="87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3">
        <f>S119*H119</f>
        <v>0</v>
      </c>
      <c r="U119" s="224" t="s">
        <v>19</v>
      </c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5" t="s">
        <v>899</v>
      </c>
      <c r="AT119" s="225" t="s">
        <v>144</v>
      </c>
      <c r="AU119" s="225" t="s">
        <v>83</v>
      </c>
      <c r="AY119" s="20" t="s">
        <v>142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20" t="s">
        <v>83</v>
      </c>
      <c r="BK119" s="226">
        <f>ROUND(I119*H119,2)</f>
        <v>0</v>
      </c>
      <c r="BL119" s="20" t="s">
        <v>899</v>
      </c>
      <c r="BM119" s="225" t="s">
        <v>1804</v>
      </c>
    </row>
    <row r="120" s="2" customFormat="1">
      <c r="A120" s="41"/>
      <c r="B120" s="42"/>
      <c r="C120" s="43"/>
      <c r="D120" s="227" t="s">
        <v>151</v>
      </c>
      <c r="E120" s="43"/>
      <c r="F120" s="228" t="s">
        <v>1805</v>
      </c>
      <c r="G120" s="43"/>
      <c r="H120" s="43"/>
      <c r="I120" s="229"/>
      <c r="J120" s="43"/>
      <c r="K120" s="43"/>
      <c r="L120" s="47"/>
      <c r="M120" s="230"/>
      <c r="N120" s="231"/>
      <c r="O120" s="87"/>
      <c r="P120" s="87"/>
      <c r="Q120" s="87"/>
      <c r="R120" s="87"/>
      <c r="S120" s="87"/>
      <c r="T120" s="87"/>
      <c r="U120" s="88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0" t="s">
        <v>151</v>
      </c>
      <c r="AU120" s="20" t="s">
        <v>83</v>
      </c>
    </row>
    <row r="121" s="2" customFormat="1" ht="37.8" customHeight="1">
      <c r="A121" s="41"/>
      <c r="B121" s="42"/>
      <c r="C121" s="214" t="s">
        <v>294</v>
      </c>
      <c r="D121" s="214" t="s">
        <v>144</v>
      </c>
      <c r="E121" s="215" t="s">
        <v>1806</v>
      </c>
      <c r="F121" s="216" t="s">
        <v>1807</v>
      </c>
      <c r="G121" s="217" t="s">
        <v>284</v>
      </c>
      <c r="H121" s="218">
        <v>2</v>
      </c>
      <c r="I121" s="219"/>
      <c r="J121" s="220">
        <f>ROUND(I121*H121,2)</f>
        <v>0</v>
      </c>
      <c r="K121" s="216" t="s">
        <v>148</v>
      </c>
      <c r="L121" s="47"/>
      <c r="M121" s="221" t="s">
        <v>19</v>
      </c>
      <c r="N121" s="222" t="s">
        <v>46</v>
      </c>
      <c r="O121" s="87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3">
        <f>S121*H121</f>
        <v>0</v>
      </c>
      <c r="U121" s="224" t="s">
        <v>19</v>
      </c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5" t="s">
        <v>899</v>
      </c>
      <c r="AT121" s="225" t="s">
        <v>144</v>
      </c>
      <c r="AU121" s="225" t="s">
        <v>83</v>
      </c>
      <c r="AY121" s="20" t="s">
        <v>142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20" t="s">
        <v>83</v>
      </c>
      <c r="BK121" s="226">
        <f>ROUND(I121*H121,2)</f>
        <v>0</v>
      </c>
      <c r="BL121" s="20" t="s">
        <v>899</v>
      </c>
      <c r="BM121" s="225" t="s">
        <v>1808</v>
      </c>
    </row>
    <row r="122" s="2" customFormat="1">
      <c r="A122" s="41"/>
      <c r="B122" s="42"/>
      <c r="C122" s="43"/>
      <c r="D122" s="227" t="s">
        <v>151</v>
      </c>
      <c r="E122" s="43"/>
      <c r="F122" s="228" t="s">
        <v>1809</v>
      </c>
      <c r="G122" s="43"/>
      <c r="H122" s="43"/>
      <c r="I122" s="229"/>
      <c r="J122" s="43"/>
      <c r="K122" s="43"/>
      <c r="L122" s="47"/>
      <c r="M122" s="230"/>
      <c r="N122" s="231"/>
      <c r="O122" s="87"/>
      <c r="P122" s="87"/>
      <c r="Q122" s="87"/>
      <c r="R122" s="87"/>
      <c r="S122" s="87"/>
      <c r="T122" s="87"/>
      <c r="U122" s="88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151</v>
      </c>
      <c r="AU122" s="20" t="s">
        <v>83</v>
      </c>
    </row>
    <row r="123" s="12" customFormat="1" ht="25.92" customHeight="1">
      <c r="A123" s="12"/>
      <c r="B123" s="198"/>
      <c r="C123" s="199"/>
      <c r="D123" s="200" t="s">
        <v>74</v>
      </c>
      <c r="E123" s="201" t="s">
        <v>1810</v>
      </c>
      <c r="F123" s="201" t="s">
        <v>1811</v>
      </c>
      <c r="G123" s="199"/>
      <c r="H123" s="199"/>
      <c r="I123" s="202"/>
      <c r="J123" s="203">
        <f>BK123</f>
        <v>0</v>
      </c>
      <c r="K123" s="199"/>
      <c r="L123" s="204"/>
      <c r="M123" s="205"/>
      <c r="N123" s="206"/>
      <c r="O123" s="206"/>
      <c r="P123" s="207">
        <f>SUM(P124:P127)</f>
        <v>0</v>
      </c>
      <c r="Q123" s="206"/>
      <c r="R123" s="207">
        <f>SUM(R124:R127)</f>
        <v>0</v>
      </c>
      <c r="S123" s="206"/>
      <c r="T123" s="207">
        <f>SUM(T124:T127)</f>
        <v>0</v>
      </c>
      <c r="U123" s="208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09" t="s">
        <v>164</v>
      </c>
      <c r="AT123" s="210" t="s">
        <v>74</v>
      </c>
      <c r="AU123" s="210" t="s">
        <v>75</v>
      </c>
      <c r="AY123" s="209" t="s">
        <v>142</v>
      </c>
      <c r="BK123" s="211">
        <f>SUM(BK124:BK127)</f>
        <v>0</v>
      </c>
    </row>
    <row r="124" s="2" customFormat="1" ht="16.5" customHeight="1">
      <c r="A124" s="41"/>
      <c r="B124" s="42"/>
      <c r="C124" s="214" t="s">
        <v>7</v>
      </c>
      <c r="D124" s="214" t="s">
        <v>144</v>
      </c>
      <c r="E124" s="215" t="s">
        <v>1812</v>
      </c>
      <c r="F124" s="216" t="s">
        <v>1813</v>
      </c>
      <c r="G124" s="217" t="s">
        <v>284</v>
      </c>
      <c r="H124" s="218">
        <v>4</v>
      </c>
      <c r="I124" s="219"/>
      <c r="J124" s="220">
        <f>ROUND(I124*H124,2)</f>
        <v>0</v>
      </c>
      <c r="K124" s="216" t="s">
        <v>148</v>
      </c>
      <c r="L124" s="47"/>
      <c r="M124" s="221" t="s">
        <v>19</v>
      </c>
      <c r="N124" s="222" t="s">
        <v>46</v>
      </c>
      <c r="O124" s="87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3">
        <f>S124*H124</f>
        <v>0</v>
      </c>
      <c r="U124" s="224" t="s">
        <v>19</v>
      </c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5" t="s">
        <v>899</v>
      </c>
      <c r="AT124" s="225" t="s">
        <v>144</v>
      </c>
      <c r="AU124" s="225" t="s">
        <v>83</v>
      </c>
      <c r="AY124" s="20" t="s">
        <v>142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20" t="s">
        <v>83</v>
      </c>
      <c r="BK124" s="226">
        <f>ROUND(I124*H124,2)</f>
        <v>0</v>
      </c>
      <c r="BL124" s="20" t="s">
        <v>899</v>
      </c>
      <c r="BM124" s="225" t="s">
        <v>1814</v>
      </c>
    </row>
    <row r="125" s="2" customFormat="1">
      <c r="A125" s="41"/>
      <c r="B125" s="42"/>
      <c r="C125" s="43"/>
      <c r="D125" s="227" t="s">
        <v>151</v>
      </c>
      <c r="E125" s="43"/>
      <c r="F125" s="228" t="s">
        <v>1815</v>
      </c>
      <c r="G125" s="43"/>
      <c r="H125" s="43"/>
      <c r="I125" s="229"/>
      <c r="J125" s="43"/>
      <c r="K125" s="43"/>
      <c r="L125" s="47"/>
      <c r="M125" s="230"/>
      <c r="N125" s="231"/>
      <c r="O125" s="87"/>
      <c r="P125" s="87"/>
      <c r="Q125" s="87"/>
      <c r="R125" s="87"/>
      <c r="S125" s="87"/>
      <c r="T125" s="87"/>
      <c r="U125" s="88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151</v>
      </c>
      <c r="AU125" s="20" t="s">
        <v>83</v>
      </c>
    </row>
    <row r="126" s="2" customFormat="1" ht="16.5" customHeight="1">
      <c r="A126" s="41"/>
      <c r="B126" s="42"/>
      <c r="C126" s="214" t="s">
        <v>306</v>
      </c>
      <c r="D126" s="214" t="s">
        <v>144</v>
      </c>
      <c r="E126" s="215" t="s">
        <v>1816</v>
      </c>
      <c r="F126" s="216" t="s">
        <v>1817</v>
      </c>
      <c r="G126" s="217" t="s">
        <v>284</v>
      </c>
      <c r="H126" s="218">
        <v>8</v>
      </c>
      <c r="I126" s="219"/>
      <c r="J126" s="220">
        <f>ROUND(I126*H126,2)</f>
        <v>0</v>
      </c>
      <c r="K126" s="216" t="s">
        <v>148</v>
      </c>
      <c r="L126" s="47"/>
      <c r="M126" s="221" t="s">
        <v>19</v>
      </c>
      <c r="N126" s="222" t="s">
        <v>46</v>
      </c>
      <c r="O126" s="87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3">
        <f>S126*H126</f>
        <v>0</v>
      </c>
      <c r="U126" s="224" t="s">
        <v>19</v>
      </c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5" t="s">
        <v>899</v>
      </c>
      <c r="AT126" s="225" t="s">
        <v>144</v>
      </c>
      <c r="AU126" s="225" t="s">
        <v>83</v>
      </c>
      <c r="AY126" s="20" t="s">
        <v>142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20" t="s">
        <v>83</v>
      </c>
      <c r="BK126" s="226">
        <f>ROUND(I126*H126,2)</f>
        <v>0</v>
      </c>
      <c r="BL126" s="20" t="s">
        <v>899</v>
      </c>
      <c r="BM126" s="225" t="s">
        <v>1818</v>
      </c>
    </row>
    <row r="127" s="2" customFormat="1">
      <c r="A127" s="41"/>
      <c r="B127" s="42"/>
      <c r="C127" s="43"/>
      <c r="D127" s="227" t="s">
        <v>151</v>
      </c>
      <c r="E127" s="43"/>
      <c r="F127" s="228" t="s">
        <v>1819</v>
      </c>
      <c r="G127" s="43"/>
      <c r="H127" s="43"/>
      <c r="I127" s="229"/>
      <c r="J127" s="43"/>
      <c r="K127" s="43"/>
      <c r="L127" s="47"/>
      <c r="M127" s="290"/>
      <c r="N127" s="291"/>
      <c r="O127" s="292"/>
      <c r="P127" s="292"/>
      <c r="Q127" s="292"/>
      <c r="R127" s="292"/>
      <c r="S127" s="292"/>
      <c r="T127" s="292"/>
      <c r="U127" s="293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151</v>
      </c>
      <c r="AU127" s="20" t="s">
        <v>83</v>
      </c>
    </row>
    <row r="128" s="2" customFormat="1" ht="6.96" customHeight="1">
      <c r="A128" s="41"/>
      <c r="B128" s="62"/>
      <c r="C128" s="63"/>
      <c r="D128" s="63"/>
      <c r="E128" s="63"/>
      <c r="F128" s="63"/>
      <c r="G128" s="63"/>
      <c r="H128" s="63"/>
      <c r="I128" s="63"/>
      <c r="J128" s="63"/>
      <c r="K128" s="63"/>
      <c r="L128" s="47"/>
      <c r="M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</row>
  </sheetData>
  <sheetProtection sheet="1" autoFilter="0" formatColumns="0" formatRows="0" objects="1" scenarios="1" spinCount="100000" saltValue="AmOVX2OS2P/OD0U8ZbwbsSxjg0fu7f+Wg5xJCrOM6ENIC4/kGkODZU4uSOwPmVP4RDFWZMW8sSXUQyCJ4UB8Lw==" hashValue="lA4f0js00QoQagbhWfAPf8fuvpEOnUSLJStGa2JErn/yNR7Ft10tzoh8b5e1N4NxwAXlcPEjFB4m+sEAG9q2hg==" algorithmName="SHA-512" password="CC35"/>
  <autoFilter ref="C87:K12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hyperlinks>
    <hyperlink ref="F91" r:id="rId1" display="https://podminky.urs.cz/item/CS_URS_2025_02/741110511"/>
    <hyperlink ref="F95" r:id="rId2" display="https://podminky.urs.cz/item/CS_URS_2025_02/741120301"/>
    <hyperlink ref="F98" r:id="rId3" display="https://podminky.urs.cz/item/CS_URS_2025_02/741122011"/>
    <hyperlink ref="F101" r:id="rId4" display="https://podminky.urs.cz/item/CS_URS_2025_02/741122032"/>
    <hyperlink ref="F104" r:id="rId5" display="https://podminky.urs.cz/item/CS_URS_2025_02/741128004"/>
    <hyperlink ref="F106" r:id="rId6" display="https://podminky.urs.cz/item/CS_URS_2025_02/741130001"/>
    <hyperlink ref="F108" r:id="rId7" display="https://podminky.urs.cz/item/CS_URS_2025_02/741130004"/>
    <hyperlink ref="F110" r:id="rId8" display="https://podminky.urs.cz/item/CS_URS_2025_02/741320105"/>
    <hyperlink ref="F113" r:id="rId9" display="https://podminky.urs.cz/item/CS_URS_2025_02/741320165"/>
    <hyperlink ref="F116" r:id="rId10" display="https://podminky.urs.cz/item/CS_URS_2025_02/741350011"/>
    <hyperlink ref="F120" r:id="rId11" display="https://podminky.urs.cz/item/CS_URS_2025_02/210280001"/>
    <hyperlink ref="F122" r:id="rId12" display="https://podminky.urs.cz/item/CS_URS_2025_02/210292022"/>
    <hyperlink ref="F125" r:id="rId13" display="https://podminky.urs.cz/item/CS_URS_2025_02/580107004"/>
    <hyperlink ref="F127" r:id="rId14" display="https://podminky.urs.cz/item/CS_URS_2025_02/5801070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5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105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85</v>
      </c>
    </row>
    <row r="4" s="1" customFormat="1" ht="24.96" customHeight="1">
      <c r="B4" s="23"/>
      <c r="D4" s="143" t="s">
        <v>106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Energeticky úsporná opatření - Základní škola Králíky, ul. 5. května</v>
      </c>
      <c r="F7" s="145"/>
      <c r="G7" s="145"/>
      <c r="H7" s="145"/>
      <c r="L7" s="23"/>
    </row>
    <row r="8" s="2" customFormat="1" ht="12" customHeight="1">
      <c r="A8" s="41"/>
      <c r="B8" s="47"/>
      <c r="C8" s="41"/>
      <c r="D8" s="145" t="s">
        <v>107</v>
      </c>
      <c r="E8" s="41"/>
      <c r="F8" s="41"/>
      <c r="G8" s="41"/>
      <c r="H8" s="41"/>
      <c r="I8" s="41"/>
      <c r="J8" s="41"/>
      <c r="K8" s="41"/>
      <c r="L8" s="14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8" t="s">
        <v>1820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5" t="s">
        <v>18</v>
      </c>
      <c r="E11" s="41"/>
      <c r="F11" s="136" t="s">
        <v>19</v>
      </c>
      <c r="G11" s="41"/>
      <c r="H11" s="41"/>
      <c r="I11" s="145" t="s">
        <v>20</v>
      </c>
      <c r="J11" s="136" t="s">
        <v>19</v>
      </c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5" t="s">
        <v>21</v>
      </c>
      <c r="E12" s="41"/>
      <c r="F12" s="136" t="s">
        <v>22</v>
      </c>
      <c r="G12" s="41"/>
      <c r="H12" s="41"/>
      <c r="I12" s="145" t="s">
        <v>23</v>
      </c>
      <c r="J12" s="149" t="str">
        <f>'Rekapitulace stavby'!AN8</f>
        <v>19. 2. 2024</v>
      </c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25</v>
      </c>
      <c r="E14" s="41"/>
      <c r="F14" s="41"/>
      <c r="G14" s="41"/>
      <c r="H14" s="41"/>
      <c r="I14" s="145" t="s">
        <v>26</v>
      </c>
      <c r="J14" s="136" t="s">
        <v>27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">
        <v>28</v>
      </c>
      <c r="F15" s="41"/>
      <c r="G15" s="41"/>
      <c r="H15" s="41"/>
      <c r="I15" s="145" t="s">
        <v>29</v>
      </c>
      <c r="J15" s="136" t="s">
        <v>30</v>
      </c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5" t="s">
        <v>31</v>
      </c>
      <c r="E17" s="41"/>
      <c r="F17" s="41"/>
      <c r="G17" s="41"/>
      <c r="H17" s="41"/>
      <c r="I17" s="145" t="s">
        <v>26</v>
      </c>
      <c r="J17" s="36" t="str">
        <f>'Rekapitulace stavby'!AN13</f>
        <v>Vyplň údaj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6"/>
      <c r="G18" s="136"/>
      <c r="H18" s="136"/>
      <c r="I18" s="145" t="s">
        <v>29</v>
      </c>
      <c r="J18" s="36" t="str">
        <f>'Rekapitulace stavby'!AN14</f>
        <v>Vyplň údaj</v>
      </c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5" t="s">
        <v>33</v>
      </c>
      <c r="E20" s="41"/>
      <c r="F20" s="41"/>
      <c r="G20" s="41"/>
      <c r="H20" s="41"/>
      <c r="I20" s="145" t="s">
        <v>26</v>
      </c>
      <c r="J20" s="136" t="s">
        <v>34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">
        <v>35</v>
      </c>
      <c r="F21" s="41"/>
      <c r="G21" s="41"/>
      <c r="H21" s="41"/>
      <c r="I21" s="145" t="s">
        <v>29</v>
      </c>
      <c r="J21" s="136" t="s">
        <v>36</v>
      </c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5" t="s">
        <v>38</v>
      </c>
      <c r="E23" s="41"/>
      <c r="F23" s="41"/>
      <c r="G23" s="41"/>
      <c r="H23" s="41"/>
      <c r="I23" s="145" t="s">
        <v>26</v>
      </c>
      <c r="J23" s="136" t="s">
        <v>34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">
        <v>35</v>
      </c>
      <c r="F24" s="41"/>
      <c r="G24" s="41"/>
      <c r="H24" s="41"/>
      <c r="I24" s="145" t="s">
        <v>29</v>
      </c>
      <c r="J24" s="136" t="s">
        <v>36</v>
      </c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5" t="s">
        <v>39</v>
      </c>
      <c r="E26" s="41"/>
      <c r="F26" s="41"/>
      <c r="G26" s="41"/>
      <c r="H26" s="41"/>
      <c r="I26" s="41"/>
      <c r="J26" s="41"/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50"/>
      <c r="B27" s="151"/>
      <c r="C27" s="150"/>
      <c r="D27" s="150"/>
      <c r="E27" s="152" t="s">
        <v>19</v>
      </c>
      <c r="F27" s="152"/>
      <c r="G27" s="152"/>
      <c r="H27" s="152"/>
      <c r="I27" s="150"/>
      <c r="J27" s="150"/>
      <c r="K27" s="150"/>
      <c r="L27" s="153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4"/>
      <c r="E29" s="154"/>
      <c r="F29" s="154"/>
      <c r="G29" s="154"/>
      <c r="H29" s="154"/>
      <c r="I29" s="154"/>
      <c r="J29" s="154"/>
      <c r="K29" s="154"/>
      <c r="L29" s="14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5" t="s">
        <v>41</v>
      </c>
      <c r="E30" s="41"/>
      <c r="F30" s="41"/>
      <c r="G30" s="41"/>
      <c r="H30" s="41"/>
      <c r="I30" s="41"/>
      <c r="J30" s="156">
        <f>ROUND(J87, 2)</f>
        <v>0</v>
      </c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7" t="s">
        <v>43</v>
      </c>
      <c r="G32" s="41"/>
      <c r="H32" s="41"/>
      <c r="I32" s="157" t="s">
        <v>42</v>
      </c>
      <c r="J32" s="157" t="s">
        <v>44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8" t="s">
        <v>45</v>
      </c>
      <c r="E33" s="145" t="s">
        <v>46</v>
      </c>
      <c r="F33" s="159">
        <f>ROUND((SUM(BE87:BE129)),  2)</f>
        <v>0</v>
      </c>
      <c r="G33" s="41"/>
      <c r="H33" s="41"/>
      <c r="I33" s="160">
        <v>0.20999999999999999</v>
      </c>
      <c r="J33" s="159">
        <f>ROUND(((SUM(BE87:BE129))*I33),  2)</f>
        <v>0</v>
      </c>
      <c r="K33" s="41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5" t="s">
        <v>47</v>
      </c>
      <c r="F34" s="159">
        <f>ROUND((SUM(BF87:BF129)),  2)</f>
        <v>0</v>
      </c>
      <c r="G34" s="41"/>
      <c r="H34" s="41"/>
      <c r="I34" s="160">
        <v>0.12</v>
      </c>
      <c r="J34" s="159">
        <f>ROUND(((SUM(BF87:BF129))*I34),  2)</f>
        <v>0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5" t="s">
        <v>48</v>
      </c>
      <c r="F35" s="159">
        <f>ROUND((SUM(BG87:BG129)),  2)</f>
        <v>0</v>
      </c>
      <c r="G35" s="41"/>
      <c r="H35" s="41"/>
      <c r="I35" s="160">
        <v>0.20999999999999999</v>
      </c>
      <c r="J35" s="159">
        <f>0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5" t="s">
        <v>49</v>
      </c>
      <c r="F36" s="159">
        <f>ROUND((SUM(BH87:BH129)),  2)</f>
        <v>0</v>
      </c>
      <c r="G36" s="41"/>
      <c r="H36" s="41"/>
      <c r="I36" s="160">
        <v>0.12</v>
      </c>
      <c r="J36" s="159">
        <f>0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50</v>
      </c>
      <c r="F37" s="159">
        <f>ROUND((SUM(BI87:BI129)),  2)</f>
        <v>0</v>
      </c>
      <c r="G37" s="41"/>
      <c r="H37" s="41"/>
      <c r="I37" s="160">
        <v>0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1"/>
      <c r="D39" s="162" t="s">
        <v>51</v>
      </c>
      <c r="E39" s="163"/>
      <c r="F39" s="163"/>
      <c r="G39" s="164" t="s">
        <v>52</v>
      </c>
      <c r="H39" s="165" t="s">
        <v>53</v>
      </c>
      <c r="I39" s="163"/>
      <c r="J39" s="166">
        <f>SUM(J30:J37)</f>
        <v>0</v>
      </c>
      <c r="K39" s="167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8"/>
      <c r="C40" s="169"/>
      <c r="D40" s="169"/>
      <c r="E40" s="169"/>
      <c r="F40" s="169"/>
      <c r="G40" s="169"/>
      <c r="H40" s="169"/>
      <c r="I40" s="169"/>
      <c r="J40" s="169"/>
      <c r="K40" s="169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109</v>
      </c>
      <c r="D45" s="43"/>
      <c r="E45" s="43"/>
      <c r="F45" s="43"/>
      <c r="G45" s="43"/>
      <c r="H45" s="43"/>
      <c r="I45" s="43"/>
      <c r="J45" s="43"/>
      <c r="K45" s="43"/>
      <c r="L45" s="14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2" t="str">
        <f>E7</f>
        <v>Energeticky úsporná opatření - Základní škola Králíky, ul. 5. května</v>
      </c>
      <c r="F48" s="35"/>
      <c r="G48" s="35"/>
      <c r="H48" s="35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107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VRN - Vedlejší rozpočtové práce</v>
      </c>
      <c r="F50" s="43"/>
      <c r="G50" s="43"/>
      <c r="H50" s="43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 xml:space="preserve"> </v>
      </c>
      <c r="G52" s="43"/>
      <c r="H52" s="43"/>
      <c r="I52" s="35" t="s">
        <v>23</v>
      </c>
      <c r="J52" s="75" t="str">
        <f>IF(J12="","",J12)</f>
        <v>19. 2. 2024</v>
      </c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40.05" customHeight="1">
      <c r="A54" s="41"/>
      <c r="B54" s="42"/>
      <c r="C54" s="35" t="s">
        <v>25</v>
      </c>
      <c r="D54" s="43"/>
      <c r="E54" s="43"/>
      <c r="F54" s="30" t="str">
        <f>E15</f>
        <v>Město Králíky, Velké náměstí 5, 561 69 Králíky</v>
      </c>
      <c r="G54" s="43"/>
      <c r="H54" s="43"/>
      <c r="I54" s="35" t="s">
        <v>33</v>
      </c>
      <c r="J54" s="39" t="str">
        <f>E21</f>
        <v>SAFETY PRO s.r.o., Přeovská 434/60, 779 00 Olomouc</v>
      </c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40.05" customHeight="1">
      <c r="A55" s="41"/>
      <c r="B55" s="42"/>
      <c r="C55" s="35" t="s">
        <v>31</v>
      </c>
      <c r="D55" s="43"/>
      <c r="E55" s="43"/>
      <c r="F55" s="30" t="str">
        <f>IF(E18="","",E18)</f>
        <v>Vyplň údaj</v>
      </c>
      <c r="G55" s="43"/>
      <c r="H55" s="43"/>
      <c r="I55" s="35" t="s">
        <v>38</v>
      </c>
      <c r="J55" s="39" t="str">
        <f>E24</f>
        <v>SAFETY PRO s.r.o., Přeovská 434/60, 779 00 Olomouc</v>
      </c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3" t="s">
        <v>110</v>
      </c>
      <c r="D57" s="174"/>
      <c r="E57" s="174"/>
      <c r="F57" s="174"/>
      <c r="G57" s="174"/>
      <c r="H57" s="174"/>
      <c r="I57" s="174"/>
      <c r="J57" s="175" t="s">
        <v>111</v>
      </c>
      <c r="K57" s="174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6" t="s">
        <v>73</v>
      </c>
      <c r="D59" s="43"/>
      <c r="E59" s="43"/>
      <c r="F59" s="43"/>
      <c r="G59" s="43"/>
      <c r="H59" s="43"/>
      <c r="I59" s="43"/>
      <c r="J59" s="105">
        <f>J87</f>
        <v>0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112</v>
      </c>
    </row>
    <row r="60" s="9" customFormat="1" ht="24.96" customHeight="1">
      <c r="A60" s="9"/>
      <c r="B60" s="177"/>
      <c r="C60" s="178"/>
      <c r="D60" s="179" t="s">
        <v>1605</v>
      </c>
      <c r="E60" s="180"/>
      <c r="F60" s="180"/>
      <c r="G60" s="180"/>
      <c r="H60" s="180"/>
      <c r="I60" s="180"/>
      <c r="J60" s="181">
        <f>J88</f>
        <v>0</v>
      </c>
      <c r="K60" s="178"/>
      <c r="L60" s="18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3"/>
      <c r="C61" s="128"/>
      <c r="D61" s="184" t="s">
        <v>1821</v>
      </c>
      <c r="E61" s="185"/>
      <c r="F61" s="185"/>
      <c r="G61" s="185"/>
      <c r="H61" s="185"/>
      <c r="I61" s="185"/>
      <c r="J61" s="186">
        <f>J89</f>
        <v>0</v>
      </c>
      <c r="K61" s="128"/>
      <c r="L61" s="18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3"/>
      <c r="C62" s="128"/>
      <c r="D62" s="184" t="s">
        <v>1822</v>
      </c>
      <c r="E62" s="185"/>
      <c r="F62" s="185"/>
      <c r="G62" s="185"/>
      <c r="H62" s="185"/>
      <c r="I62" s="185"/>
      <c r="J62" s="186">
        <f>J100</f>
        <v>0</v>
      </c>
      <c r="K62" s="128"/>
      <c r="L62" s="18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3"/>
      <c r="C63" s="128"/>
      <c r="D63" s="184" t="s">
        <v>1606</v>
      </c>
      <c r="E63" s="185"/>
      <c r="F63" s="185"/>
      <c r="G63" s="185"/>
      <c r="H63" s="185"/>
      <c r="I63" s="185"/>
      <c r="J63" s="186">
        <f>J111</f>
        <v>0</v>
      </c>
      <c r="K63" s="128"/>
      <c r="L63" s="18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3"/>
      <c r="C64" s="128"/>
      <c r="D64" s="184" t="s">
        <v>1823</v>
      </c>
      <c r="E64" s="185"/>
      <c r="F64" s="185"/>
      <c r="G64" s="185"/>
      <c r="H64" s="185"/>
      <c r="I64" s="185"/>
      <c r="J64" s="186">
        <f>J118</f>
        <v>0</v>
      </c>
      <c r="K64" s="128"/>
      <c r="L64" s="187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3"/>
      <c r="C65" s="128"/>
      <c r="D65" s="184" t="s">
        <v>1824</v>
      </c>
      <c r="E65" s="185"/>
      <c r="F65" s="185"/>
      <c r="G65" s="185"/>
      <c r="H65" s="185"/>
      <c r="I65" s="185"/>
      <c r="J65" s="186">
        <f>J123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1825</v>
      </c>
      <c r="E66" s="185"/>
      <c r="F66" s="185"/>
      <c r="G66" s="185"/>
      <c r="H66" s="185"/>
      <c r="I66" s="185"/>
      <c r="J66" s="186">
        <f>J125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3"/>
      <c r="C67" s="128"/>
      <c r="D67" s="184" t="s">
        <v>1826</v>
      </c>
      <c r="E67" s="185"/>
      <c r="F67" s="185"/>
      <c r="G67" s="185"/>
      <c r="H67" s="185"/>
      <c r="I67" s="185"/>
      <c r="J67" s="186">
        <f>J127</f>
        <v>0</v>
      </c>
      <c r="K67" s="128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41"/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147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6.96" customHeight="1">
      <c r="A69" s="41"/>
      <c r="B69" s="62"/>
      <c r="C69" s="63"/>
      <c r="D69" s="63"/>
      <c r="E69" s="63"/>
      <c r="F69" s="63"/>
      <c r="G69" s="63"/>
      <c r="H69" s="63"/>
      <c r="I69" s="63"/>
      <c r="J69" s="63"/>
      <c r="K69" s="63"/>
      <c r="L69" s="147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3" s="2" customFormat="1" ht="6.96" customHeight="1">
      <c r="A73" s="41"/>
      <c r="B73" s="64"/>
      <c r="C73" s="65"/>
      <c r="D73" s="65"/>
      <c r="E73" s="65"/>
      <c r="F73" s="65"/>
      <c r="G73" s="65"/>
      <c r="H73" s="65"/>
      <c r="I73" s="65"/>
      <c r="J73" s="65"/>
      <c r="K73" s="65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24.96" customHeight="1">
      <c r="A74" s="41"/>
      <c r="B74" s="42"/>
      <c r="C74" s="26" t="s">
        <v>126</v>
      </c>
      <c r="D74" s="43"/>
      <c r="E74" s="43"/>
      <c r="F74" s="43"/>
      <c r="G74" s="43"/>
      <c r="H74" s="43"/>
      <c r="I74" s="43"/>
      <c r="J74" s="43"/>
      <c r="K74" s="4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5" t="s">
        <v>16</v>
      </c>
      <c r="D76" s="43"/>
      <c r="E76" s="43"/>
      <c r="F76" s="43"/>
      <c r="G76" s="43"/>
      <c r="H76" s="43"/>
      <c r="I76" s="43"/>
      <c r="J76" s="43"/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6.5" customHeight="1">
      <c r="A77" s="41"/>
      <c r="B77" s="42"/>
      <c r="C77" s="43"/>
      <c r="D77" s="43"/>
      <c r="E77" s="172" t="str">
        <f>E7</f>
        <v>Energeticky úsporná opatření - Základní škola Králíky, ul. 5. května</v>
      </c>
      <c r="F77" s="35"/>
      <c r="G77" s="35"/>
      <c r="H77" s="35"/>
      <c r="I77" s="43"/>
      <c r="J77" s="43"/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5" t="s">
        <v>107</v>
      </c>
      <c r="D78" s="43"/>
      <c r="E78" s="43"/>
      <c r="F78" s="43"/>
      <c r="G78" s="43"/>
      <c r="H78" s="43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6.5" customHeight="1">
      <c r="A79" s="41"/>
      <c r="B79" s="42"/>
      <c r="C79" s="43"/>
      <c r="D79" s="43"/>
      <c r="E79" s="72" t="str">
        <f>E9</f>
        <v>VRN - Vedlejší rozpočtové práce</v>
      </c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5" t="s">
        <v>21</v>
      </c>
      <c r="D81" s="43"/>
      <c r="E81" s="43"/>
      <c r="F81" s="30" t="str">
        <f>F12</f>
        <v xml:space="preserve"> </v>
      </c>
      <c r="G81" s="43"/>
      <c r="H81" s="43"/>
      <c r="I81" s="35" t="s">
        <v>23</v>
      </c>
      <c r="J81" s="75" t="str">
        <f>IF(J12="","",J12)</f>
        <v>19. 2. 2024</v>
      </c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40.05" customHeight="1">
      <c r="A83" s="41"/>
      <c r="B83" s="42"/>
      <c r="C83" s="35" t="s">
        <v>25</v>
      </c>
      <c r="D83" s="43"/>
      <c r="E83" s="43"/>
      <c r="F83" s="30" t="str">
        <f>E15</f>
        <v>Město Králíky, Velké náměstí 5, 561 69 Králíky</v>
      </c>
      <c r="G83" s="43"/>
      <c r="H83" s="43"/>
      <c r="I83" s="35" t="s">
        <v>33</v>
      </c>
      <c r="J83" s="39" t="str">
        <f>E21</f>
        <v>SAFETY PRO s.r.o., Přeovská 434/60, 779 00 Olomouc</v>
      </c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40.05" customHeight="1">
      <c r="A84" s="41"/>
      <c r="B84" s="42"/>
      <c r="C84" s="35" t="s">
        <v>31</v>
      </c>
      <c r="D84" s="43"/>
      <c r="E84" s="43"/>
      <c r="F84" s="30" t="str">
        <f>IF(E18="","",E18)</f>
        <v>Vyplň údaj</v>
      </c>
      <c r="G84" s="43"/>
      <c r="H84" s="43"/>
      <c r="I84" s="35" t="s">
        <v>38</v>
      </c>
      <c r="J84" s="39" t="str">
        <f>E24</f>
        <v>SAFETY PRO s.r.o., Přeovská 434/60, 779 00 Olomouc</v>
      </c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0.32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1" customFormat="1" ht="29.28" customHeight="1">
      <c r="A86" s="188"/>
      <c r="B86" s="189"/>
      <c r="C86" s="190" t="s">
        <v>127</v>
      </c>
      <c r="D86" s="191" t="s">
        <v>60</v>
      </c>
      <c r="E86" s="191" t="s">
        <v>56</v>
      </c>
      <c r="F86" s="191" t="s">
        <v>57</v>
      </c>
      <c r="G86" s="191" t="s">
        <v>128</v>
      </c>
      <c r="H86" s="191" t="s">
        <v>129</v>
      </c>
      <c r="I86" s="191" t="s">
        <v>130</v>
      </c>
      <c r="J86" s="191" t="s">
        <v>111</v>
      </c>
      <c r="K86" s="192" t="s">
        <v>131</v>
      </c>
      <c r="L86" s="193"/>
      <c r="M86" s="95" t="s">
        <v>19</v>
      </c>
      <c r="N86" s="96" t="s">
        <v>45</v>
      </c>
      <c r="O86" s="96" t="s">
        <v>132</v>
      </c>
      <c r="P86" s="96" t="s">
        <v>133</v>
      </c>
      <c r="Q86" s="96" t="s">
        <v>134</v>
      </c>
      <c r="R86" s="96" t="s">
        <v>135</v>
      </c>
      <c r="S86" s="96" t="s">
        <v>136</v>
      </c>
      <c r="T86" s="96" t="s">
        <v>137</v>
      </c>
      <c r="U86" s="97" t="s">
        <v>138</v>
      </c>
      <c r="V86" s="188"/>
      <c r="W86" s="188"/>
      <c r="X86" s="188"/>
      <c r="Y86" s="188"/>
      <c r="Z86" s="188"/>
      <c r="AA86" s="188"/>
      <c r="AB86" s="188"/>
      <c r="AC86" s="188"/>
      <c r="AD86" s="188"/>
      <c r="AE86" s="188"/>
    </row>
    <row r="87" s="2" customFormat="1" ht="22.8" customHeight="1">
      <c r="A87" s="41"/>
      <c r="B87" s="42"/>
      <c r="C87" s="102" t="s">
        <v>139</v>
      </c>
      <c r="D87" s="43"/>
      <c r="E87" s="43"/>
      <c r="F87" s="43"/>
      <c r="G87" s="43"/>
      <c r="H87" s="43"/>
      <c r="I87" s="43"/>
      <c r="J87" s="194">
        <f>BK87</f>
        <v>0</v>
      </c>
      <c r="K87" s="43"/>
      <c r="L87" s="47"/>
      <c r="M87" s="98"/>
      <c r="N87" s="195"/>
      <c r="O87" s="99"/>
      <c r="P87" s="196">
        <f>P88</f>
        <v>0</v>
      </c>
      <c r="Q87" s="99"/>
      <c r="R87" s="196">
        <f>R88</f>
        <v>0</v>
      </c>
      <c r="S87" s="99"/>
      <c r="T87" s="196">
        <f>T88</f>
        <v>0</v>
      </c>
      <c r="U87" s="100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T87" s="20" t="s">
        <v>74</v>
      </c>
      <c r="AU87" s="20" t="s">
        <v>112</v>
      </c>
      <c r="BK87" s="197">
        <f>BK88</f>
        <v>0</v>
      </c>
    </row>
    <row r="88" s="12" customFormat="1" ht="25.92" customHeight="1">
      <c r="A88" s="12"/>
      <c r="B88" s="198"/>
      <c r="C88" s="199"/>
      <c r="D88" s="200" t="s">
        <v>74</v>
      </c>
      <c r="E88" s="201" t="s">
        <v>103</v>
      </c>
      <c r="F88" s="201" t="s">
        <v>1713</v>
      </c>
      <c r="G88" s="199"/>
      <c r="H88" s="199"/>
      <c r="I88" s="202"/>
      <c r="J88" s="203">
        <f>BK88</f>
        <v>0</v>
      </c>
      <c r="K88" s="199"/>
      <c r="L88" s="204"/>
      <c r="M88" s="205"/>
      <c r="N88" s="206"/>
      <c r="O88" s="206"/>
      <c r="P88" s="207">
        <f>P89+P100+P111+P118+P123+P125+P127</f>
        <v>0</v>
      </c>
      <c r="Q88" s="206"/>
      <c r="R88" s="207">
        <f>R89+R100+R111+R118+R123+R125+R127</f>
        <v>0</v>
      </c>
      <c r="S88" s="206"/>
      <c r="T88" s="207">
        <f>T89+T100+T111+T118+T123+T125+T127</f>
        <v>0</v>
      </c>
      <c r="U88" s="208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9" t="s">
        <v>174</v>
      </c>
      <c r="AT88" s="210" t="s">
        <v>74</v>
      </c>
      <c r="AU88" s="210" t="s">
        <v>75</v>
      </c>
      <c r="AY88" s="209" t="s">
        <v>142</v>
      </c>
      <c r="BK88" s="211">
        <f>BK89+BK100+BK111+BK118+BK123+BK125+BK127</f>
        <v>0</v>
      </c>
    </row>
    <row r="89" s="12" customFormat="1" ht="22.8" customHeight="1">
      <c r="A89" s="12"/>
      <c r="B89" s="198"/>
      <c r="C89" s="199"/>
      <c r="D89" s="200" t="s">
        <v>74</v>
      </c>
      <c r="E89" s="212" t="s">
        <v>1827</v>
      </c>
      <c r="F89" s="212" t="s">
        <v>1828</v>
      </c>
      <c r="G89" s="199"/>
      <c r="H89" s="199"/>
      <c r="I89" s="202"/>
      <c r="J89" s="213">
        <f>BK89</f>
        <v>0</v>
      </c>
      <c r="K89" s="199"/>
      <c r="L89" s="204"/>
      <c r="M89" s="205"/>
      <c r="N89" s="206"/>
      <c r="O89" s="206"/>
      <c r="P89" s="207">
        <f>SUM(P90:P99)</f>
        <v>0</v>
      </c>
      <c r="Q89" s="206"/>
      <c r="R89" s="207">
        <f>SUM(R90:R99)</f>
        <v>0</v>
      </c>
      <c r="S89" s="206"/>
      <c r="T89" s="207">
        <f>SUM(T90:T99)</f>
        <v>0</v>
      </c>
      <c r="U89" s="208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9" t="s">
        <v>174</v>
      </c>
      <c r="AT89" s="210" t="s">
        <v>74</v>
      </c>
      <c r="AU89" s="210" t="s">
        <v>83</v>
      </c>
      <c r="AY89" s="209" t="s">
        <v>142</v>
      </c>
      <c r="BK89" s="211">
        <f>SUM(BK90:BK99)</f>
        <v>0</v>
      </c>
    </row>
    <row r="90" s="2" customFormat="1" ht="16.5" customHeight="1">
      <c r="A90" s="41"/>
      <c r="B90" s="42"/>
      <c r="C90" s="214" t="s">
        <v>83</v>
      </c>
      <c r="D90" s="214" t="s">
        <v>144</v>
      </c>
      <c r="E90" s="215" t="s">
        <v>1829</v>
      </c>
      <c r="F90" s="216" t="s">
        <v>1830</v>
      </c>
      <c r="G90" s="217" t="s">
        <v>1831</v>
      </c>
      <c r="H90" s="218">
        <v>1</v>
      </c>
      <c r="I90" s="219"/>
      <c r="J90" s="220">
        <f>ROUND(I90*H90,2)</f>
        <v>0</v>
      </c>
      <c r="K90" s="216" t="s">
        <v>19</v>
      </c>
      <c r="L90" s="47"/>
      <c r="M90" s="221" t="s">
        <v>19</v>
      </c>
      <c r="N90" s="222" t="s">
        <v>46</v>
      </c>
      <c r="O90" s="87"/>
      <c r="P90" s="223">
        <f>O90*H90</f>
        <v>0</v>
      </c>
      <c r="Q90" s="223">
        <v>0</v>
      </c>
      <c r="R90" s="223">
        <f>Q90*H90</f>
        <v>0</v>
      </c>
      <c r="S90" s="223">
        <v>0</v>
      </c>
      <c r="T90" s="223">
        <f>S90*H90</f>
        <v>0</v>
      </c>
      <c r="U90" s="224" t="s">
        <v>19</v>
      </c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225" t="s">
        <v>1719</v>
      </c>
      <c r="AT90" s="225" t="s">
        <v>144</v>
      </c>
      <c r="AU90" s="225" t="s">
        <v>85</v>
      </c>
      <c r="AY90" s="20" t="s">
        <v>142</v>
      </c>
      <c r="BE90" s="226">
        <f>IF(N90="základní",J90,0)</f>
        <v>0</v>
      </c>
      <c r="BF90" s="226">
        <f>IF(N90="snížená",J90,0)</f>
        <v>0</v>
      </c>
      <c r="BG90" s="226">
        <f>IF(N90="zákl. přenesená",J90,0)</f>
        <v>0</v>
      </c>
      <c r="BH90" s="226">
        <f>IF(N90="sníž. přenesená",J90,0)</f>
        <v>0</v>
      </c>
      <c r="BI90" s="226">
        <f>IF(N90="nulová",J90,0)</f>
        <v>0</v>
      </c>
      <c r="BJ90" s="20" t="s">
        <v>83</v>
      </c>
      <c r="BK90" s="226">
        <f>ROUND(I90*H90,2)</f>
        <v>0</v>
      </c>
      <c r="BL90" s="20" t="s">
        <v>1719</v>
      </c>
      <c r="BM90" s="225" t="s">
        <v>1832</v>
      </c>
    </row>
    <row r="91" s="14" customFormat="1">
      <c r="A91" s="14"/>
      <c r="B91" s="243"/>
      <c r="C91" s="244"/>
      <c r="D91" s="234" t="s">
        <v>153</v>
      </c>
      <c r="E91" s="245" t="s">
        <v>19</v>
      </c>
      <c r="F91" s="246" t="s">
        <v>83</v>
      </c>
      <c r="G91" s="244"/>
      <c r="H91" s="247">
        <v>1</v>
      </c>
      <c r="I91" s="248"/>
      <c r="J91" s="244"/>
      <c r="K91" s="244"/>
      <c r="L91" s="249"/>
      <c r="M91" s="250"/>
      <c r="N91" s="251"/>
      <c r="O91" s="251"/>
      <c r="P91" s="251"/>
      <c r="Q91" s="251"/>
      <c r="R91" s="251"/>
      <c r="S91" s="251"/>
      <c r="T91" s="251"/>
      <c r="U91" s="252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T91" s="253" t="s">
        <v>153</v>
      </c>
      <c r="AU91" s="253" t="s">
        <v>85</v>
      </c>
      <c r="AV91" s="14" t="s">
        <v>85</v>
      </c>
      <c r="AW91" s="14" t="s">
        <v>37</v>
      </c>
      <c r="AX91" s="14" t="s">
        <v>75</v>
      </c>
      <c r="AY91" s="253" t="s">
        <v>142</v>
      </c>
    </row>
    <row r="92" s="15" customFormat="1">
      <c r="A92" s="15"/>
      <c r="B92" s="254"/>
      <c r="C92" s="255"/>
      <c r="D92" s="234" t="s">
        <v>153</v>
      </c>
      <c r="E92" s="256" t="s">
        <v>19</v>
      </c>
      <c r="F92" s="257" t="s">
        <v>156</v>
      </c>
      <c r="G92" s="255"/>
      <c r="H92" s="258">
        <v>1</v>
      </c>
      <c r="I92" s="259"/>
      <c r="J92" s="255"/>
      <c r="K92" s="255"/>
      <c r="L92" s="260"/>
      <c r="M92" s="261"/>
      <c r="N92" s="262"/>
      <c r="O92" s="262"/>
      <c r="P92" s="262"/>
      <c r="Q92" s="262"/>
      <c r="R92" s="262"/>
      <c r="S92" s="262"/>
      <c r="T92" s="262"/>
      <c r="U92" s="263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T92" s="264" t="s">
        <v>153</v>
      </c>
      <c r="AU92" s="264" t="s">
        <v>85</v>
      </c>
      <c r="AV92" s="15" t="s">
        <v>149</v>
      </c>
      <c r="AW92" s="15" t="s">
        <v>37</v>
      </c>
      <c r="AX92" s="15" t="s">
        <v>83</v>
      </c>
      <c r="AY92" s="264" t="s">
        <v>142</v>
      </c>
    </row>
    <row r="93" s="2" customFormat="1" ht="16.5" customHeight="1">
      <c r="A93" s="41"/>
      <c r="B93" s="42"/>
      <c r="C93" s="214" t="s">
        <v>85</v>
      </c>
      <c r="D93" s="214" t="s">
        <v>144</v>
      </c>
      <c r="E93" s="215" t="s">
        <v>1833</v>
      </c>
      <c r="F93" s="216" t="s">
        <v>1834</v>
      </c>
      <c r="G93" s="217" t="s">
        <v>1831</v>
      </c>
      <c r="H93" s="218">
        <v>1</v>
      </c>
      <c r="I93" s="219"/>
      <c r="J93" s="220">
        <f>ROUND(I93*H93,2)</f>
        <v>0</v>
      </c>
      <c r="K93" s="216" t="s">
        <v>19</v>
      </c>
      <c r="L93" s="47"/>
      <c r="M93" s="221" t="s">
        <v>19</v>
      </c>
      <c r="N93" s="222" t="s">
        <v>46</v>
      </c>
      <c r="O93" s="87"/>
      <c r="P93" s="223">
        <f>O93*H93</f>
        <v>0</v>
      </c>
      <c r="Q93" s="223">
        <v>0</v>
      </c>
      <c r="R93" s="223">
        <f>Q93*H93</f>
        <v>0</v>
      </c>
      <c r="S93" s="223">
        <v>0</v>
      </c>
      <c r="T93" s="223">
        <f>S93*H93</f>
        <v>0</v>
      </c>
      <c r="U93" s="224" t="s">
        <v>19</v>
      </c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225" t="s">
        <v>1719</v>
      </c>
      <c r="AT93" s="225" t="s">
        <v>144</v>
      </c>
      <c r="AU93" s="225" t="s">
        <v>85</v>
      </c>
      <c r="AY93" s="20" t="s">
        <v>142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20" t="s">
        <v>83</v>
      </c>
      <c r="BK93" s="226">
        <f>ROUND(I93*H93,2)</f>
        <v>0</v>
      </c>
      <c r="BL93" s="20" t="s">
        <v>1719</v>
      </c>
      <c r="BM93" s="225" t="s">
        <v>1835</v>
      </c>
    </row>
    <row r="94" s="2" customFormat="1">
      <c r="A94" s="41"/>
      <c r="B94" s="42"/>
      <c r="C94" s="43"/>
      <c r="D94" s="234" t="s">
        <v>687</v>
      </c>
      <c r="E94" s="43"/>
      <c r="F94" s="289" t="s">
        <v>1836</v>
      </c>
      <c r="G94" s="43"/>
      <c r="H94" s="43"/>
      <c r="I94" s="229"/>
      <c r="J94" s="43"/>
      <c r="K94" s="43"/>
      <c r="L94" s="47"/>
      <c r="M94" s="230"/>
      <c r="N94" s="231"/>
      <c r="O94" s="87"/>
      <c r="P94" s="87"/>
      <c r="Q94" s="87"/>
      <c r="R94" s="87"/>
      <c r="S94" s="87"/>
      <c r="T94" s="87"/>
      <c r="U94" s="88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T94" s="20" t="s">
        <v>687</v>
      </c>
      <c r="AU94" s="20" t="s">
        <v>85</v>
      </c>
    </row>
    <row r="95" s="2" customFormat="1" ht="16.5" customHeight="1">
      <c r="A95" s="41"/>
      <c r="B95" s="42"/>
      <c r="C95" s="214" t="s">
        <v>164</v>
      </c>
      <c r="D95" s="214" t="s">
        <v>144</v>
      </c>
      <c r="E95" s="215" t="s">
        <v>1837</v>
      </c>
      <c r="F95" s="216" t="s">
        <v>1838</v>
      </c>
      <c r="G95" s="217" t="s">
        <v>1831</v>
      </c>
      <c r="H95" s="218">
        <v>1</v>
      </c>
      <c r="I95" s="219"/>
      <c r="J95" s="220">
        <f>ROUND(I95*H95,2)</f>
        <v>0</v>
      </c>
      <c r="K95" s="216" t="s">
        <v>19</v>
      </c>
      <c r="L95" s="47"/>
      <c r="M95" s="221" t="s">
        <v>19</v>
      </c>
      <c r="N95" s="222" t="s">
        <v>46</v>
      </c>
      <c r="O95" s="87"/>
      <c r="P95" s="223">
        <f>O95*H95</f>
        <v>0</v>
      </c>
      <c r="Q95" s="223">
        <v>0</v>
      </c>
      <c r="R95" s="223">
        <f>Q95*H95</f>
        <v>0</v>
      </c>
      <c r="S95" s="223">
        <v>0</v>
      </c>
      <c r="T95" s="223">
        <f>S95*H95</f>
        <v>0</v>
      </c>
      <c r="U95" s="224" t="s">
        <v>19</v>
      </c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5" t="s">
        <v>1719</v>
      </c>
      <c r="AT95" s="225" t="s">
        <v>144</v>
      </c>
      <c r="AU95" s="225" t="s">
        <v>85</v>
      </c>
      <c r="AY95" s="20" t="s">
        <v>142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20" t="s">
        <v>83</v>
      </c>
      <c r="BK95" s="226">
        <f>ROUND(I95*H95,2)</f>
        <v>0</v>
      </c>
      <c r="BL95" s="20" t="s">
        <v>1719</v>
      </c>
      <c r="BM95" s="225" t="s">
        <v>1839</v>
      </c>
    </row>
    <row r="96" s="2" customFormat="1">
      <c r="A96" s="41"/>
      <c r="B96" s="42"/>
      <c r="C96" s="43"/>
      <c r="D96" s="234" t="s">
        <v>687</v>
      </c>
      <c r="E96" s="43"/>
      <c r="F96" s="289" t="s">
        <v>1840</v>
      </c>
      <c r="G96" s="43"/>
      <c r="H96" s="43"/>
      <c r="I96" s="229"/>
      <c r="J96" s="43"/>
      <c r="K96" s="43"/>
      <c r="L96" s="47"/>
      <c r="M96" s="230"/>
      <c r="N96" s="231"/>
      <c r="O96" s="87"/>
      <c r="P96" s="87"/>
      <c r="Q96" s="87"/>
      <c r="R96" s="87"/>
      <c r="S96" s="87"/>
      <c r="T96" s="87"/>
      <c r="U96" s="88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687</v>
      </c>
      <c r="AU96" s="20" t="s">
        <v>85</v>
      </c>
    </row>
    <row r="97" s="2" customFormat="1" ht="16.5" customHeight="1">
      <c r="A97" s="41"/>
      <c r="B97" s="42"/>
      <c r="C97" s="214" t="s">
        <v>149</v>
      </c>
      <c r="D97" s="214" t="s">
        <v>144</v>
      </c>
      <c r="E97" s="215" t="s">
        <v>1841</v>
      </c>
      <c r="F97" s="216" t="s">
        <v>1842</v>
      </c>
      <c r="G97" s="217" t="s">
        <v>1831</v>
      </c>
      <c r="H97" s="218">
        <v>1</v>
      </c>
      <c r="I97" s="219"/>
      <c r="J97" s="220">
        <f>ROUND(I97*H97,2)</f>
        <v>0</v>
      </c>
      <c r="K97" s="216" t="s">
        <v>19</v>
      </c>
      <c r="L97" s="47"/>
      <c r="M97" s="221" t="s">
        <v>19</v>
      </c>
      <c r="N97" s="222" t="s">
        <v>46</v>
      </c>
      <c r="O97" s="87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3">
        <f>S97*H97</f>
        <v>0</v>
      </c>
      <c r="U97" s="224" t="s">
        <v>19</v>
      </c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25" t="s">
        <v>1719</v>
      </c>
      <c r="AT97" s="225" t="s">
        <v>144</v>
      </c>
      <c r="AU97" s="225" t="s">
        <v>85</v>
      </c>
      <c r="AY97" s="20" t="s">
        <v>142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20" t="s">
        <v>83</v>
      </c>
      <c r="BK97" s="226">
        <f>ROUND(I97*H97,2)</f>
        <v>0</v>
      </c>
      <c r="BL97" s="20" t="s">
        <v>1719</v>
      </c>
      <c r="BM97" s="225" t="s">
        <v>1843</v>
      </c>
    </row>
    <row r="98" s="2" customFormat="1">
      <c r="A98" s="41"/>
      <c r="B98" s="42"/>
      <c r="C98" s="43"/>
      <c r="D98" s="234" t="s">
        <v>687</v>
      </c>
      <c r="E98" s="43"/>
      <c r="F98" s="289" t="s">
        <v>1844</v>
      </c>
      <c r="G98" s="43"/>
      <c r="H98" s="43"/>
      <c r="I98" s="229"/>
      <c r="J98" s="43"/>
      <c r="K98" s="43"/>
      <c r="L98" s="47"/>
      <c r="M98" s="230"/>
      <c r="N98" s="231"/>
      <c r="O98" s="87"/>
      <c r="P98" s="87"/>
      <c r="Q98" s="87"/>
      <c r="R98" s="87"/>
      <c r="S98" s="87"/>
      <c r="T98" s="87"/>
      <c r="U98" s="88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0" t="s">
        <v>687</v>
      </c>
      <c r="AU98" s="20" t="s">
        <v>85</v>
      </c>
    </row>
    <row r="99" s="2" customFormat="1" ht="16.5" customHeight="1">
      <c r="A99" s="41"/>
      <c r="B99" s="42"/>
      <c r="C99" s="214" t="s">
        <v>174</v>
      </c>
      <c r="D99" s="214" t="s">
        <v>144</v>
      </c>
      <c r="E99" s="215" t="s">
        <v>1845</v>
      </c>
      <c r="F99" s="216" t="s">
        <v>1846</v>
      </c>
      <c r="G99" s="217" t="s">
        <v>1831</v>
      </c>
      <c r="H99" s="218">
        <v>1</v>
      </c>
      <c r="I99" s="219"/>
      <c r="J99" s="220">
        <f>ROUND(I99*H99,2)</f>
        <v>0</v>
      </c>
      <c r="K99" s="216" t="s">
        <v>19</v>
      </c>
      <c r="L99" s="47"/>
      <c r="M99" s="221" t="s">
        <v>19</v>
      </c>
      <c r="N99" s="222" t="s">
        <v>46</v>
      </c>
      <c r="O99" s="87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3">
        <f>S99*H99</f>
        <v>0</v>
      </c>
      <c r="U99" s="224" t="s">
        <v>19</v>
      </c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5" t="s">
        <v>1719</v>
      </c>
      <c r="AT99" s="225" t="s">
        <v>144</v>
      </c>
      <c r="AU99" s="225" t="s">
        <v>85</v>
      </c>
      <c r="AY99" s="20" t="s">
        <v>142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20" t="s">
        <v>83</v>
      </c>
      <c r="BK99" s="226">
        <f>ROUND(I99*H99,2)</f>
        <v>0</v>
      </c>
      <c r="BL99" s="20" t="s">
        <v>1719</v>
      </c>
      <c r="BM99" s="225" t="s">
        <v>1847</v>
      </c>
    </row>
    <row r="100" s="12" customFormat="1" ht="22.8" customHeight="1">
      <c r="A100" s="12"/>
      <c r="B100" s="198"/>
      <c r="C100" s="199"/>
      <c r="D100" s="200" t="s">
        <v>74</v>
      </c>
      <c r="E100" s="212" t="s">
        <v>1848</v>
      </c>
      <c r="F100" s="212" t="s">
        <v>1849</v>
      </c>
      <c r="G100" s="199"/>
      <c r="H100" s="199"/>
      <c r="I100" s="202"/>
      <c r="J100" s="213">
        <f>BK100</f>
        <v>0</v>
      </c>
      <c r="K100" s="199"/>
      <c r="L100" s="204"/>
      <c r="M100" s="205"/>
      <c r="N100" s="206"/>
      <c r="O100" s="206"/>
      <c r="P100" s="207">
        <f>SUM(P101:P110)</f>
        <v>0</v>
      </c>
      <c r="Q100" s="206"/>
      <c r="R100" s="207">
        <f>SUM(R101:R110)</f>
        <v>0</v>
      </c>
      <c r="S100" s="206"/>
      <c r="T100" s="207">
        <f>SUM(T101:T110)</f>
        <v>0</v>
      </c>
      <c r="U100" s="208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09" t="s">
        <v>174</v>
      </c>
      <c r="AT100" s="210" t="s">
        <v>74</v>
      </c>
      <c r="AU100" s="210" t="s">
        <v>83</v>
      </c>
      <c r="AY100" s="209" t="s">
        <v>142</v>
      </c>
      <c r="BK100" s="211">
        <f>SUM(BK101:BK110)</f>
        <v>0</v>
      </c>
    </row>
    <row r="101" s="2" customFormat="1" ht="16.5" customHeight="1">
      <c r="A101" s="41"/>
      <c r="B101" s="42"/>
      <c r="C101" s="214" t="s">
        <v>181</v>
      </c>
      <c r="D101" s="214" t="s">
        <v>144</v>
      </c>
      <c r="E101" s="215" t="s">
        <v>1850</v>
      </c>
      <c r="F101" s="216" t="s">
        <v>1851</v>
      </c>
      <c r="G101" s="217" t="s">
        <v>1831</v>
      </c>
      <c r="H101" s="218">
        <v>1</v>
      </c>
      <c r="I101" s="219"/>
      <c r="J101" s="220">
        <f>ROUND(I101*H101,2)</f>
        <v>0</v>
      </c>
      <c r="K101" s="216" t="s">
        <v>19</v>
      </c>
      <c r="L101" s="47"/>
      <c r="M101" s="221" t="s">
        <v>19</v>
      </c>
      <c r="N101" s="222" t="s">
        <v>46</v>
      </c>
      <c r="O101" s="87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3">
        <f>S101*H101</f>
        <v>0</v>
      </c>
      <c r="U101" s="224" t="s">
        <v>19</v>
      </c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5" t="s">
        <v>1719</v>
      </c>
      <c r="AT101" s="225" t="s">
        <v>144</v>
      </c>
      <c r="AU101" s="225" t="s">
        <v>85</v>
      </c>
      <c r="AY101" s="20" t="s">
        <v>142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20" t="s">
        <v>83</v>
      </c>
      <c r="BK101" s="226">
        <f>ROUND(I101*H101,2)</f>
        <v>0</v>
      </c>
      <c r="BL101" s="20" t="s">
        <v>1719</v>
      </c>
      <c r="BM101" s="225" t="s">
        <v>1852</v>
      </c>
    </row>
    <row r="102" s="2" customFormat="1" ht="16.5" customHeight="1">
      <c r="A102" s="41"/>
      <c r="B102" s="42"/>
      <c r="C102" s="214" t="s">
        <v>188</v>
      </c>
      <c r="D102" s="214" t="s">
        <v>144</v>
      </c>
      <c r="E102" s="215" t="s">
        <v>1853</v>
      </c>
      <c r="F102" s="216" t="s">
        <v>1854</v>
      </c>
      <c r="G102" s="217" t="s">
        <v>1831</v>
      </c>
      <c r="H102" s="218">
        <v>1</v>
      </c>
      <c r="I102" s="219"/>
      <c r="J102" s="220">
        <f>ROUND(I102*H102,2)</f>
        <v>0</v>
      </c>
      <c r="K102" s="216" t="s">
        <v>19</v>
      </c>
      <c r="L102" s="47"/>
      <c r="M102" s="221" t="s">
        <v>19</v>
      </c>
      <c r="N102" s="222" t="s">
        <v>46</v>
      </c>
      <c r="O102" s="87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3">
        <f>S102*H102</f>
        <v>0</v>
      </c>
      <c r="U102" s="224" t="s">
        <v>19</v>
      </c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5" t="s">
        <v>1719</v>
      </c>
      <c r="AT102" s="225" t="s">
        <v>144</v>
      </c>
      <c r="AU102" s="225" t="s">
        <v>85</v>
      </c>
      <c r="AY102" s="20" t="s">
        <v>142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20" t="s">
        <v>83</v>
      </c>
      <c r="BK102" s="226">
        <f>ROUND(I102*H102,2)</f>
        <v>0</v>
      </c>
      <c r="BL102" s="20" t="s">
        <v>1719</v>
      </c>
      <c r="BM102" s="225" t="s">
        <v>1855</v>
      </c>
    </row>
    <row r="103" s="2" customFormat="1" ht="16.5" customHeight="1">
      <c r="A103" s="41"/>
      <c r="B103" s="42"/>
      <c r="C103" s="214" t="s">
        <v>195</v>
      </c>
      <c r="D103" s="214" t="s">
        <v>144</v>
      </c>
      <c r="E103" s="215" t="s">
        <v>1856</v>
      </c>
      <c r="F103" s="216" t="s">
        <v>1857</v>
      </c>
      <c r="G103" s="217" t="s">
        <v>1831</v>
      </c>
      <c r="H103" s="218">
        <v>1</v>
      </c>
      <c r="I103" s="219"/>
      <c r="J103" s="220">
        <f>ROUND(I103*H103,2)</f>
        <v>0</v>
      </c>
      <c r="K103" s="216" t="s">
        <v>19</v>
      </c>
      <c r="L103" s="47"/>
      <c r="M103" s="221" t="s">
        <v>19</v>
      </c>
      <c r="N103" s="222" t="s">
        <v>46</v>
      </c>
      <c r="O103" s="87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3">
        <f>S103*H103</f>
        <v>0</v>
      </c>
      <c r="U103" s="224" t="s">
        <v>19</v>
      </c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5" t="s">
        <v>1719</v>
      </c>
      <c r="AT103" s="225" t="s">
        <v>144</v>
      </c>
      <c r="AU103" s="225" t="s">
        <v>85</v>
      </c>
      <c r="AY103" s="20" t="s">
        <v>142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20" t="s">
        <v>83</v>
      </c>
      <c r="BK103" s="226">
        <f>ROUND(I103*H103,2)</f>
        <v>0</v>
      </c>
      <c r="BL103" s="20" t="s">
        <v>1719</v>
      </c>
      <c r="BM103" s="225" t="s">
        <v>1858</v>
      </c>
    </row>
    <row r="104" s="2" customFormat="1" ht="16.5" customHeight="1">
      <c r="A104" s="41"/>
      <c r="B104" s="42"/>
      <c r="C104" s="214" t="s">
        <v>186</v>
      </c>
      <c r="D104" s="214" t="s">
        <v>144</v>
      </c>
      <c r="E104" s="215" t="s">
        <v>1859</v>
      </c>
      <c r="F104" s="216" t="s">
        <v>1860</v>
      </c>
      <c r="G104" s="217" t="s">
        <v>1831</v>
      </c>
      <c r="H104" s="218">
        <v>1</v>
      </c>
      <c r="I104" s="219"/>
      <c r="J104" s="220">
        <f>ROUND(I104*H104,2)</f>
        <v>0</v>
      </c>
      <c r="K104" s="216" t="s">
        <v>19</v>
      </c>
      <c r="L104" s="47"/>
      <c r="M104" s="221" t="s">
        <v>19</v>
      </c>
      <c r="N104" s="222" t="s">
        <v>46</v>
      </c>
      <c r="O104" s="87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3">
        <f>S104*H104</f>
        <v>0</v>
      </c>
      <c r="U104" s="224" t="s">
        <v>19</v>
      </c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5" t="s">
        <v>1719</v>
      </c>
      <c r="AT104" s="225" t="s">
        <v>144</v>
      </c>
      <c r="AU104" s="225" t="s">
        <v>85</v>
      </c>
      <c r="AY104" s="20" t="s">
        <v>142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20" t="s">
        <v>83</v>
      </c>
      <c r="BK104" s="226">
        <f>ROUND(I104*H104,2)</f>
        <v>0</v>
      </c>
      <c r="BL104" s="20" t="s">
        <v>1719</v>
      </c>
      <c r="BM104" s="225" t="s">
        <v>1861</v>
      </c>
    </row>
    <row r="105" s="2" customFormat="1" ht="16.5" customHeight="1">
      <c r="A105" s="41"/>
      <c r="B105" s="42"/>
      <c r="C105" s="214" t="s">
        <v>194</v>
      </c>
      <c r="D105" s="214" t="s">
        <v>144</v>
      </c>
      <c r="E105" s="215" t="s">
        <v>1862</v>
      </c>
      <c r="F105" s="216" t="s">
        <v>1863</v>
      </c>
      <c r="G105" s="217" t="s">
        <v>1831</v>
      </c>
      <c r="H105" s="218">
        <v>1</v>
      </c>
      <c r="I105" s="219"/>
      <c r="J105" s="220">
        <f>ROUND(I105*H105,2)</f>
        <v>0</v>
      </c>
      <c r="K105" s="216" t="s">
        <v>19</v>
      </c>
      <c r="L105" s="47"/>
      <c r="M105" s="221" t="s">
        <v>19</v>
      </c>
      <c r="N105" s="222" t="s">
        <v>46</v>
      </c>
      <c r="O105" s="87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3">
        <f>S105*H105</f>
        <v>0</v>
      </c>
      <c r="U105" s="224" t="s">
        <v>19</v>
      </c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5" t="s">
        <v>1719</v>
      </c>
      <c r="AT105" s="225" t="s">
        <v>144</v>
      </c>
      <c r="AU105" s="225" t="s">
        <v>85</v>
      </c>
      <c r="AY105" s="20" t="s">
        <v>142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20" t="s">
        <v>83</v>
      </c>
      <c r="BK105" s="226">
        <f>ROUND(I105*H105,2)</f>
        <v>0</v>
      </c>
      <c r="BL105" s="20" t="s">
        <v>1719</v>
      </c>
      <c r="BM105" s="225" t="s">
        <v>1864</v>
      </c>
    </row>
    <row r="106" s="2" customFormat="1" ht="16.5" customHeight="1">
      <c r="A106" s="41"/>
      <c r="B106" s="42"/>
      <c r="C106" s="214" t="s">
        <v>211</v>
      </c>
      <c r="D106" s="214" t="s">
        <v>144</v>
      </c>
      <c r="E106" s="215" t="s">
        <v>1865</v>
      </c>
      <c r="F106" s="216" t="s">
        <v>1866</v>
      </c>
      <c r="G106" s="217" t="s">
        <v>1831</v>
      </c>
      <c r="H106" s="218">
        <v>1</v>
      </c>
      <c r="I106" s="219"/>
      <c r="J106" s="220">
        <f>ROUND(I106*H106,2)</f>
        <v>0</v>
      </c>
      <c r="K106" s="216" t="s">
        <v>19</v>
      </c>
      <c r="L106" s="47"/>
      <c r="M106" s="221" t="s">
        <v>19</v>
      </c>
      <c r="N106" s="222" t="s">
        <v>46</v>
      </c>
      <c r="O106" s="87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3">
        <f>S106*H106</f>
        <v>0</v>
      </c>
      <c r="U106" s="224" t="s">
        <v>19</v>
      </c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5" t="s">
        <v>1719</v>
      </c>
      <c r="AT106" s="225" t="s">
        <v>144</v>
      </c>
      <c r="AU106" s="225" t="s">
        <v>85</v>
      </c>
      <c r="AY106" s="20" t="s">
        <v>142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20" t="s">
        <v>83</v>
      </c>
      <c r="BK106" s="226">
        <f>ROUND(I106*H106,2)</f>
        <v>0</v>
      </c>
      <c r="BL106" s="20" t="s">
        <v>1719</v>
      </c>
      <c r="BM106" s="225" t="s">
        <v>1867</v>
      </c>
    </row>
    <row r="107" s="2" customFormat="1" ht="16.5" customHeight="1">
      <c r="A107" s="41"/>
      <c r="B107" s="42"/>
      <c r="C107" s="214" t="s">
        <v>8</v>
      </c>
      <c r="D107" s="214" t="s">
        <v>144</v>
      </c>
      <c r="E107" s="215" t="s">
        <v>1868</v>
      </c>
      <c r="F107" s="216" t="s">
        <v>1869</v>
      </c>
      <c r="G107" s="217" t="s">
        <v>1870</v>
      </c>
      <c r="H107" s="218">
        <v>2</v>
      </c>
      <c r="I107" s="219"/>
      <c r="J107" s="220">
        <f>ROUND(I107*H107,2)</f>
        <v>0</v>
      </c>
      <c r="K107" s="216" t="s">
        <v>19</v>
      </c>
      <c r="L107" s="47"/>
      <c r="M107" s="221" t="s">
        <v>19</v>
      </c>
      <c r="N107" s="222" t="s">
        <v>46</v>
      </c>
      <c r="O107" s="87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3">
        <f>S107*H107</f>
        <v>0</v>
      </c>
      <c r="U107" s="224" t="s">
        <v>19</v>
      </c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5" t="s">
        <v>1719</v>
      </c>
      <c r="AT107" s="225" t="s">
        <v>144</v>
      </c>
      <c r="AU107" s="225" t="s">
        <v>85</v>
      </c>
      <c r="AY107" s="20" t="s">
        <v>142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20" t="s">
        <v>83</v>
      </c>
      <c r="BK107" s="226">
        <f>ROUND(I107*H107,2)</f>
        <v>0</v>
      </c>
      <c r="BL107" s="20" t="s">
        <v>1719</v>
      </c>
      <c r="BM107" s="225" t="s">
        <v>1871</v>
      </c>
    </row>
    <row r="108" s="2" customFormat="1">
      <c r="A108" s="41"/>
      <c r="B108" s="42"/>
      <c r="C108" s="43"/>
      <c r="D108" s="234" t="s">
        <v>687</v>
      </c>
      <c r="E108" s="43"/>
      <c r="F108" s="289" t="s">
        <v>1872</v>
      </c>
      <c r="G108" s="43"/>
      <c r="H108" s="43"/>
      <c r="I108" s="229"/>
      <c r="J108" s="43"/>
      <c r="K108" s="43"/>
      <c r="L108" s="47"/>
      <c r="M108" s="230"/>
      <c r="N108" s="231"/>
      <c r="O108" s="87"/>
      <c r="P108" s="87"/>
      <c r="Q108" s="87"/>
      <c r="R108" s="87"/>
      <c r="S108" s="87"/>
      <c r="T108" s="87"/>
      <c r="U108" s="88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0" t="s">
        <v>687</v>
      </c>
      <c r="AU108" s="20" t="s">
        <v>85</v>
      </c>
    </row>
    <row r="109" s="2" customFormat="1" ht="16.5" customHeight="1">
      <c r="A109" s="41"/>
      <c r="B109" s="42"/>
      <c r="C109" s="214" t="s">
        <v>224</v>
      </c>
      <c r="D109" s="214" t="s">
        <v>144</v>
      </c>
      <c r="E109" s="215" t="s">
        <v>1873</v>
      </c>
      <c r="F109" s="216" t="s">
        <v>1874</v>
      </c>
      <c r="G109" s="217" t="s">
        <v>1831</v>
      </c>
      <c r="H109" s="218">
        <v>1</v>
      </c>
      <c r="I109" s="219"/>
      <c r="J109" s="220">
        <f>ROUND(I109*H109,2)</f>
        <v>0</v>
      </c>
      <c r="K109" s="216" t="s">
        <v>19</v>
      </c>
      <c r="L109" s="47"/>
      <c r="M109" s="221" t="s">
        <v>19</v>
      </c>
      <c r="N109" s="222" t="s">
        <v>46</v>
      </c>
      <c r="O109" s="87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3">
        <f>S109*H109</f>
        <v>0</v>
      </c>
      <c r="U109" s="224" t="s">
        <v>19</v>
      </c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5" t="s">
        <v>1719</v>
      </c>
      <c r="AT109" s="225" t="s">
        <v>144</v>
      </c>
      <c r="AU109" s="225" t="s">
        <v>85</v>
      </c>
      <c r="AY109" s="20" t="s">
        <v>142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20" t="s">
        <v>83</v>
      </c>
      <c r="BK109" s="226">
        <f>ROUND(I109*H109,2)</f>
        <v>0</v>
      </c>
      <c r="BL109" s="20" t="s">
        <v>1719</v>
      </c>
      <c r="BM109" s="225" t="s">
        <v>1875</v>
      </c>
    </row>
    <row r="110" s="2" customFormat="1" ht="16.5" customHeight="1">
      <c r="A110" s="41"/>
      <c r="B110" s="42"/>
      <c r="C110" s="214" t="s">
        <v>237</v>
      </c>
      <c r="D110" s="214" t="s">
        <v>144</v>
      </c>
      <c r="E110" s="215" t="s">
        <v>1876</v>
      </c>
      <c r="F110" s="216" t="s">
        <v>1877</v>
      </c>
      <c r="G110" s="217" t="s">
        <v>1831</v>
      </c>
      <c r="H110" s="218">
        <v>1</v>
      </c>
      <c r="I110" s="219"/>
      <c r="J110" s="220">
        <f>ROUND(I110*H110,2)</f>
        <v>0</v>
      </c>
      <c r="K110" s="216" t="s">
        <v>19</v>
      </c>
      <c r="L110" s="47"/>
      <c r="M110" s="221" t="s">
        <v>19</v>
      </c>
      <c r="N110" s="222" t="s">
        <v>46</v>
      </c>
      <c r="O110" s="87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3">
        <f>S110*H110</f>
        <v>0</v>
      </c>
      <c r="U110" s="224" t="s">
        <v>19</v>
      </c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5" t="s">
        <v>1719</v>
      </c>
      <c r="AT110" s="225" t="s">
        <v>144</v>
      </c>
      <c r="AU110" s="225" t="s">
        <v>85</v>
      </c>
      <c r="AY110" s="20" t="s">
        <v>142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20" t="s">
        <v>83</v>
      </c>
      <c r="BK110" s="226">
        <f>ROUND(I110*H110,2)</f>
        <v>0</v>
      </c>
      <c r="BL110" s="20" t="s">
        <v>1719</v>
      </c>
      <c r="BM110" s="225" t="s">
        <v>1878</v>
      </c>
    </row>
    <row r="111" s="12" customFormat="1" ht="22.8" customHeight="1">
      <c r="A111" s="12"/>
      <c r="B111" s="198"/>
      <c r="C111" s="199"/>
      <c r="D111" s="200" t="s">
        <v>74</v>
      </c>
      <c r="E111" s="212" t="s">
        <v>1714</v>
      </c>
      <c r="F111" s="212" t="s">
        <v>1715</v>
      </c>
      <c r="G111" s="199"/>
      <c r="H111" s="199"/>
      <c r="I111" s="202"/>
      <c r="J111" s="213">
        <f>BK111</f>
        <v>0</v>
      </c>
      <c r="K111" s="199"/>
      <c r="L111" s="204"/>
      <c r="M111" s="205"/>
      <c r="N111" s="206"/>
      <c r="O111" s="206"/>
      <c r="P111" s="207">
        <f>SUM(P112:P117)</f>
        <v>0</v>
      </c>
      <c r="Q111" s="206"/>
      <c r="R111" s="207">
        <f>SUM(R112:R117)</f>
        <v>0</v>
      </c>
      <c r="S111" s="206"/>
      <c r="T111" s="207">
        <f>SUM(T112:T117)</f>
        <v>0</v>
      </c>
      <c r="U111" s="208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R111" s="209" t="s">
        <v>174</v>
      </c>
      <c r="AT111" s="210" t="s">
        <v>74</v>
      </c>
      <c r="AU111" s="210" t="s">
        <v>83</v>
      </c>
      <c r="AY111" s="209" t="s">
        <v>142</v>
      </c>
      <c r="BK111" s="211">
        <f>SUM(BK112:BK117)</f>
        <v>0</v>
      </c>
    </row>
    <row r="112" s="2" customFormat="1" ht="16.5" customHeight="1">
      <c r="A112" s="41"/>
      <c r="B112" s="42"/>
      <c r="C112" s="214" t="s">
        <v>256</v>
      </c>
      <c r="D112" s="214" t="s">
        <v>144</v>
      </c>
      <c r="E112" s="215" t="s">
        <v>1879</v>
      </c>
      <c r="F112" s="216" t="s">
        <v>1880</v>
      </c>
      <c r="G112" s="217" t="s">
        <v>1831</v>
      </c>
      <c r="H112" s="218">
        <v>1</v>
      </c>
      <c r="I112" s="219"/>
      <c r="J112" s="220">
        <f>ROUND(I112*H112,2)</f>
        <v>0</v>
      </c>
      <c r="K112" s="216" t="s">
        <v>19</v>
      </c>
      <c r="L112" s="47"/>
      <c r="M112" s="221" t="s">
        <v>19</v>
      </c>
      <c r="N112" s="222" t="s">
        <v>46</v>
      </c>
      <c r="O112" s="87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3">
        <f>S112*H112</f>
        <v>0</v>
      </c>
      <c r="U112" s="224" t="s">
        <v>19</v>
      </c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5" t="s">
        <v>1719</v>
      </c>
      <c r="AT112" s="225" t="s">
        <v>144</v>
      </c>
      <c r="AU112" s="225" t="s">
        <v>85</v>
      </c>
      <c r="AY112" s="20" t="s">
        <v>142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20" t="s">
        <v>83</v>
      </c>
      <c r="BK112" s="226">
        <f>ROUND(I112*H112,2)</f>
        <v>0</v>
      </c>
      <c r="BL112" s="20" t="s">
        <v>1719</v>
      </c>
      <c r="BM112" s="225" t="s">
        <v>1881</v>
      </c>
    </row>
    <row r="113" s="2" customFormat="1">
      <c r="A113" s="41"/>
      <c r="B113" s="42"/>
      <c r="C113" s="43"/>
      <c r="D113" s="234" t="s">
        <v>687</v>
      </c>
      <c r="E113" s="43"/>
      <c r="F113" s="289" t="s">
        <v>1882</v>
      </c>
      <c r="G113" s="43"/>
      <c r="H113" s="43"/>
      <c r="I113" s="229"/>
      <c r="J113" s="43"/>
      <c r="K113" s="43"/>
      <c r="L113" s="47"/>
      <c r="M113" s="230"/>
      <c r="N113" s="231"/>
      <c r="O113" s="87"/>
      <c r="P113" s="87"/>
      <c r="Q113" s="87"/>
      <c r="R113" s="87"/>
      <c r="S113" s="87"/>
      <c r="T113" s="87"/>
      <c r="U113" s="88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687</v>
      </c>
      <c r="AU113" s="20" t="s">
        <v>85</v>
      </c>
    </row>
    <row r="114" s="2" customFormat="1" ht="16.5" customHeight="1">
      <c r="A114" s="41"/>
      <c r="B114" s="42"/>
      <c r="C114" s="214" t="s">
        <v>269</v>
      </c>
      <c r="D114" s="214" t="s">
        <v>144</v>
      </c>
      <c r="E114" s="215" t="s">
        <v>1883</v>
      </c>
      <c r="F114" s="216" t="s">
        <v>1884</v>
      </c>
      <c r="G114" s="217" t="s">
        <v>1831</v>
      </c>
      <c r="H114" s="218">
        <v>1</v>
      </c>
      <c r="I114" s="219"/>
      <c r="J114" s="220">
        <f>ROUND(I114*H114,2)</f>
        <v>0</v>
      </c>
      <c r="K114" s="216" t="s">
        <v>19</v>
      </c>
      <c r="L114" s="47"/>
      <c r="M114" s="221" t="s">
        <v>19</v>
      </c>
      <c r="N114" s="222" t="s">
        <v>46</v>
      </c>
      <c r="O114" s="87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3">
        <f>S114*H114</f>
        <v>0</v>
      </c>
      <c r="U114" s="224" t="s">
        <v>19</v>
      </c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5" t="s">
        <v>1719</v>
      </c>
      <c r="AT114" s="225" t="s">
        <v>144</v>
      </c>
      <c r="AU114" s="225" t="s">
        <v>85</v>
      </c>
      <c r="AY114" s="20" t="s">
        <v>142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20" t="s">
        <v>83</v>
      </c>
      <c r="BK114" s="226">
        <f>ROUND(I114*H114,2)</f>
        <v>0</v>
      </c>
      <c r="BL114" s="20" t="s">
        <v>1719</v>
      </c>
      <c r="BM114" s="225" t="s">
        <v>1885</v>
      </c>
    </row>
    <row r="115" s="2" customFormat="1">
      <c r="A115" s="41"/>
      <c r="B115" s="42"/>
      <c r="C115" s="43"/>
      <c r="D115" s="234" t="s">
        <v>687</v>
      </c>
      <c r="E115" s="43"/>
      <c r="F115" s="289" t="s">
        <v>1886</v>
      </c>
      <c r="G115" s="43"/>
      <c r="H115" s="43"/>
      <c r="I115" s="229"/>
      <c r="J115" s="43"/>
      <c r="K115" s="43"/>
      <c r="L115" s="47"/>
      <c r="M115" s="230"/>
      <c r="N115" s="231"/>
      <c r="O115" s="87"/>
      <c r="P115" s="87"/>
      <c r="Q115" s="87"/>
      <c r="R115" s="87"/>
      <c r="S115" s="87"/>
      <c r="T115" s="87"/>
      <c r="U115" s="88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687</v>
      </c>
      <c r="AU115" s="20" t="s">
        <v>85</v>
      </c>
    </row>
    <row r="116" s="2" customFormat="1" ht="16.5" customHeight="1">
      <c r="A116" s="41"/>
      <c r="B116" s="42"/>
      <c r="C116" s="214" t="s">
        <v>275</v>
      </c>
      <c r="D116" s="214" t="s">
        <v>144</v>
      </c>
      <c r="E116" s="215" t="s">
        <v>1887</v>
      </c>
      <c r="F116" s="216" t="s">
        <v>1888</v>
      </c>
      <c r="G116" s="217" t="s">
        <v>1831</v>
      </c>
      <c r="H116" s="218">
        <v>1</v>
      </c>
      <c r="I116" s="219"/>
      <c r="J116" s="220">
        <f>ROUND(I116*H116,2)</f>
        <v>0</v>
      </c>
      <c r="K116" s="216" t="s">
        <v>19</v>
      </c>
      <c r="L116" s="47"/>
      <c r="M116" s="221" t="s">
        <v>19</v>
      </c>
      <c r="N116" s="222" t="s">
        <v>46</v>
      </c>
      <c r="O116" s="87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3">
        <f>S116*H116</f>
        <v>0</v>
      </c>
      <c r="U116" s="224" t="s">
        <v>19</v>
      </c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5" t="s">
        <v>1719</v>
      </c>
      <c r="AT116" s="225" t="s">
        <v>144</v>
      </c>
      <c r="AU116" s="225" t="s">
        <v>85</v>
      </c>
      <c r="AY116" s="20" t="s">
        <v>142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20" t="s">
        <v>83</v>
      </c>
      <c r="BK116" s="226">
        <f>ROUND(I116*H116,2)</f>
        <v>0</v>
      </c>
      <c r="BL116" s="20" t="s">
        <v>1719</v>
      </c>
      <c r="BM116" s="225" t="s">
        <v>1889</v>
      </c>
    </row>
    <row r="117" s="2" customFormat="1">
      <c r="A117" s="41"/>
      <c r="B117" s="42"/>
      <c r="C117" s="43"/>
      <c r="D117" s="234" t="s">
        <v>687</v>
      </c>
      <c r="E117" s="43"/>
      <c r="F117" s="289" t="s">
        <v>1890</v>
      </c>
      <c r="G117" s="43"/>
      <c r="H117" s="43"/>
      <c r="I117" s="229"/>
      <c r="J117" s="43"/>
      <c r="K117" s="43"/>
      <c r="L117" s="47"/>
      <c r="M117" s="230"/>
      <c r="N117" s="231"/>
      <c r="O117" s="87"/>
      <c r="P117" s="87"/>
      <c r="Q117" s="87"/>
      <c r="R117" s="87"/>
      <c r="S117" s="87"/>
      <c r="T117" s="87"/>
      <c r="U117" s="88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0" t="s">
        <v>687</v>
      </c>
      <c r="AU117" s="20" t="s">
        <v>85</v>
      </c>
    </row>
    <row r="118" s="12" customFormat="1" ht="22.8" customHeight="1">
      <c r="A118" s="12"/>
      <c r="B118" s="198"/>
      <c r="C118" s="199"/>
      <c r="D118" s="200" t="s">
        <v>74</v>
      </c>
      <c r="E118" s="212" t="s">
        <v>1891</v>
      </c>
      <c r="F118" s="212" t="s">
        <v>1892</v>
      </c>
      <c r="G118" s="199"/>
      <c r="H118" s="199"/>
      <c r="I118" s="202"/>
      <c r="J118" s="213">
        <f>BK118</f>
        <v>0</v>
      </c>
      <c r="K118" s="199"/>
      <c r="L118" s="204"/>
      <c r="M118" s="205"/>
      <c r="N118" s="206"/>
      <c r="O118" s="206"/>
      <c r="P118" s="207">
        <f>SUM(P119:P122)</f>
        <v>0</v>
      </c>
      <c r="Q118" s="206"/>
      <c r="R118" s="207">
        <f>SUM(R119:R122)</f>
        <v>0</v>
      </c>
      <c r="S118" s="206"/>
      <c r="T118" s="207">
        <f>SUM(T119:T122)</f>
        <v>0</v>
      </c>
      <c r="U118" s="208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09" t="s">
        <v>174</v>
      </c>
      <c r="AT118" s="210" t="s">
        <v>74</v>
      </c>
      <c r="AU118" s="210" t="s">
        <v>83</v>
      </c>
      <c r="AY118" s="209" t="s">
        <v>142</v>
      </c>
      <c r="BK118" s="211">
        <f>SUM(BK119:BK122)</f>
        <v>0</v>
      </c>
    </row>
    <row r="119" s="2" customFormat="1" ht="16.5" customHeight="1">
      <c r="A119" s="41"/>
      <c r="B119" s="42"/>
      <c r="C119" s="214" t="s">
        <v>281</v>
      </c>
      <c r="D119" s="214" t="s">
        <v>144</v>
      </c>
      <c r="E119" s="215" t="s">
        <v>1893</v>
      </c>
      <c r="F119" s="216" t="s">
        <v>1894</v>
      </c>
      <c r="G119" s="217" t="s">
        <v>1831</v>
      </c>
      <c r="H119" s="218">
        <v>1</v>
      </c>
      <c r="I119" s="219"/>
      <c r="J119" s="220">
        <f>ROUND(I119*H119,2)</f>
        <v>0</v>
      </c>
      <c r="K119" s="216" t="s">
        <v>19</v>
      </c>
      <c r="L119" s="47"/>
      <c r="M119" s="221" t="s">
        <v>19</v>
      </c>
      <c r="N119" s="222" t="s">
        <v>46</v>
      </c>
      <c r="O119" s="87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3">
        <f>S119*H119</f>
        <v>0</v>
      </c>
      <c r="U119" s="224" t="s">
        <v>19</v>
      </c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5" t="s">
        <v>1719</v>
      </c>
      <c r="AT119" s="225" t="s">
        <v>144</v>
      </c>
      <c r="AU119" s="225" t="s">
        <v>85</v>
      </c>
      <c r="AY119" s="20" t="s">
        <v>142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20" t="s">
        <v>83</v>
      </c>
      <c r="BK119" s="226">
        <f>ROUND(I119*H119,2)</f>
        <v>0</v>
      </c>
      <c r="BL119" s="20" t="s">
        <v>1719</v>
      </c>
      <c r="BM119" s="225" t="s">
        <v>1895</v>
      </c>
    </row>
    <row r="120" s="2" customFormat="1">
      <c r="A120" s="41"/>
      <c r="B120" s="42"/>
      <c r="C120" s="43"/>
      <c r="D120" s="234" t="s">
        <v>687</v>
      </c>
      <c r="E120" s="43"/>
      <c r="F120" s="289" t="s">
        <v>1896</v>
      </c>
      <c r="G120" s="43"/>
      <c r="H120" s="43"/>
      <c r="I120" s="229"/>
      <c r="J120" s="43"/>
      <c r="K120" s="43"/>
      <c r="L120" s="47"/>
      <c r="M120" s="230"/>
      <c r="N120" s="231"/>
      <c r="O120" s="87"/>
      <c r="P120" s="87"/>
      <c r="Q120" s="87"/>
      <c r="R120" s="87"/>
      <c r="S120" s="87"/>
      <c r="T120" s="87"/>
      <c r="U120" s="88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0" t="s">
        <v>687</v>
      </c>
      <c r="AU120" s="20" t="s">
        <v>85</v>
      </c>
    </row>
    <row r="121" s="2" customFormat="1" ht="16.5" customHeight="1">
      <c r="A121" s="41"/>
      <c r="B121" s="42"/>
      <c r="C121" s="214" t="s">
        <v>288</v>
      </c>
      <c r="D121" s="214" t="s">
        <v>144</v>
      </c>
      <c r="E121" s="215" t="s">
        <v>1897</v>
      </c>
      <c r="F121" s="216" t="s">
        <v>1898</v>
      </c>
      <c r="G121" s="217" t="s">
        <v>1831</v>
      </c>
      <c r="H121" s="218">
        <v>1</v>
      </c>
      <c r="I121" s="219"/>
      <c r="J121" s="220">
        <f>ROUND(I121*H121,2)</f>
        <v>0</v>
      </c>
      <c r="K121" s="216" t="s">
        <v>19</v>
      </c>
      <c r="L121" s="47"/>
      <c r="M121" s="221" t="s">
        <v>19</v>
      </c>
      <c r="N121" s="222" t="s">
        <v>46</v>
      </c>
      <c r="O121" s="87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3">
        <f>S121*H121</f>
        <v>0</v>
      </c>
      <c r="U121" s="224" t="s">
        <v>19</v>
      </c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5" t="s">
        <v>1719</v>
      </c>
      <c r="AT121" s="225" t="s">
        <v>144</v>
      </c>
      <c r="AU121" s="225" t="s">
        <v>85</v>
      </c>
      <c r="AY121" s="20" t="s">
        <v>142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20" t="s">
        <v>83</v>
      </c>
      <c r="BK121" s="226">
        <f>ROUND(I121*H121,2)</f>
        <v>0</v>
      </c>
      <c r="BL121" s="20" t="s">
        <v>1719</v>
      </c>
      <c r="BM121" s="225" t="s">
        <v>1899</v>
      </c>
    </row>
    <row r="122" s="2" customFormat="1">
      <c r="A122" s="41"/>
      <c r="B122" s="42"/>
      <c r="C122" s="43"/>
      <c r="D122" s="234" t="s">
        <v>687</v>
      </c>
      <c r="E122" s="43"/>
      <c r="F122" s="289" t="s">
        <v>1896</v>
      </c>
      <c r="G122" s="43"/>
      <c r="H122" s="43"/>
      <c r="I122" s="229"/>
      <c r="J122" s="43"/>
      <c r="K122" s="43"/>
      <c r="L122" s="47"/>
      <c r="M122" s="230"/>
      <c r="N122" s="231"/>
      <c r="O122" s="87"/>
      <c r="P122" s="87"/>
      <c r="Q122" s="87"/>
      <c r="R122" s="87"/>
      <c r="S122" s="87"/>
      <c r="T122" s="87"/>
      <c r="U122" s="88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687</v>
      </c>
      <c r="AU122" s="20" t="s">
        <v>85</v>
      </c>
    </row>
    <row r="123" s="12" customFormat="1" ht="22.8" customHeight="1">
      <c r="A123" s="12"/>
      <c r="B123" s="198"/>
      <c r="C123" s="199"/>
      <c r="D123" s="200" t="s">
        <v>74</v>
      </c>
      <c r="E123" s="212" t="s">
        <v>1900</v>
      </c>
      <c r="F123" s="212" t="s">
        <v>1901</v>
      </c>
      <c r="G123" s="199"/>
      <c r="H123" s="199"/>
      <c r="I123" s="202"/>
      <c r="J123" s="213">
        <f>BK123</f>
        <v>0</v>
      </c>
      <c r="K123" s="199"/>
      <c r="L123" s="204"/>
      <c r="M123" s="205"/>
      <c r="N123" s="206"/>
      <c r="O123" s="206"/>
      <c r="P123" s="207">
        <f>P124</f>
        <v>0</v>
      </c>
      <c r="Q123" s="206"/>
      <c r="R123" s="207">
        <f>R124</f>
        <v>0</v>
      </c>
      <c r="S123" s="206"/>
      <c r="T123" s="207">
        <f>T124</f>
        <v>0</v>
      </c>
      <c r="U123" s="208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09" t="s">
        <v>174</v>
      </c>
      <c r="AT123" s="210" t="s">
        <v>74</v>
      </c>
      <c r="AU123" s="210" t="s">
        <v>83</v>
      </c>
      <c r="AY123" s="209" t="s">
        <v>142</v>
      </c>
      <c r="BK123" s="211">
        <f>BK124</f>
        <v>0</v>
      </c>
    </row>
    <row r="124" s="2" customFormat="1" ht="16.5" customHeight="1">
      <c r="A124" s="41"/>
      <c r="B124" s="42"/>
      <c r="C124" s="214" t="s">
        <v>294</v>
      </c>
      <c r="D124" s="214" t="s">
        <v>144</v>
      </c>
      <c r="E124" s="215" t="s">
        <v>1902</v>
      </c>
      <c r="F124" s="216" t="s">
        <v>1903</v>
      </c>
      <c r="G124" s="217" t="s">
        <v>1831</v>
      </c>
      <c r="H124" s="218">
        <v>1</v>
      </c>
      <c r="I124" s="219"/>
      <c r="J124" s="220">
        <f>ROUND(I124*H124,2)</f>
        <v>0</v>
      </c>
      <c r="K124" s="216" t="s">
        <v>19</v>
      </c>
      <c r="L124" s="47"/>
      <c r="M124" s="221" t="s">
        <v>19</v>
      </c>
      <c r="N124" s="222" t="s">
        <v>46</v>
      </c>
      <c r="O124" s="87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3">
        <f>S124*H124</f>
        <v>0</v>
      </c>
      <c r="U124" s="224" t="s">
        <v>19</v>
      </c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5" t="s">
        <v>1719</v>
      </c>
      <c r="AT124" s="225" t="s">
        <v>144</v>
      </c>
      <c r="AU124" s="225" t="s">
        <v>85</v>
      </c>
      <c r="AY124" s="20" t="s">
        <v>142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20" t="s">
        <v>83</v>
      </c>
      <c r="BK124" s="226">
        <f>ROUND(I124*H124,2)</f>
        <v>0</v>
      </c>
      <c r="BL124" s="20" t="s">
        <v>1719</v>
      </c>
      <c r="BM124" s="225" t="s">
        <v>1904</v>
      </c>
    </row>
    <row r="125" s="12" customFormat="1" ht="22.8" customHeight="1">
      <c r="A125" s="12"/>
      <c r="B125" s="198"/>
      <c r="C125" s="199"/>
      <c r="D125" s="200" t="s">
        <v>74</v>
      </c>
      <c r="E125" s="212" t="s">
        <v>1905</v>
      </c>
      <c r="F125" s="212" t="s">
        <v>1906</v>
      </c>
      <c r="G125" s="199"/>
      <c r="H125" s="199"/>
      <c r="I125" s="202"/>
      <c r="J125" s="213">
        <f>BK125</f>
        <v>0</v>
      </c>
      <c r="K125" s="199"/>
      <c r="L125" s="204"/>
      <c r="M125" s="205"/>
      <c r="N125" s="206"/>
      <c r="O125" s="206"/>
      <c r="P125" s="207">
        <f>P126</f>
        <v>0</v>
      </c>
      <c r="Q125" s="206"/>
      <c r="R125" s="207">
        <f>R126</f>
        <v>0</v>
      </c>
      <c r="S125" s="206"/>
      <c r="T125" s="207">
        <f>T126</f>
        <v>0</v>
      </c>
      <c r="U125" s="208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09" t="s">
        <v>174</v>
      </c>
      <c r="AT125" s="210" t="s">
        <v>74</v>
      </c>
      <c r="AU125" s="210" t="s">
        <v>83</v>
      </c>
      <c r="AY125" s="209" t="s">
        <v>142</v>
      </c>
      <c r="BK125" s="211">
        <f>BK126</f>
        <v>0</v>
      </c>
    </row>
    <row r="126" s="2" customFormat="1" ht="16.5" customHeight="1">
      <c r="A126" s="41"/>
      <c r="B126" s="42"/>
      <c r="C126" s="214" t="s">
        <v>7</v>
      </c>
      <c r="D126" s="214" t="s">
        <v>144</v>
      </c>
      <c r="E126" s="215" t="s">
        <v>1907</v>
      </c>
      <c r="F126" s="216" t="s">
        <v>1908</v>
      </c>
      <c r="G126" s="217" t="s">
        <v>1831</v>
      </c>
      <c r="H126" s="218">
        <v>1</v>
      </c>
      <c r="I126" s="219"/>
      <c r="J126" s="220">
        <f>ROUND(I126*H126,2)</f>
        <v>0</v>
      </c>
      <c r="K126" s="216" t="s">
        <v>19</v>
      </c>
      <c r="L126" s="47"/>
      <c r="M126" s="221" t="s">
        <v>19</v>
      </c>
      <c r="N126" s="222" t="s">
        <v>46</v>
      </c>
      <c r="O126" s="87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3">
        <f>S126*H126</f>
        <v>0</v>
      </c>
      <c r="U126" s="224" t="s">
        <v>19</v>
      </c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5" t="s">
        <v>1719</v>
      </c>
      <c r="AT126" s="225" t="s">
        <v>144</v>
      </c>
      <c r="AU126" s="225" t="s">
        <v>85</v>
      </c>
      <c r="AY126" s="20" t="s">
        <v>142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20" t="s">
        <v>83</v>
      </c>
      <c r="BK126" s="226">
        <f>ROUND(I126*H126,2)</f>
        <v>0</v>
      </c>
      <c r="BL126" s="20" t="s">
        <v>1719</v>
      </c>
      <c r="BM126" s="225" t="s">
        <v>1909</v>
      </c>
    </row>
    <row r="127" s="12" customFormat="1" ht="22.8" customHeight="1">
      <c r="A127" s="12"/>
      <c r="B127" s="198"/>
      <c r="C127" s="199"/>
      <c r="D127" s="200" t="s">
        <v>74</v>
      </c>
      <c r="E127" s="212" t="s">
        <v>1910</v>
      </c>
      <c r="F127" s="212" t="s">
        <v>1911</v>
      </c>
      <c r="G127" s="199"/>
      <c r="H127" s="199"/>
      <c r="I127" s="202"/>
      <c r="J127" s="213">
        <f>BK127</f>
        <v>0</v>
      </c>
      <c r="K127" s="199"/>
      <c r="L127" s="204"/>
      <c r="M127" s="205"/>
      <c r="N127" s="206"/>
      <c r="O127" s="206"/>
      <c r="P127" s="207">
        <f>SUM(P128:P129)</f>
        <v>0</v>
      </c>
      <c r="Q127" s="206"/>
      <c r="R127" s="207">
        <f>SUM(R128:R129)</f>
        <v>0</v>
      </c>
      <c r="S127" s="206"/>
      <c r="T127" s="207">
        <f>SUM(T128:T129)</f>
        <v>0</v>
      </c>
      <c r="U127" s="208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09" t="s">
        <v>174</v>
      </c>
      <c r="AT127" s="210" t="s">
        <v>74</v>
      </c>
      <c r="AU127" s="210" t="s">
        <v>83</v>
      </c>
      <c r="AY127" s="209" t="s">
        <v>142</v>
      </c>
      <c r="BK127" s="211">
        <f>SUM(BK128:BK129)</f>
        <v>0</v>
      </c>
    </row>
    <row r="128" s="2" customFormat="1" ht="16.5" customHeight="1">
      <c r="A128" s="41"/>
      <c r="B128" s="42"/>
      <c r="C128" s="214" t="s">
        <v>306</v>
      </c>
      <c r="D128" s="214" t="s">
        <v>144</v>
      </c>
      <c r="E128" s="215" t="s">
        <v>1912</v>
      </c>
      <c r="F128" s="216" t="s">
        <v>1913</v>
      </c>
      <c r="G128" s="217" t="s">
        <v>1831</v>
      </c>
      <c r="H128" s="218">
        <v>1</v>
      </c>
      <c r="I128" s="219"/>
      <c r="J128" s="220">
        <f>ROUND(I128*H128,2)</f>
        <v>0</v>
      </c>
      <c r="K128" s="216" t="s">
        <v>19</v>
      </c>
      <c r="L128" s="47"/>
      <c r="M128" s="221" t="s">
        <v>19</v>
      </c>
      <c r="N128" s="222" t="s">
        <v>46</v>
      </c>
      <c r="O128" s="87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3">
        <f>S128*H128</f>
        <v>0</v>
      </c>
      <c r="U128" s="224" t="s">
        <v>19</v>
      </c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25" t="s">
        <v>1719</v>
      </c>
      <c r="AT128" s="225" t="s">
        <v>144</v>
      </c>
      <c r="AU128" s="225" t="s">
        <v>85</v>
      </c>
      <c r="AY128" s="20" t="s">
        <v>142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20" t="s">
        <v>83</v>
      </c>
      <c r="BK128" s="226">
        <f>ROUND(I128*H128,2)</f>
        <v>0</v>
      </c>
      <c r="BL128" s="20" t="s">
        <v>1719</v>
      </c>
      <c r="BM128" s="225" t="s">
        <v>1914</v>
      </c>
    </row>
    <row r="129" s="2" customFormat="1" ht="16.5" customHeight="1">
      <c r="A129" s="41"/>
      <c r="B129" s="42"/>
      <c r="C129" s="214" t="s">
        <v>311</v>
      </c>
      <c r="D129" s="214" t="s">
        <v>144</v>
      </c>
      <c r="E129" s="215" t="s">
        <v>1915</v>
      </c>
      <c r="F129" s="216" t="s">
        <v>1916</v>
      </c>
      <c r="G129" s="217" t="s">
        <v>1831</v>
      </c>
      <c r="H129" s="218">
        <v>1</v>
      </c>
      <c r="I129" s="219"/>
      <c r="J129" s="220">
        <f>ROUND(I129*H129,2)</f>
        <v>0</v>
      </c>
      <c r="K129" s="216" t="s">
        <v>19</v>
      </c>
      <c r="L129" s="47"/>
      <c r="M129" s="294" t="s">
        <v>19</v>
      </c>
      <c r="N129" s="295" t="s">
        <v>46</v>
      </c>
      <c r="O129" s="292"/>
      <c r="P129" s="296">
        <f>O129*H129</f>
        <v>0</v>
      </c>
      <c r="Q129" s="296">
        <v>0</v>
      </c>
      <c r="R129" s="296">
        <f>Q129*H129</f>
        <v>0</v>
      </c>
      <c r="S129" s="296">
        <v>0</v>
      </c>
      <c r="T129" s="296">
        <f>S129*H129</f>
        <v>0</v>
      </c>
      <c r="U129" s="297" t="s">
        <v>19</v>
      </c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5" t="s">
        <v>1719</v>
      </c>
      <c r="AT129" s="225" t="s">
        <v>144</v>
      </c>
      <c r="AU129" s="225" t="s">
        <v>85</v>
      </c>
      <c r="AY129" s="20" t="s">
        <v>142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20" t="s">
        <v>83</v>
      </c>
      <c r="BK129" s="226">
        <f>ROUND(I129*H129,2)</f>
        <v>0</v>
      </c>
      <c r="BL129" s="20" t="s">
        <v>1719</v>
      </c>
      <c r="BM129" s="225" t="s">
        <v>1917</v>
      </c>
    </row>
    <row r="130" s="2" customFormat="1" ht="6.96" customHeight="1">
      <c r="A130" s="41"/>
      <c r="B130" s="62"/>
      <c r="C130" s="63"/>
      <c r="D130" s="63"/>
      <c r="E130" s="63"/>
      <c r="F130" s="63"/>
      <c r="G130" s="63"/>
      <c r="H130" s="63"/>
      <c r="I130" s="63"/>
      <c r="J130" s="63"/>
      <c r="K130" s="63"/>
      <c r="L130" s="47"/>
      <c r="M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</row>
  </sheetData>
  <sheetProtection sheet="1" autoFilter="0" formatColumns="0" formatRows="0" objects="1" scenarios="1" spinCount="100000" saltValue="riWkLyTK8z13CLTmMD2EIQuhxYCJcJtsyTxjO1xGCSTBTAKKAubT8Vsyqyfj5h+0iGI6Wzo0rF2fphv9Tm/ZPw==" hashValue="VbgvrIuMa8/vl/ye0rIJlusqGfwq1tuAM1Sp0boFByNcqhG++JAbdGmpn8I0xuYufFGYXbWqqMeKABULtU4ojQ==" algorithmName="SHA-512" password="CC35"/>
  <autoFilter ref="C86:K129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98" customWidth="1"/>
    <col min="2" max="2" width="1.667969" style="298" customWidth="1"/>
    <col min="3" max="4" width="5" style="298" customWidth="1"/>
    <col min="5" max="5" width="11.66016" style="298" customWidth="1"/>
    <col min="6" max="6" width="9.160156" style="298" customWidth="1"/>
    <col min="7" max="7" width="5" style="298" customWidth="1"/>
    <col min="8" max="8" width="77.83203" style="298" customWidth="1"/>
    <col min="9" max="10" width="20" style="298" customWidth="1"/>
    <col min="11" max="11" width="1.667969" style="298" customWidth="1"/>
  </cols>
  <sheetData>
    <row r="1" s="1" customFormat="1" ht="37.5" customHeight="1"/>
    <row r="2" s="1" customFormat="1" ht="7.5" customHeight="1">
      <c r="B2" s="299"/>
      <c r="C2" s="300"/>
      <c r="D2" s="300"/>
      <c r="E2" s="300"/>
      <c r="F2" s="300"/>
      <c r="G2" s="300"/>
      <c r="H2" s="300"/>
      <c r="I2" s="300"/>
      <c r="J2" s="300"/>
      <c r="K2" s="301"/>
    </row>
    <row r="3" s="17" customFormat="1" ht="45" customHeight="1">
      <c r="B3" s="302"/>
      <c r="C3" s="303" t="s">
        <v>1918</v>
      </c>
      <c r="D3" s="303"/>
      <c r="E3" s="303"/>
      <c r="F3" s="303"/>
      <c r="G3" s="303"/>
      <c r="H3" s="303"/>
      <c r="I3" s="303"/>
      <c r="J3" s="303"/>
      <c r="K3" s="304"/>
    </row>
    <row r="4" s="1" customFormat="1" ht="25.5" customHeight="1">
      <c r="B4" s="305"/>
      <c r="C4" s="306" t="s">
        <v>1919</v>
      </c>
      <c r="D4" s="306"/>
      <c r="E4" s="306"/>
      <c r="F4" s="306"/>
      <c r="G4" s="306"/>
      <c r="H4" s="306"/>
      <c r="I4" s="306"/>
      <c r="J4" s="306"/>
      <c r="K4" s="307"/>
    </row>
    <row r="5" s="1" customFormat="1" ht="5.25" customHeight="1">
      <c r="B5" s="305"/>
      <c r="C5" s="308"/>
      <c r="D5" s="308"/>
      <c r="E5" s="308"/>
      <c r="F5" s="308"/>
      <c r="G5" s="308"/>
      <c r="H5" s="308"/>
      <c r="I5" s="308"/>
      <c r="J5" s="308"/>
      <c r="K5" s="307"/>
    </row>
    <row r="6" s="1" customFormat="1" ht="15" customHeight="1">
      <c r="B6" s="305"/>
      <c r="C6" s="309" t="s">
        <v>1920</v>
      </c>
      <c r="D6" s="309"/>
      <c r="E6" s="309"/>
      <c r="F6" s="309"/>
      <c r="G6" s="309"/>
      <c r="H6" s="309"/>
      <c r="I6" s="309"/>
      <c r="J6" s="309"/>
      <c r="K6" s="307"/>
    </row>
    <row r="7" s="1" customFormat="1" ht="15" customHeight="1">
      <c r="B7" s="310"/>
      <c r="C7" s="309" t="s">
        <v>1921</v>
      </c>
      <c r="D7" s="309"/>
      <c r="E7" s="309"/>
      <c r="F7" s="309"/>
      <c r="G7" s="309"/>
      <c r="H7" s="309"/>
      <c r="I7" s="309"/>
      <c r="J7" s="309"/>
      <c r="K7" s="307"/>
    </row>
    <row r="8" s="1" customFormat="1" ht="12.75" customHeight="1">
      <c r="B8" s="310"/>
      <c r="C8" s="309"/>
      <c r="D8" s="309"/>
      <c r="E8" s="309"/>
      <c r="F8" s="309"/>
      <c r="G8" s="309"/>
      <c r="H8" s="309"/>
      <c r="I8" s="309"/>
      <c r="J8" s="309"/>
      <c r="K8" s="307"/>
    </row>
    <row r="9" s="1" customFormat="1" ht="15" customHeight="1">
      <c r="B9" s="310"/>
      <c r="C9" s="309" t="s">
        <v>1922</v>
      </c>
      <c r="D9" s="309"/>
      <c r="E9" s="309"/>
      <c r="F9" s="309"/>
      <c r="G9" s="309"/>
      <c r="H9" s="309"/>
      <c r="I9" s="309"/>
      <c r="J9" s="309"/>
      <c r="K9" s="307"/>
    </row>
    <row r="10" s="1" customFormat="1" ht="15" customHeight="1">
      <c r="B10" s="310"/>
      <c r="C10" s="309"/>
      <c r="D10" s="309" t="s">
        <v>1923</v>
      </c>
      <c r="E10" s="309"/>
      <c r="F10" s="309"/>
      <c r="G10" s="309"/>
      <c r="H10" s="309"/>
      <c r="I10" s="309"/>
      <c r="J10" s="309"/>
      <c r="K10" s="307"/>
    </row>
    <row r="11" s="1" customFormat="1" ht="15" customHeight="1">
      <c r="B11" s="310"/>
      <c r="C11" s="311"/>
      <c r="D11" s="309" t="s">
        <v>1924</v>
      </c>
      <c r="E11" s="309"/>
      <c r="F11" s="309"/>
      <c r="G11" s="309"/>
      <c r="H11" s="309"/>
      <c r="I11" s="309"/>
      <c r="J11" s="309"/>
      <c r="K11" s="307"/>
    </row>
    <row r="12" s="1" customFormat="1" ht="15" customHeight="1">
      <c r="B12" s="310"/>
      <c r="C12" s="311"/>
      <c r="D12" s="309"/>
      <c r="E12" s="309"/>
      <c r="F12" s="309"/>
      <c r="G12" s="309"/>
      <c r="H12" s="309"/>
      <c r="I12" s="309"/>
      <c r="J12" s="309"/>
      <c r="K12" s="307"/>
    </row>
    <row r="13" s="1" customFormat="1" ht="15" customHeight="1">
      <c r="B13" s="310"/>
      <c r="C13" s="311"/>
      <c r="D13" s="312" t="s">
        <v>1925</v>
      </c>
      <c r="E13" s="309"/>
      <c r="F13" s="309"/>
      <c r="G13" s="309"/>
      <c r="H13" s="309"/>
      <c r="I13" s="309"/>
      <c r="J13" s="309"/>
      <c r="K13" s="307"/>
    </row>
    <row r="14" s="1" customFormat="1" ht="12.75" customHeight="1">
      <c r="B14" s="310"/>
      <c r="C14" s="311"/>
      <c r="D14" s="311"/>
      <c r="E14" s="311"/>
      <c r="F14" s="311"/>
      <c r="G14" s="311"/>
      <c r="H14" s="311"/>
      <c r="I14" s="311"/>
      <c r="J14" s="311"/>
      <c r="K14" s="307"/>
    </row>
    <row r="15" s="1" customFormat="1" ht="15" customHeight="1">
      <c r="B15" s="310"/>
      <c r="C15" s="311"/>
      <c r="D15" s="309" t="s">
        <v>1926</v>
      </c>
      <c r="E15" s="309"/>
      <c r="F15" s="309"/>
      <c r="G15" s="309"/>
      <c r="H15" s="309"/>
      <c r="I15" s="309"/>
      <c r="J15" s="309"/>
      <c r="K15" s="307"/>
    </row>
    <row r="16" s="1" customFormat="1" ht="15" customHeight="1">
      <c r="B16" s="310"/>
      <c r="C16" s="311"/>
      <c r="D16" s="309" t="s">
        <v>1927</v>
      </c>
      <c r="E16" s="309"/>
      <c r="F16" s="309"/>
      <c r="G16" s="309"/>
      <c r="H16" s="309"/>
      <c r="I16" s="309"/>
      <c r="J16" s="309"/>
      <c r="K16" s="307"/>
    </row>
    <row r="17" s="1" customFormat="1" ht="15" customHeight="1">
      <c r="B17" s="310"/>
      <c r="C17" s="311"/>
      <c r="D17" s="309" t="s">
        <v>1928</v>
      </c>
      <c r="E17" s="309"/>
      <c r="F17" s="309"/>
      <c r="G17" s="309"/>
      <c r="H17" s="309"/>
      <c r="I17" s="309"/>
      <c r="J17" s="309"/>
      <c r="K17" s="307"/>
    </row>
    <row r="18" s="1" customFormat="1" ht="15" customHeight="1">
      <c r="B18" s="310"/>
      <c r="C18" s="311"/>
      <c r="D18" s="311"/>
      <c r="E18" s="313" t="s">
        <v>82</v>
      </c>
      <c r="F18" s="309" t="s">
        <v>1929</v>
      </c>
      <c r="G18" s="309"/>
      <c r="H18" s="309"/>
      <c r="I18" s="309"/>
      <c r="J18" s="309"/>
      <c r="K18" s="307"/>
    </row>
    <row r="19" s="1" customFormat="1" ht="15" customHeight="1">
      <c r="B19" s="310"/>
      <c r="C19" s="311"/>
      <c r="D19" s="311"/>
      <c r="E19" s="313" t="s">
        <v>1930</v>
      </c>
      <c r="F19" s="309" t="s">
        <v>1931</v>
      </c>
      <c r="G19" s="309"/>
      <c r="H19" s="309"/>
      <c r="I19" s="309"/>
      <c r="J19" s="309"/>
      <c r="K19" s="307"/>
    </row>
    <row r="20" s="1" customFormat="1" ht="15" customHeight="1">
      <c r="B20" s="310"/>
      <c r="C20" s="311"/>
      <c r="D20" s="311"/>
      <c r="E20" s="313" t="s">
        <v>1932</v>
      </c>
      <c r="F20" s="309" t="s">
        <v>1933</v>
      </c>
      <c r="G20" s="309"/>
      <c r="H20" s="309"/>
      <c r="I20" s="309"/>
      <c r="J20" s="309"/>
      <c r="K20" s="307"/>
    </row>
    <row r="21" s="1" customFormat="1" ht="15" customHeight="1">
      <c r="B21" s="310"/>
      <c r="C21" s="311"/>
      <c r="D21" s="311"/>
      <c r="E21" s="313" t="s">
        <v>1934</v>
      </c>
      <c r="F21" s="309" t="s">
        <v>1935</v>
      </c>
      <c r="G21" s="309"/>
      <c r="H21" s="309"/>
      <c r="I21" s="309"/>
      <c r="J21" s="309"/>
      <c r="K21" s="307"/>
    </row>
    <row r="22" s="1" customFormat="1" ht="15" customHeight="1">
      <c r="B22" s="310"/>
      <c r="C22" s="311"/>
      <c r="D22" s="311"/>
      <c r="E22" s="313" t="s">
        <v>1936</v>
      </c>
      <c r="F22" s="309" t="s">
        <v>1937</v>
      </c>
      <c r="G22" s="309"/>
      <c r="H22" s="309"/>
      <c r="I22" s="309"/>
      <c r="J22" s="309"/>
      <c r="K22" s="307"/>
    </row>
    <row r="23" s="1" customFormat="1" ht="15" customHeight="1">
      <c r="B23" s="310"/>
      <c r="C23" s="311"/>
      <c r="D23" s="311"/>
      <c r="E23" s="313" t="s">
        <v>89</v>
      </c>
      <c r="F23" s="309" t="s">
        <v>1938</v>
      </c>
      <c r="G23" s="309"/>
      <c r="H23" s="309"/>
      <c r="I23" s="309"/>
      <c r="J23" s="309"/>
      <c r="K23" s="307"/>
    </row>
    <row r="24" s="1" customFormat="1" ht="12.75" customHeight="1">
      <c r="B24" s="310"/>
      <c r="C24" s="311"/>
      <c r="D24" s="311"/>
      <c r="E24" s="311"/>
      <c r="F24" s="311"/>
      <c r="G24" s="311"/>
      <c r="H24" s="311"/>
      <c r="I24" s="311"/>
      <c r="J24" s="311"/>
      <c r="K24" s="307"/>
    </row>
    <row r="25" s="1" customFormat="1" ht="15" customHeight="1">
      <c r="B25" s="310"/>
      <c r="C25" s="309" t="s">
        <v>1939</v>
      </c>
      <c r="D25" s="309"/>
      <c r="E25" s="309"/>
      <c r="F25" s="309"/>
      <c r="G25" s="309"/>
      <c r="H25" s="309"/>
      <c r="I25" s="309"/>
      <c r="J25" s="309"/>
      <c r="K25" s="307"/>
    </row>
    <row r="26" s="1" customFormat="1" ht="15" customHeight="1">
      <c r="B26" s="310"/>
      <c r="C26" s="309" t="s">
        <v>1940</v>
      </c>
      <c r="D26" s="309"/>
      <c r="E26" s="309"/>
      <c r="F26" s="309"/>
      <c r="G26" s="309"/>
      <c r="H26" s="309"/>
      <c r="I26" s="309"/>
      <c r="J26" s="309"/>
      <c r="K26" s="307"/>
    </row>
    <row r="27" s="1" customFormat="1" ht="15" customHeight="1">
      <c r="B27" s="310"/>
      <c r="C27" s="309"/>
      <c r="D27" s="309" t="s">
        <v>1941</v>
      </c>
      <c r="E27" s="309"/>
      <c r="F27" s="309"/>
      <c r="G27" s="309"/>
      <c r="H27" s="309"/>
      <c r="I27" s="309"/>
      <c r="J27" s="309"/>
      <c r="K27" s="307"/>
    </row>
    <row r="28" s="1" customFormat="1" ht="15" customHeight="1">
      <c r="B28" s="310"/>
      <c r="C28" s="311"/>
      <c r="D28" s="309" t="s">
        <v>1942</v>
      </c>
      <c r="E28" s="309"/>
      <c r="F28" s="309"/>
      <c r="G28" s="309"/>
      <c r="H28" s="309"/>
      <c r="I28" s="309"/>
      <c r="J28" s="309"/>
      <c r="K28" s="307"/>
    </row>
    <row r="29" s="1" customFormat="1" ht="12.75" customHeight="1">
      <c r="B29" s="310"/>
      <c r="C29" s="311"/>
      <c r="D29" s="311"/>
      <c r="E29" s="311"/>
      <c r="F29" s="311"/>
      <c r="G29" s="311"/>
      <c r="H29" s="311"/>
      <c r="I29" s="311"/>
      <c r="J29" s="311"/>
      <c r="K29" s="307"/>
    </row>
    <row r="30" s="1" customFormat="1" ht="15" customHeight="1">
      <c r="B30" s="310"/>
      <c r="C30" s="311"/>
      <c r="D30" s="309" t="s">
        <v>1943</v>
      </c>
      <c r="E30" s="309"/>
      <c r="F30" s="309"/>
      <c r="G30" s="309"/>
      <c r="H30" s="309"/>
      <c r="I30" s="309"/>
      <c r="J30" s="309"/>
      <c r="K30" s="307"/>
    </row>
    <row r="31" s="1" customFormat="1" ht="15" customHeight="1">
      <c r="B31" s="310"/>
      <c r="C31" s="311"/>
      <c r="D31" s="309" t="s">
        <v>1944</v>
      </c>
      <c r="E31" s="309"/>
      <c r="F31" s="309"/>
      <c r="G31" s="309"/>
      <c r="H31" s="309"/>
      <c r="I31" s="309"/>
      <c r="J31" s="309"/>
      <c r="K31" s="307"/>
    </row>
    <row r="32" s="1" customFormat="1" ht="12.75" customHeight="1">
      <c r="B32" s="310"/>
      <c r="C32" s="311"/>
      <c r="D32" s="311"/>
      <c r="E32" s="311"/>
      <c r="F32" s="311"/>
      <c r="G32" s="311"/>
      <c r="H32" s="311"/>
      <c r="I32" s="311"/>
      <c r="J32" s="311"/>
      <c r="K32" s="307"/>
    </row>
    <row r="33" s="1" customFormat="1" ht="15" customHeight="1">
      <c r="B33" s="310"/>
      <c r="C33" s="311"/>
      <c r="D33" s="309" t="s">
        <v>1945</v>
      </c>
      <c r="E33" s="309"/>
      <c r="F33" s="309"/>
      <c r="G33" s="309"/>
      <c r="H33" s="309"/>
      <c r="I33" s="309"/>
      <c r="J33" s="309"/>
      <c r="K33" s="307"/>
    </row>
    <row r="34" s="1" customFormat="1" ht="15" customHeight="1">
      <c r="B34" s="310"/>
      <c r="C34" s="311"/>
      <c r="D34" s="309" t="s">
        <v>1946</v>
      </c>
      <c r="E34" s="309"/>
      <c r="F34" s="309"/>
      <c r="G34" s="309"/>
      <c r="H34" s="309"/>
      <c r="I34" s="309"/>
      <c r="J34" s="309"/>
      <c r="K34" s="307"/>
    </row>
    <row r="35" s="1" customFormat="1" ht="15" customHeight="1">
      <c r="B35" s="310"/>
      <c r="C35" s="311"/>
      <c r="D35" s="309" t="s">
        <v>1947</v>
      </c>
      <c r="E35" s="309"/>
      <c r="F35" s="309"/>
      <c r="G35" s="309"/>
      <c r="H35" s="309"/>
      <c r="I35" s="309"/>
      <c r="J35" s="309"/>
      <c r="K35" s="307"/>
    </row>
    <row r="36" s="1" customFormat="1" ht="15" customHeight="1">
      <c r="B36" s="310"/>
      <c r="C36" s="311"/>
      <c r="D36" s="309"/>
      <c r="E36" s="312" t="s">
        <v>127</v>
      </c>
      <c r="F36" s="309"/>
      <c r="G36" s="309" t="s">
        <v>1948</v>
      </c>
      <c r="H36" s="309"/>
      <c r="I36" s="309"/>
      <c r="J36" s="309"/>
      <c r="K36" s="307"/>
    </row>
    <row r="37" s="1" customFormat="1" ht="30.75" customHeight="1">
      <c r="B37" s="310"/>
      <c r="C37" s="311"/>
      <c r="D37" s="309"/>
      <c r="E37" s="312" t="s">
        <v>1949</v>
      </c>
      <c r="F37" s="309"/>
      <c r="G37" s="309" t="s">
        <v>1950</v>
      </c>
      <c r="H37" s="309"/>
      <c r="I37" s="309"/>
      <c r="J37" s="309"/>
      <c r="K37" s="307"/>
    </row>
    <row r="38" s="1" customFormat="1" ht="15" customHeight="1">
      <c r="B38" s="310"/>
      <c r="C38" s="311"/>
      <c r="D38" s="309"/>
      <c r="E38" s="312" t="s">
        <v>56</v>
      </c>
      <c r="F38" s="309"/>
      <c r="G38" s="309" t="s">
        <v>1951</v>
      </c>
      <c r="H38" s="309"/>
      <c r="I38" s="309"/>
      <c r="J38" s="309"/>
      <c r="K38" s="307"/>
    </row>
    <row r="39" s="1" customFormat="1" ht="15" customHeight="1">
      <c r="B39" s="310"/>
      <c r="C39" s="311"/>
      <c r="D39" s="309"/>
      <c r="E39" s="312" t="s">
        <v>57</v>
      </c>
      <c r="F39" s="309"/>
      <c r="G39" s="309" t="s">
        <v>1952</v>
      </c>
      <c r="H39" s="309"/>
      <c r="I39" s="309"/>
      <c r="J39" s="309"/>
      <c r="K39" s="307"/>
    </row>
    <row r="40" s="1" customFormat="1" ht="15" customHeight="1">
      <c r="B40" s="310"/>
      <c r="C40" s="311"/>
      <c r="D40" s="309"/>
      <c r="E40" s="312" t="s">
        <v>128</v>
      </c>
      <c r="F40" s="309"/>
      <c r="G40" s="309" t="s">
        <v>1953</v>
      </c>
      <c r="H40" s="309"/>
      <c r="I40" s="309"/>
      <c r="J40" s="309"/>
      <c r="K40" s="307"/>
    </row>
    <row r="41" s="1" customFormat="1" ht="15" customHeight="1">
      <c r="B41" s="310"/>
      <c r="C41" s="311"/>
      <c r="D41" s="309"/>
      <c r="E41" s="312" t="s">
        <v>129</v>
      </c>
      <c r="F41" s="309"/>
      <c r="G41" s="309" t="s">
        <v>1954</v>
      </c>
      <c r="H41" s="309"/>
      <c r="I41" s="309"/>
      <c r="J41" s="309"/>
      <c r="K41" s="307"/>
    </row>
    <row r="42" s="1" customFormat="1" ht="15" customHeight="1">
      <c r="B42" s="310"/>
      <c r="C42" s="311"/>
      <c r="D42" s="309"/>
      <c r="E42" s="312" t="s">
        <v>1955</v>
      </c>
      <c r="F42" s="309"/>
      <c r="G42" s="309" t="s">
        <v>1956</v>
      </c>
      <c r="H42" s="309"/>
      <c r="I42" s="309"/>
      <c r="J42" s="309"/>
      <c r="K42" s="307"/>
    </row>
    <row r="43" s="1" customFormat="1" ht="15" customHeight="1">
      <c r="B43" s="310"/>
      <c r="C43" s="311"/>
      <c r="D43" s="309"/>
      <c r="E43" s="312"/>
      <c r="F43" s="309"/>
      <c r="G43" s="309" t="s">
        <v>1957</v>
      </c>
      <c r="H43" s="309"/>
      <c r="I43" s="309"/>
      <c r="J43" s="309"/>
      <c r="K43" s="307"/>
    </row>
    <row r="44" s="1" customFormat="1" ht="15" customHeight="1">
      <c r="B44" s="310"/>
      <c r="C44" s="311"/>
      <c r="D44" s="309"/>
      <c r="E44" s="312" t="s">
        <v>1958</v>
      </c>
      <c r="F44" s="309"/>
      <c r="G44" s="309" t="s">
        <v>1959</v>
      </c>
      <c r="H44" s="309"/>
      <c r="I44" s="309"/>
      <c r="J44" s="309"/>
      <c r="K44" s="307"/>
    </row>
    <row r="45" s="1" customFormat="1" ht="15" customHeight="1">
      <c r="B45" s="310"/>
      <c r="C45" s="311"/>
      <c r="D45" s="309"/>
      <c r="E45" s="312" t="s">
        <v>131</v>
      </c>
      <c r="F45" s="309"/>
      <c r="G45" s="309" t="s">
        <v>1960</v>
      </c>
      <c r="H45" s="309"/>
      <c r="I45" s="309"/>
      <c r="J45" s="309"/>
      <c r="K45" s="307"/>
    </row>
    <row r="46" s="1" customFormat="1" ht="12.75" customHeight="1">
      <c r="B46" s="310"/>
      <c r="C46" s="311"/>
      <c r="D46" s="309"/>
      <c r="E46" s="309"/>
      <c r="F46" s="309"/>
      <c r="G46" s="309"/>
      <c r="H46" s="309"/>
      <c r="I46" s="309"/>
      <c r="J46" s="309"/>
      <c r="K46" s="307"/>
    </row>
    <row r="47" s="1" customFormat="1" ht="15" customHeight="1">
      <c r="B47" s="310"/>
      <c r="C47" s="311"/>
      <c r="D47" s="309" t="s">
        <v>1961</v>
      </c>
      <c r="E47" s="309"/>
      <c r="F47" s="309"/>
      <c r="G47" s="309"/>
      <c r="H47" s="309"/>
      <c r="I47" s="309"/>
      <c r="J47" s="309"/>
      <c r="K47" s="307"/>
    </row>
    <row r="48" s="1" customFormat="1" ht="15" customHeight="1">
      <c r="B48" s="310"/>
      <c r="C48" s="311"/>
      <c r="D48" s="311"/>
      <c r="E48" s="309" t="s">
        <v>1962</v>
      </c>
      <c r="F48" s="309"/>
      <c r="G48" s="309"/>
      <c r="H48" s="309"/>
      <c r="I48" s="309"/>
      <c r="J48" s="309"/>
      <c r="K48" s="307"/>
    </row>
    <row r="49" s="1" customFormat="1" ht="15" customHeight="1">
      <c r="B49" s="310"/>
      <c r="C49" s="311"/>
      <c r="D49" s="311"/>
      <c r="E49" s="309" t="s">
        <v>1963</v>
      </c>
      <c r="F49" s="309"/>
      <c r="G49" s="309"/>
      <c r="H49" s="309"/>
      <c r="I49" s="309"/>
      <c r="J49" s="309"/>
      <c r="K49" s="307"/>
    </row>
    <row r="50" s="1" customFormat="1" ht="15" customHeight="1">
      <c r="B50" s="310"/>
      <c r="C50" s="311"/>
      <c r="D50" s="311"/>
      <c r="E50" s="309" t="s">
        <v>1964</v>
      </c>
      <c r="F50" s="309"/>
      <c r="G50" s="309"/>
      <c r="H50" s="309"/>
      <c r="I50" s="309"/>
      <c r="J50" s="309"/>
      <c r="K50" s="307"/>
    </row>
    <row r="51" s="1" customFormat="1" ht="15" customHeight="1">
      <c r="B51" s="310"/>
      <c r="C51" s="311"/>
      <c r="D51" s="309" t="s">
        <v>1965</v>
      </c>
      <c r="E51" s="309"/>
      <c r="F51" s="309"/>
      <c r="G51" s="309"/>
      <c r="H51" s="309"/>
      <c r="I51" s="309"/>
      <c r="J51" s="309"/>
      <c r="K51" s="307"/>
    </row>
    <row r="52" s="1" customFormat="1" ht="25.5" customHeight="1">
      <c r="B52" s="305"/>
      <c r="C52" s="306" t="s">
        <v>1966</v>
      </c>
      <c r="D52" s="306"/>
      <c r="E52" s="306"/>
      <c r="F52" s="306"/>
      <c r="G52" s="306"/>
      <c r="H52" s="306"/>
      <c r="I52" s="306"/>
      <c r="J52" s="306"/>
      <c r="K52" s="307"/>
    </row>
    <row r="53" s="1" customFormat="1" ht="5.25" customHeight="1">
      <c r="B53" s="305"/>
      <c r="C53" s="308"/>
      <c r="D53" s="308"/>
      <c r="E53" s="308"/>
      <c r="F53" s="308"/>
      <c r="G53" s="308"/>
      <c r="H53" s="308"/>
      <c r="I53" s="308"/>
      <c r="J53" s="308"/>
      <c r="K53" s="307"/>
    </row>
    <row r="54" s="1" customFormat="1" ht="15" customHeight="1">
      <c r="B54" s="305"/>
      <c r="C54" s="309" t="s">
        <v>1967</v>
      </c>
      <c r="D54" s="309"/>
      <c r="E54" s="309"/>
      <c r="F54" s="309"/>
      <c r="G54" s="309"/>
      <c r="H54" s="309"/>
      <c r="I54" s="309"/>
      <c r="J54" s="309"/>
      <c r="K54" s="307"/>
    </row>
    <row r="55" s="1" customFormat="1" ht="15" customHeight="1">
      <c r="B55" s="305"/>
      <c r="C55" s="309" t="s">
        <v>1968</v>
      </c>
      <c r="D55" s="309"/>
      <c r="E55" s="309"/>
      <c r="F55" s="309"/>
      <c r="G55" s="309"/>
      <c r="H55" s="309"/>
      <c r="I55" s="309"/>
      <c r="J55" s="309"/>
      <c r="K55" s="307"/>
    </row>
    <row r="56" s="1" customFormat="1" ht="12.75" customHeight="1">
      <c r="B56" s="305"/>
      <c r="C56" s="309"/>
      <c r="D56" s="309"/>
      <c r="E56" s="309"/>
      <c r="F56" s="309"/>
      <c r="G56" s="309"/>
      <c r="H56" s="309"/>
      <c r="I56" s="309"/>
      <c r="J56" s="309"/>
      <c r="K56" s="307"/>
    </row>
    <row r="57" s="1" customFormat="1" ht="15" customHeight="1">
      <c r="B57" s="305"/>
      <c r="C57" s="309" t="s">
        <v>1969</v>
      </c>
      <c r="D57" s="309"/>
      <c r="E57" s="309"/>
      <c r="F57" s="309"/>
      <c r="G57" s="309"/>
      <c r="H57" s="309"/>
      <c r="I57" s="309"/>
      <c r="J57" s="309"/>
      <c r="K57" s="307"/>
    </row>
    <row r="58" s="1" customFormat="1" ht="15" customHeight="1">
      <c r="B58" s="305"/>
      <c r="C58" s="311"/>
      <c r="D58" s="309" t="s">
        <v>1970</v>
      </c>
      <c r="E58" s="309"/>
      <c r="F58" s="309"/>
      <c r="G58" s="309"/>
      <c r="H58" s="309"/>
      <c r="I58" s="309"/>
      <c r="J58" s="309"/>
      <c r="K58" s="307"/>
    </row>
    <row r="59" s="1" customFormat="1" ht="15" customHeight="1">
      <c r="B59" s="305"/>
      <c r="C59" s="311"/>
      <c r="D59" s="309" t="s">
        <v>1971</v>
      </c>
      <c r="E59" s="309"/>
      <c r="F59" s="309"/>
      <c r="G59" s="309"/>
      <c r="H59" s="309"/>
      <c r="I59" s="309"/>
      <c r="J59" s="309"/>
      <c r="K59" s="307"/>
    </row>
    <row r="60" s="1" customFormat="1" ht="15" customHeight="1">
      <c r="B60" s="305"/>
      <c r="C60" s="311"/>
      <c r="D60" s="309" t="s">
        <v>1972</v>
      </c>
      <c r="E60" s="309"/>
      <c r="F60" s="309"/>
      <c r="G60" s="309"/>
      <c r="H60" s="309"/>
      <c r="I60" s="309"/>
      <c r="J60" s="309"/>
      <c r="K60" s="307"/>
    </row>
    <row r="61" s="1" customFormat="1" ht="15" customHeight="1">
      <c r="B61" s="305"/>
      <c r="C61" s="311"/>
      <c r="D61" s="309" t="s">
        <v>1973</v>
      </c>
      <c r="E61" s="309"/>
      <c r="F61" s="309"/>
      <c r="G61" s="309"/>
      <c r="H61" s="309"/>
      <c r="I61" s="309"/>
      <c r="J61" s="309"/>
      <c r="K61" s="307"/>
    </row>
    <row r="62" s="1" customFormat="1" ht="15" customHeight="1">
      <c r="B62" s="305"/>
      <c r="C62" s="311"/>
      <c r="D62" s="314" t="s">
        <v>1974</v>
      </c>
      <c r="E62" s="314"/>
      <c r="F62" s="314"/>
      <c r="G62" s="314"/>
      <c r="H62" s="314"/>
      <c r="I62" s="314"/>
      <c r="J62" s="314"/>
      <c r="K62" s="307"/>
    </row>
    <row r="63" s="1" customFormat="1" ht="15" customHeight="1">
      <c r="B63" s="305"/>
      <c r="C63" s="311"/>
      <c r="D63" s="309" t="s">
        <v>1975</v>
      </c>
      <c r="E63" s="309"/>
      <c r="F63" s="309"/>
      <c r="G63" s="309"/>
      <c r="H63" s="309"/>
      <c r="I63" s="309"/>
      <c r="J63" s="309"/>
      <c r="K63" s="307"/>
    </row>
    <row r="64" s="1" customFormat="1" ht="12.75" customHeight="1">
      <c r="B64" s="305"/>
      <c r="C64" s="311"/>
      <c r="D64" s="311"/>
      <c r="E64" s="315"/>
      <c r="F64" s="311"/>
      <c r="G64" s="311"/>
      <c r="H64" s="311"/>
      <c r="I64" s="311"/>
      <c r="J64" s="311"/>
      <c r="K64" s="307"/>
    </row>
    <row r="65" s="1" customFormat="1" ht="15" customHeight="1">
      <c r="B65" s="305"/>
      <c r="C65" s="311"/>
      <c r="D65" s="309" t="s">
        <v>1976</v>
      </c>
      <c r="E65" s="309"/>
      <c r="F65" s="309"/>
      <c r="G65" s="309"/>
      <c r="H65" s="309"/>
      <c r="I65" s="309"/>
      <c r="J65" s="309"/>
      <c r="K65" s="307"/>
    </row>
    <row r="66" s="1" customFormat="1" ht="15" customHeight="1">
      <c r="B66" s="305"/>
      <c r="C66" s="311"/>
      <c r="D66" s="314" t="s">
        <v>1977</v>
      </c>
      <c r="E66" s="314"/>
      <c r="F66" s="314"/>
      <c r="G66" s="314"/>
      <c r="H66" s="314"/>
      <c r="I66" s="314"/>
      <c r="J66" s="314"/>
      <c r="K66" s="307"/>
    </row>
    <row r="67" s="1" customFormat="1" ht="15" customHeight="1">
      <c r="B67" s="305"/>
      <c r="C67" s="311"/>
      <c r="D67" s="309" t="s">
        <v>1978</v>
      </c>
      <c r="E67" s="309"/>
      <c r="F67" s="309"/>
      <c r="G67" s="309"/>
      <c r="H67" s="309"/>
      <c r="I67" s="309"/>
      <c r="J67" s="309"/>
      <c r="K67" s="307"/>
    </row>
    <row r="68" s="1" customFormat="1" ht="15" customHeight="1">
      <c r="B68" s="305"/>
      <c r="C68" s="311"/>
      <c r="D68" s="309" t="s">
        <v>1979</v>
      </c>
      <c r="E68" s="309"/>
      <c r="F68" s="309"/>
      <c r="G68" s="309"/>
      <c r="H68" s="309"/>
      <c r="I68" s="309"/>
      <c r="J68" s="309"/>
      <c r="K68" s="307"/>
    </row>
    <row r="69" s="1" customFormat="1" ht="15" customHeight="1">
      <c r="B69" s="305"/>
      <c r="C69" s="311"/>
      <c r="D69" s="309" t="s">
        <v>1980</v>
      </c>
      <c r="E69" s="309"/>
      <c r="F69" s="309"/>
      <c r="G69" s="309"/>
      <c r="H69" s="309"/>
      <c r="I69" s="309"/>
      <c r="J69" s="309"/>
      <c r="K69" s="307"/>
    </row>
    <row r="70" s="1" customFormat="1" ht="15" customHeight="1">
      <c r="B70" s="305"/>
      <c r="C70" s="311"/>
      <c r="D70" s="309" t="s">
        <v>1981</v>
      </c>
      <c r="E70" s="309"/>
      <c r="F70" s="309"/>
      <c r="G70" s="309"/>
      <c r="H70" s="309"/>
      <c r="I70" s="309"/>
      <c r="J70" s="309"/>
      <c r="K70" s="307"/>
    </row>
    <row r="71" s="1" customFormat="1" ht="12.75" customHeight="1">
      <c r="B71" s="316"/>
      <c r="C71" s="317"/>
      <c r="D71" s="317"/>
      <c r="E71" s="317"/>
      <c r="F71" s="317"/>
      <c r="G71" s="317"/>
      <c r="H71" s="317"/>
      <c r="I71" s="317"/>
      <c r="J71" s="317"/>
      <c r="K71" s="318"/>
    </row>
    <row r="72" s="1" customFormat="1" ht="18.75" customHeight="1">
      <c r="B72" s="319"/>
      <c r="C72" s="319"/>
      <c r="D72" s="319"/>
      <c r="E72" s="319"/>
      <c r="F72" s="319"/>
      <c r="G72" s="319"/>
      <c r="H72" s="319"/>
      <c r="I72" s="319"/>
      <c r="J72" s="319"/>
      <c r="K72" s="320"/>
    </row>
    <row r="73" s="1" customFormat="1" ht="18.75" customHeight="1">
      <c r="B73" s="320"/>
      <c r="C73" s="320"/>
      <c r="D73" s="320"/>
      <c r="E73" s="320"/>
      <c r="F73" s="320"/>
      <c r="G73" s="320"/>
      <c r="H73" s="320"/>
      <c r="I73" s="320"/>
      <c r="J73" s="320"/>
      <c r="K73" s="320"/>
    </row>
    <row r="74" s="1" customFormat="1" ht="7.5" customHeight="1">
      <c r="B74" s="321"/>
      <c r="C74" s="322"/>
      <c r="D74" s="322"/>
      <c r="E74" s="322"/>
      <c r="F74" s="322"/>
      <c r="G74" s="322"/>
      <c r="H74" s="322"/>
      <c r="I74" s="322"/>
      <c r="J74" s="322"/>
      <c r="K74" s="323"/>
    </row>
    <row r="75" s="1" customFormat="1" ht="45" customHeight="1">
      <c r="B75" s="324"/>
      <c r="C75" s="325" t="s">
        <v>1982</v>
      </c>
      <c r="D75" s="325"/>
      <c r="E75" s="325"/>
      <c r="F75" s="325"/>
      <c r="G75" s="325"/>
      <c r="H75" s="325"/>
      <c r="I75" s="325"/>
      <c r="J75" s="325"/>
      <c r="K75" s="326"/>
    </row>
    <row r="76" s="1" customFormat="1" ht="17.25" customHeight="1">
      <c r="B76" s="324"/>
      <c r="C76" s="327" t="s">
        <v>1983</v>
      </c>
      <c r="D76" s="327"/>
      <c r="E76" s="327"/>
      <c r="F76" s="327" t="s">
        <v>1984</v>
      </c>
      <c r="G76" s="328"/>
      <c r="H76" s="327" t="s">
        <v>57</v>
      </c>
      <c r="I76" s="327" t="s">
        <v>60</v>
      </c>
      <c r="J76" s="327" t="s">
        <v>1985</v>
      </c>
      <c r="K76" s="326"/>
    </row>
    <row r="77" s="1" customFormat="1" ht="17.25" customHeight="1">
      <c r="B77" s="324"/>
      <c r="C77" s="329" t="s">
        <v>1986</v>
      </c>
      <c r="D77" s="329"/>
      <c r="E77" s="329"/>
      <c r="F77" s="330" t="s">
        <v>1987</v>
      </c>
      <c r="G77" s="331"/>
      <c r="H77" s="329"/>
      <c r="I77" s="329"/>
      <c r="J77" s="329" t="s">
        <v>1988</v>
      </c>
      <c r="K77" s="326"/>
    </row>
    <row r="78" s="1" customFormat="1" ht="5.25" customHeight="1">
      <c r="B78" s="324"/>
      <c r="C78" s="332"/>
      <c r="D78" s="332"/>
      <c r="E78" s="332"/>
      <c r="F78" s="332"/>
      <c r="G78" s="333"/>
      <c r="H78" s="332"/>
      <c r="I78" s="332"/>
      <c r="J78" s="332"/>
      <c r="K78" s="326"/>
    </row>
    <row r="79" s="1" customFormat="1" ht="15" customHeight="1">
      <c r="B79" s="324"/>
      <c r="C79" s="312" t="s">
        <v>56</v>
      </c>
      <c r="D79" s="334"/>
      <c r="E79" s="334"/>
      <c r="F79" s="335" t="s">
        <v>1989</v>
      </c>
      <c r="G79" s="336"/>
      <c r="H79" s="312" t="s">
        <v>1990</v>
      </c>
      <c r="I79" s="312" t="s">
        <v>1991</v>
      </c>
      <c r="J79" s="312">
        <v>20</v>
      </c>
      <c r="K79" s="326"/>
    </row>
    <row r="80" s="1" customFormat="1" ht="15" customHeight="1">
      <c r="B80" s="324"/>
      <c r="C80" s="312" t="s">
        <v>1992</v>
      </c>
      <c r="D80" s="312"/>
      <c r="E80" s="312"/>
      <c r="F80" s="335" t="s">
        <v>1989</v>
      </c>
      <c r="G80" s="336"/>
      <c r="H80" s="312" t="s">
        <v>1993</v>
      </c>
      <c r="I80" s="312" t="s">
        <v>1991</v>
      </c>
      <c r="J80" s="312">
        <v>120</v>
      </c>
      <c r="K80" s="326"/>
    </row>
    <row r="81" s="1" customFormat="1" ht="15" customHeight="1">
      <c r="B81" s="337"/>
      <c r="C81" s="312" t="s">
        <v>1994</v>
      </c>
      <c r="D81" s="312"/>
      <c r="E81" s="312"/>
      <c r="F81" s="335" t="s">
        <v>1995</v>
      </c>
      <c r="G81" s="336"/>
      <c r="H81" s="312" t="s">
        <v>1996</v>
      </c>
      <c r="I81" s="312" t="s">
        <v>1991</v>
      </c>
      <c r="J81" s="312">
        <v>50</v>
      </c>
      <c r="K81" s="326"/>
    </row>
    <row r="82" s="1" customFormat="1" ht="15" customHeight="1">
      <c r="B82" s="337"/>
      <c r="C82" s="312" t="s">
        <v>1997</v>
      </c>
      <c r="D82" s="312"/>
      <c r="E82" s="312"/>
      <c r="F82" s="335" t="s">
        <v>1989</v>
      </c>
      <c r="G82" s="336"/>
      <c r="H82" s="312" t="s">
        <v>1998</v>
      </c>
      <c r="I82" s="312" t="s">
        <v>1999</v>
      </c>
      <c r="J82" s="312"/>
      <c r="K82" s="326"/>
    </row>
    <row r="83" s="1" customFormat="1" ht="15" customHeight="1">
      <c r="B83" s="337"/>
      <c r="C83" s="338" t="s">
        <v>2000</v>
      </c>
      <c r="D83" s="338"/>
      <c r="E83" s="338"/>
      <c r="F83" s="339" t="s">
        <v>1995</v>
      </c>
      <c r="G83" s="338"/>
      <c r="H83" s="338" t="s">
        <v>2001</v>
      </c>
      <c r="I83" s="338" t="s">
        <v>1991</v>
      </c>
      <c r="J83" s="338">
        <v>15</v>
      </c>
      <c r="K83" s="326"/>
    </row>
    <row r="84" s="1" customFormat="1" ht="15" customHeight="1">
      <c r="B84" s="337"/>
      <c r="C84" s="338" t="s">
        <v>2002</v>
      </c>
      <c r="D84" s="338"/>
      <c r="E84" s="338"/>
      <c r="F84" s="339" t="s">
        <v>1995</v>
      </c>
      <c r="G84" s="338"/>
      <c r="H84" s="338" t="s">
        <v>2003</v>
      </c>
      <c r="I84" s="338" t="s">
        <v>1991</v>
      </c>
      <c r="J84" s="338">
        <v>15</v>
      </c>
      <c r="K84" s="326"/>
    </row>
    <row r="85" s="1" customFormat="1" ht="15" customHeight="1">
      <c r="B85" s="337"/>
      <c r="C85" s="338" t="s">
        <v>2004</v>
      </c>
      <c r="D85" s="338"/>
      <c r="E85" s="338"/>
      <c r="F85" s="339" t="s">
        <v>1995</v>
      </c>
      <c r="G85" s="338"/>
      <c r="H85" s="338" t="s">
        <v>2005</v>
      </c>
      <c r="I85" s="338" t="s">
        <v>1991</v>
      </c>
      <c r="J85" s="338">
        <v>20</v>
      </c>
      <c r="K85" s="326"/>
    </row>
    <row r="86" s="1" customFormat="1" ht="15" customHeight="1">
      <c r="B86" s="337"/>
      <c r="C86" s="338" t="s">
        <v>2006</v>
      </c>
      <c r="D86" s="338"/>
      <c r="E86" s="338"/>
      <c r="F86" s="339" t="s">
        <v>1995</v>
      </c>
      <c r="G86" s="338"/>
      <c r="H86" s="338" t="s">
        <v>2007</v>
      </c>
      <c r="I86" s="338" t="s">
        <v>1991</v>
      </c>
      <c r="J86" s="338">
        <v>20</v>
      </c>
      <c r="K86" s="326"/>
    </row>
    <row r="87" s="1" customFormat="1" ht="15" customHeight="1">
      <c r="B87" s="337"/>
      <c r="C87" s="312" t="s">
        <v>2008</v>
      </c>
      <c r="D87" s="312"/>
      <c r="E87" s="312"/>
      <c r="F87" s="335" t="s">
        <v>1995</v>
      </c>
      <c r="G87" s="336"/>
      <c r="H87" s="312" t="s">
        <v>2009</v>
      </c>
      <c r="I87" s="312" t="s">
        <v>1991</v>
      </c>
      <c r="J87" s="312">
        <v>50</v>
      </c>
      <c r="K87" s="326"/>
    </row>
    <row r="88" s="1" customFormat="1" ht="15" customHeight="1">
      <c r="B88" s="337"/>
      <c r="C88" s="312" t="s">
        <v>2010</v>
      </c>
      <c r="D88" s="312"/>
      <c r="E88" s="312"/>
      <c r="F88" s="335" t="s">
        <v>1995</v>
      </c>
      <c r="G88" s="336"/>
      <c r="H88" s="312" t="s">
        <v>2011</v>
      </c>
      <c r="I88" s="312" t="s">
        <v>1991</v>
      </c>
      <c r="J88" s="312">
        <v>20</v>
      </c>
      <c r="K88" s="326"/>
    </row>
    <row r="89" s="1" customFormat="1" ht="15" customHeight="1">
      <c r="B89" s="337"/>
      <c r="C89" s="312" t="s">
        <v>2012</v>
      </c>
      <c r="D89" s="312"/>
      <c r="E89" s="312"/>
      <c r="F89" s="335" t="s">
        <v>1995</v>
      </c>
      <c r="G89" s="336"/>
      <c r="H89" s="312" t="s">
        <v>2013</v>
      </c>
      <c r="I89" s="312" t="s">
        <v>1991</v>
      </c>
      <c r="J89" s="312">
        <v>20</v>
      </c>
      <c r="K89" s="326"/>
    </row>
    <row r="90" s="1" customFormat="1" ht="15" customHeight="1">
      <c r="B90" s="337"/>
      <c r="C90" s="312" t="s">
        <v>2014</v>
      </c>
      <c r="D90" s="312"/>
      <c r="E90" s="312"/>
      <c r="F90" s="335" t="s">
        <v>1995</v>
      </c>
      <c r="G90" s="336"/>
      <c r="H90" s="312" t="s">
        <v>2015</v>
      </c>
      <c r="I90" s="312" t="s">
        <v>1991</v>
      </c>
      <c r="J90" s="312">
        <v>50</v>
      </c>
      <c r="K90" s="326"/>
    </row>
    <row r="91" s="1" customFormat="1" ht="15" customHeight="1">
      <c r="B91" s="337"/>
      <c r="C91" s="312" t="s">
        <v>2016</v>
      </c>
      <c r="D91" s="312"/>
      <c r="E91" s="312"/>
      <c r="F91" s="335" t="s">
        <v>1995</v>
      </c>
      <c r="G91" s="336"/>
      <c r="H91" s="312" t="s">
        <v>2016</v>
      </c>
      <c r="I91" s="312" t="s">
        <v>1991</v>
      </c>
      <c r="J91" s="312">
        <v>50</v>
      </c>
      <c r="K91" s="326"/>
    </row>
    <row r="92" s="1" customFormat="1" ht="15" customHeight="1">
      <c r="B92" s="337"/>
      <c r="C92" s="312" t="s">
        <v>2017</v>
      </c>
      <c r="D92" s="312"/>
      <c r="E92" s="312"/>
      <c r="F92" s="335" t="s">
        <v>1995</v>
      </c>
      <c r="G92" s="336"/>
      <c r="H92" s="312" t="s">
        <v>2018</v>
      </c>
      <c r="I92" s="312" t="s">
        <v>1991</v>
      </c>
      <c r="J92" s="312">
        <v>255</v>
      </c>
      <c r="K92" s="326"/>
    </row>
    <row r="93" s="1" customFormat="1" ht="15" customHeight="1">
      <c r="B93" s="337"/>
      <c r="C93" s="312" t="s">
        <v>2019</v>
      </c>
      <c r="D93" s="312"/>
      <c r="E93" s="312"/>
      <c r="F93" s="335" t="s">
        <v>1989</v>
      </c>
      <c r="G93" s="336"/>
      <c r="H93" s="312" t="s">
        <v>2020</v>
      </c>
      <c r="I93" s="312" t="s">
        <v>2021</v>
      </c>
      <c r="J93" s="312"/>
      <c r="K93" s="326"/>
    </row>
    <row r="94" s="1" customFormat="1" ht="15" customHeight="1">
      <c r="B94" s="337"/>
      <c r="C94" s="312" t="s">
        <v>2022</v>
      </c>
      <c r="D94" s="312"/>
      <c r="E94" s="312"/>
      <c r="F94" s="335" t="s">
        <v>1989</v>
      </c>
      <c r="G94" s="336"/>
      <c r="H94" s="312" t="s">
        <v>2023</v>
      </c>
      <c r="I94" s="312" t="s">
        <v>2024</v>
      </c>
      <c r="J94" s="312"/>
      <c r="K94" s="326"/>
    </row>
    <row r="95" s="1" customFormat="1" ht="15" customHeight="1">
      <c r="B95" s="337"/>
      <c r="C95" s="312" t="s">
        <v>2025</v>
      </c>
      <c r="D95" s="312"/>
      <c r="E95" s="312"/>
      <c r="F95" s="335" t="s">
        <v>1989</v>
      </c>
      <c r="G95" s="336"/>
      <c r="H95" s="312" t="s">
        <v>2025</v>
      </c>
      <c r="I95" s="312" t="s">
        <v>2024</v>
      </c>
      <c r="J95" s="312"/>
      <c r="K95" s="326"/>
    </row>
    <row r="96" s="1" customFormat="1" ht="15" customHeight="1">
      <c r="B96" s="337"/>
      <c r="C96" s="312" t="s">
        <v>41</v>
      </c>
      <c r="D96" s="312"/>
      <c r="E96" s="312"/>
      <c r="F96" s="335" t="s">
        <v>1989</v>
      </c>
      <c r="G96" s="336"/>
      <c r="H96" s="312" t="s">
        <v>2026</v>
      </c>
      <c r="I96" s="312" t="s">
        <v>2024</v>
      </c>
      <c r="J96" s="312"/>
      <c r="K96" s="326"/>
    </row>
    <row r="97" s="1" customFormat="1" ht="15" customHeight="1">
      <c r="B97" s="337"/>
      <c r="C97" s="312" t="s">
        <v>51</v>
      </c>
      <c r="D97" s="312"/>
      <c r="E97" s="312"/>
      <c r="F97" s="335" t="s">
        <v>1989</v>
      </c>
      <c r="G97" s="336"/>
      <c r="H97" s="312" t="s">
        <v>2027</v>
      </c>
      <c r="I97" s="312" t="s">
        <v>2024</v>
      </c>
      <c r="J97" s="312"/>
      <c r="K97" s="326"/>
    </row>
    <row r="98" s="1" customFormat="1" ht="15" customHeight="1">
      <c r="B98" s="340"/>
      <c r="C98" s="341"/>
      <c r="D98" s="341"/>
      <c r="E98" s="341"/>
      <c r="F98" s="341"/>
      <c r="G98" s="341"/>
      <c r="H98" s="341"/>
      <c r="I98" s="341"/>
      <c r="J98" s="341"/>
      <c r="K98" s="342"/>
    </row>
    <row r="99" s="1" customFormat="1" ht="18.75" customHeight="1">
      <c r="B99" s="343"/>
      <c r="C99" s="344"/>
      <c r="D99" s="344"/>
      <c r="E99" s="344"/>
      <c r="F99" s="344"/>
      <c r="G99" s="344"/>
      <c r="H99" s="344"/>
      <c r="I99" s="344"/>
      <c r="J99" s="344"/>
      <c r="K99" s="343"/>
    </row>
    <row r="100" s="1" customFormat="1" ht="18.75" customHeight="1">
      <c r="B100" s="320"/>
      <c r="C100" s="320"/>
      <c r="D100" s="320"/>
      <c r="E100" s="320"/>
      <c r="F100" s="320"/>
      <c r="G100" s="320"/>
      <c r="H100" s="320"/>
      <c r="I100" s="320"/>
      <c r="J100" s="320"/>
      <c r="K100" s="320"/>
    </row>
    <row r="101" s="1" customFormat="1" ht="7.5" customHeight="1">
      <c r="B101" s="321"/>
      <c r="C101" s="322"/>
      <c r="D101" s="322"/>
      <c r="E101" s="322"/>
      <c r="F101" s="322"/>
      <c r="G101" s="322"/>
      <c r="H101" s="322"/>
      <c r="I101" s="322"/>
      <c r="J101" s="322"/>
      <c r="K101" s="323"/>
    </row>
    <row r="102" s="1" customFormat="1" ht="45" customHeight="1">
      <c r="B102" s="324"/>
      <c r="C102" s="325" t="s">
        <v>2028</v>
      </c>
      <c r="D102" s="325"/>
      <c r="E102" s="325"/>
      <c r="F102" s="325"/>
      <c r="G102" s="325"/>
      <c r="H102" s="325"/>
      <c r="I102" s="325"/>
      <c r="J102" s="325"/>
      <c r="K102" s="326"/>
    </row>
    <row r="103" s="1" customFormat="1" ht="17.25" customHeight="1">
      <c r="B103" s="324"/>
      <c r="C103" s="327" t="s">
        <v>1983</v>
      </c>
      <c r="D103" s="327"/>
      <c r="E103" s="327"/>
      <c r="F103" s="327" t="s">
        <v>1984</v>
      </c>
      <c r="G103" s="328"/>
      <c r="H103" s="327" t="s">
        <v>57</v>
      </c>
      <c r="I103" s="327" t="s">
        <v>60</v>
      </c>
      <c r="J103" s="327" t="s">
        <v>1985</v>
      </c>
      <c r="K103" s="326"/>
    </row>
    <row r="104" s="1" customFormat="1" ht="17.25" customHeight="1">
      <c r="B104" s="324"/>
      <c r="C104" s="329" t="s">
        <v>1986</v>
      </c>
      <c r="D104" s="329"/>
      <c r="E104" s="329"/>
      <c r="F104" s="330" t="s">
        <v>1987</v>
      </c>
      <c r="G104" s="331"/>
      <c r="H104" s="329"/>
      <c r="I104" s="329"/>
      <c r="J104" s="329" t="s">
        <v>1988</v>
      </c>
      <c r="K104" s="326"/>
    </row>
    <row r="105" s="1" customFormat="1" ht="5.25" customHeight="1">
      <c r="B105" s="324"/>
      <c r="C105" s="327"/>
      <c r="D105" s="327"/>
      <c r="E105" s="327"/>
      <c r="F105" s="327"/>
      <c r="G105" s="345"/>
      <c r="H105" s="327"/>
      <c r="I105" s="327"/>
      <c r="J105" s="327"/>
      <c r="K105" s="326"/>
    </row>
    <row r="106" s="1" customFormat="1" ht="15" customHeight="1">
      <c r="B106" s="324"/>
      <c r="C106" s="312" t="s">
        <v>56</v>
      </c>
      <c r="D106" s="334"/>
      <c r="E106" s="334"/>
      <c r="F106" s="335" t="s">
        <v>1989</v>
      </c>
      <c r="G106" s="312"/>
      <c r="H106" s="312" t="s">
        <v>2029</v>
      </c>
      <c r="I106" s="312" t="s">
        <v>1991</v>
      </c>
      <c r="J106" s="312">
        <v>20</v>
      </c>
      <c r="K106" s="326"/>
    </row>
    <row r="107" s="1" customFormat="1" ht="15" customHeight="1">
      <c r="B107" s="324"/>
      <c r="C107" s="312" t="s">
        <v>1992</v>
      </c>
      <c r="D107" s="312"/>
      <c r="E107" s="312"/>
      <c r="F107" s="335" t="s">
        <v>1989</v>
      </c>
      <c r="G107" s="312"/>
      <c r="H107" s="312" t="s">
        <v>2029</v>
      </c>
      <c r="I107" s="312" t="s">
        <v>1991</v>
      </c>
      <c r="J107" s="312">
        <v>120</v>
      </c>
      <c r="K107" s="326"/>
    </row>
    <row r="108" s="1" customFormat="1" ht="15" customHeight="1">
      <c r="B108" s="337"/>
      <c r="C108" s="312" t="s">
        <v>1994</v>
      </c>
      <c r="D108" s="312"/>
      <c r="E108" s="312"/>
      <c r="F108" s="335" t="s">
        <v>1995</v>
      </c>
      <c r="G108" s="312"/>
      <c r="H108" s="312" t="s">
        <v>2029</v>
      </c>
      <c r="I108" s="312" t="s">
        <v>1991</v>
      </c>
      <c r="J108" s="312">
        <v>50</v>
      </c>
      <c r="K108" s="326"/>
    </row>
    <row r="109" s="1" customFormat="1" ht="15" customHeight="1">
      <c r="B109" s="337"/>
      <c r="C109" s="312" t="s">
        <v>1997</v>
      </c>
      <c r="D109" s="312"/>
      <c r="E109" s="312"/>
      <c r="F109" s="335" t="s">
        <v>1989</v>
      </c>
      <c r="G109" s="312"/>
      <c r="H109" s="312" t="s">
        <v>2029</v>
      </c>
      <c r="I109" s="312" t="s">
        <v>1999</v>
      </c>
      <c r="J109" s="312"/>
      <c r="K109" s="326"/>
    </row>
    <row r="110" s="1" customFormat="1" ht="15" customHeight="1">
      <c r="B110" s="337"/>
      <c r="C110" s="312" t="s">
        <v>2008</v>
      </c>
      <c r="D110" s="312"/>
      <c r="E110" s="312"/>
      <c r="F110" s="335" t="s">
        <v>1995</v>
      </c>
      <c r="G110" s="312"/>
      <c r="H110" s="312" t="s">
        <v>2029</v>
      </c>
      <c r="I110" s="312" t="s">
        <v>1991</v>
      </c>
      <c r="J110" s="312">
        <v>50</v>
      </c>
      <c r="K110" s="326"/>
    </row>
    <row r="111" s="1" customFormat="1" ht="15" customHeight="1">
      <c r="B111" s="337"/>
      <c r="C111" s="312" t="s">
        <v>2016</v>
      </c>
      <c r="D111" s="312"/>
      <c r="E111" s="312"/>
      <c r="F111" s="335" t="s">
        <v>1995</v>
      </c>
      <c r="G111" s="312"/>
      <c r="H111" s="312" t="s">
        <v>2029</v>
      </c>
      <c r="I111" s="312" t="s">
        <v>1991</v>
      </c>
      <c r="J111" s="312">
        <v>50</v>
      </c>
      <c r="K111" s="326"/>
    </row>
    <row r="112" s="1" customFormat="1" ht="15" customHeight="1">
      <c r="B112" s="337"/>
      <c r="C112" s="312" t="s">
        <v>2014</v>
      </c>
      <c r="D112" s="312"/>
      <c r="E112" s="312"/>
      <c r="F112" s="335" t="s">
        <v>1995</v>
      </c>
      <c r="G112" s="312"/>
      <c r="H112" s="312" t="s">
        <v>2029</v>
      </c>
      <c r="I112" s="312" t="s">
        <v>1991</v>
      </c>
      <c r="J112" s="312">
        <v>50</v>
      </c>
      <c r="K112" s="326"/>
    </row>
    <row r="113" s="1" customFormat="1" ht="15" customHeight="1">
      <c r="B113" s="337"/>
      <c r="C113" s="312" t="s">
        <v>56</v>
      </c>
      <c r="D113" s="312"/>
      <c r="E113" s="312"/>
      <c r="F113" s="335" t="s">
        <v>1989</v>
      </c>
      <c r="G113" s="312"/>
      <c r="H113" s="312" t="s">
        <v>2030</v>
      </c>
      <c r="I113" s="312" t="s">
        <v>1991</v>
      </c>
      <c r="J113" s="312">
        <v>20</v>
      </c>
      <c r="K113" s="326"/>
    </row>
    <row r="114" s="1" customFormat="1" ht="15" customHeight="1">
      <c r="B114" s="337"/>
      <c r="C114" s="312" t="s">
        <v>2031</v>
      </c>
      <c r="D114" s="312"/>
      <c r="E114" s="312"/>
      <c r="F114" s="335" t="s">
        <v>1989</v>
      </c>
      <c r="G114" s="312"/>
      <c r="H114" s="312" t="s">
        <v>2032</v>
      </c>
      <c r="I114" s="312" t="s">
        <v>1991</v>
      </c>
      <c r="J114" s="312">
        <v>120</v>
      </c>
      <c r="K114" s="326"/>
    </row>
    <row r="115" s="1" customFormat="1" ht="15" customHeight="1">
      <c r="B115" s="337"/>
      <c r="C115" s="312" t="s">
        <v>41</v>
      </c>
      <c r="D115" s="312"/>
      <c r="E115" s="312"/>
      <c r="F115" s="335" t="s">
        <v>1989</v>
      </c>
      <c r="G115" s="312"/>
      <c r="H115" s="312" t="s">
        <v>2033</v>
      </c>
      <c r="I115" s="312" t="s">
        <v>2024</v>
      </c>
      <c r="J115" s="312"/>
      <c r="K115" s="326"/>
    </row>
    <row r="116" s="1" customFormat="1" ht="15" customHeight="1">
      <c r="B116" s="337"/>
      <c r="C116" s="312" t="s">
        <v>51</v>
      </c>
      <c r="D116" s="312"/>
      <c r="E116" s="312"/>
      <c r="F116" s="335" t="s">
        <v>1989</v>
      </c>
      <c r="G116" s="312"/>
      <c r="H116" s="312" t="s">
        <v>2034</v>
      </c>
      <c r="I116" s="312" t="s">
        <v>2024</v>
      </c>
      <c r="J116" s="312"/>
      <c r="K116" s="326"/>
    </row>
    <row r="117" s="1" customFormat="1" ht="15" customHeight="1">
      <c r="B117" s="337"/>
      <c r="C117" s="312" t="s">
        <v>60</v>
      </c>
      <c r="D117" s="312"/>
      <c r="E117" s="312"/>
      <c r="F117" s="335" t="s">
        <v>1989</v>
      </c>
      <c r="G117" s="312"/>
      <c r="H117" s="312" t="s">
        <v>2035</v>
      </c>
      <c r="I117" s="312" t="s">
        <v>2036</v>
      </c>
      <c r="J117" s="312"/>
      <c r="K117" s="326"/>
    </row>
    <row r="118" s="1" customFormat="1" ht="15" customHeight="1">
      <c r="B118" s="340"/>
      <c r="C118" s="346"/>
      <c r="D118" s="346"/>
      <c r="E118" s="346"/>
      <c r="F118" s="346"/>
      <c r="G118" s="346"/>
      <c r="H118" s="346"/>
      <c r="I118" s="346"/>
      <c r="J118" s="346"/>
      <c r="K118" s="342"/>
    </row>
    <row r="119" s="1" customFormat="1" ht="18.75" customHeight="1">
      <c r="B119" s="347"/>
      <c r="C119" s="348"/>
      <c r="D119" s="348"/>
      <c r="E119" s="348"/>
      <c r="F119" s="349"/>
      <c r="G119" s="348"/>
      <c r="H119" s="348"/>
      <c r="I119" s="348"/>
      <c r="J119" s="348"/>
      <c r="K119" s="347"/>
    </row>
    <row r="120" s="1" customFormat="1" ht="18.75" customHeight="1">
      <c r="B120" s="320"/>
      <c r="C120" s="320"/>
      <c r="D120" s="320"/>
      <c r="E120" s="320"/>
      <c r="F120" s="320"/>
      <c r="G120" s="320"/>
      <c r="H120" s="320"/>
      <c r="I120" s="320"/>
      <c r="J120" s="320"/>
      <c r="K120" s="320"/>
    </row>
    <row r="121" s="1" customFormat="1" ht="7.5" customHeight="1">
      <c r="B121" s="350"/>
      <c r="C121" s="351"/>
      <c r="D121" s="351"/>
      <c r="E121" s="351"/>
      <c r="F121" s="351"/>
      <c r="G121" s="351"/>
      <c r="H121" s="351"/>
      <c r="I121" s="351"/>
      <c r="J121" s="351"/>
      <c r="K121" s="352"/>
    </row>
    <row r="122" s="1" customFormat="1" ht="45" customHeight="1">
      <c r="B122" s="353"/>
      <c r="C122" s="303" t="s">
        <v>2037</v>
      </c>
      <c r="D122" s="303"/>
      <c r="E122" s="303"/>
      <c r="F122" s="303"/>
      <c r="G122" s="303"/>
      <c r="H122" s="303"/>
      <c r="I122" s="303"/>
      <c r="J122" s="303"/>
      <c r="K122" s="354"/>
    </row>
    <row r="123" s="1" customFormat="1" ht="17.25" customHeight="1">
      <c r="B123" s="355"/>
      <c r="C123" s="327" t="s">
        <v>1983</v>
      </c>
      <c r="D123" s="327"/>
      <c r="E123" s="327"/>
      <c r="F123" s="327" t="s">
        <v>1984</v>
      </c>
      <c r="G123" s="328"/>
      <c r="H123" s="327" t="s">
        <v>57</v>
      </c>
      <c r="I123" s="327" t="s">
        <v>60</v>
      </c>
      <c r="J123" s="327" t="s">
        <v>1985</v>
      </c>
      <c r="K123" s="356"/>
    </row>
    <row r="124" s="1" customFormat="1" ht="17.25" customHeight="1">
      <c r="B124" s="355"/>
      <c r="C124" s="329" t="s">
        <v>1986</v>
      </c>
      <c r="D124" s="329"/>
      <c r="E124" s="329"/>
      <c r="F124" s="330" t="s">
        <v>1987</v>
      </c>
      <c r="G124" s="331"/>
      <c r="H124" s="329"/>
      <c r="I124" s="329"/>
      <c r="J124" s="329" t="s">
        <v>1988</v>
      </c>
      <c r="K124" s="356"/>
    </row>
    <row r="125" s="1" customFormat="1" ht="5.25" customHeight="1">
      <c r="B125" s="357"/>
      <c r="C125" s="332"/>
      <c r="D125" s="332"/>
      <c r="E125" s="332"/>
      <c r="F125" s="332"/>
      <c r="G125" s="358"/>
      <c r="H125" s="332"/>
      <c r="I125" s="332"/>
      <c r="J125" s="332"/>
      <c r="K125" s="359"/>
    </row>
    <row r="126" s="1" customFormat="1" ht="15" customHeight="1">
      <c r="B126" s="357"/>
      <c r="C126" s="312" t="s">
        <v>1992</v>
      </c>
      <c r="D126" s="334"/>
      <c r="E126" s="334"/>
      <c r="F126" s="335" t="s">
        <v>1989</v>
      </c>
      <c r="G126" s="312"/>
      <c r="H126" s="312" t="s">
        <v>2029</v>
      </c>
      <c r="I126" s="312" t="s">
        <v>1991</v>
      </c>
      <c r="J126" s="312">
        <v>120</v>
      </c>
      <c r="K126" s="360"/>
    </row>
    <row r="127" s="1" customFormat="1" ht="15" customHeight="1">
      <c r="B127" s="357"/>
      <c r="C127" s="312" t="s">
        <v>2038</v>
      </c>
      <c r="D127" s="312"/>
      <c r="E127" s="312"/>
      <c r="F127" s="335" t="s">
        <v>1989</v>
      </c>
      <c r="G127" s="312"/>
      <c r="H127" s="312" t="s">
        <v>2039</v>
      </c>
      <c r="I127" s="312" t="s">
        <v>1991</v>
      </c>
      <c r="J127" s="312" t="s">
        <v>2040</v>
      </c>
      <c r="K127" s="360"/>
    </row>
    <row r="128" s="1" customFormat="1" ht="15" customHeight="1">
      <c r="B128" s="357"/>
      <c r="C128" s="312" t="s">
        <v>89</v>
      </c>
      <c r="D128" s="312"/>
      <c r="E128" s="312"/>
      <c r="F128" s="335" t="s">
        <v>1989</v>
      </c>
      <c r="G128" s="312"/>
      <c r="H128" s="312" t="s">
        <v>2041</v>
      </c>
      <c r="I128" s="312" t="s">
        <v>1991</v>
      </c>
      <c r="J128" s="312" t="s">
        <v>2040</v>
      </c>
      <c r="K128" s="360"/>
    </row>
    <row r="129" s="1" customFormat="1" ht="15" customHeight="1">
      <c r="B129" s="357"/>
      <c r="C129" s="312" t="s">
        <v>2000</v>
      </c>
      <c r="D129" s="312"/>
      <c r="E129" s="312"/>
      <c r="F129" s="335" t="s">
        <v>1995</v>
      </c>
      <c r="G129" s="312"/>
      <c r="H129" s="312" t="s">
        <v>2001</v>
      </c>
      <c r="I129" s="312" t="s">
        <v>1991</v>
      </c>
      <c r="J129" s="312">
        <v>15</v>
      </c>
      <c r="K129" s="360"/>
    </row>
    <row r="130" s="1" customFormat="1" ht="15" customHeight="1">
      <c r="B130" s="357"/>
      <c r="C130" s="338" t="s">
        <v>2002</v>
      </c>
      <c r="D130" s="338"/>
      <c r="E130" s="338"/>
      <c r="F130" s="339" t="s">
        <v>1995</v>
      </c>
      <c r="G130" s="338"/>
      <c r="H130" s="338" t="s">
        <v>2003</v>
      </c>
      <c r="I130" s="338" t="s">
        <v>1991</v>
      </c>
      <c r="J130" s="338">
        <v>15</v>
      </c>
      <c r="K130" s="360"/>
    </row>
    <row r="131" s="1" customFormat="1" ht="15" customHeight="1">
      <c r="B131" s="357"/>
      <c r="C131" s="338" t="s">
        <v>2004</v>
      </c>
      <c r="D131" s="338"/>
      <c r="E131" s="338"/>
      <c r="F131" s="339" t="s">
        <v>1995</v>
      </c>
      <c r="G131" s="338"/>
      <c r="H131" s="338" t="s">
        <v>2005</v>
      </c>
      <c r="I131" s="338" t="s">
        <v>1991</v>
      </c>
      <c r="J131" s="338">
        <v>20</v>
      </c>
      <c r="K131" s="360"/>
    </row>
    <row r="132" s="1" customFormat="1" ht="15" customHeight="1">
      <c r="B132" s="357"/>
      <c r="C132" s="338" t="s">
        <v>2006</v>
      </c>
      <c r="D132" s="338"/>
      <c r="E132" s="338"/>
      <c r="F132" s="339" t="s">
        <v>1995</v>
      </c>
      <c r="G132" s="338"/>
      <c r="H132" s="338" t="s">
        <v>2007</v>
      </c>
      <c r="I132" s="338" t="s">
        <v>1991</v>
      </c>
      <c r="J132" s="338">
        <v>20</v>
      </c>
      <c r="K132" s="360"/>
    </row>
    <row r="133" s="1" customFormat="1" ht="15" customHeight="1">
      <c r="B133" s="357"/>
      <c r="C133" s="312" t="s">
        <v>1994</v>
      </c>
      <c r="D133" s="312"/>
      <c r="E133" s="312"/>
      <c r="F133" s="335" t="s">
        <v>1995</v>
      </c>
      <c r="G133" s="312"/>
      <c r="H133" s="312" t="s">
        <v>2029</v>
      </c>
      <c r="I133" s="312" t="s">
        <v>1991</v>
      </c>
      <c r="J133" s="312">
        <v>50</v>
      </c>
      <c r="K133" s="360"/>
    </row>
    <row r="134" s="1" customFormat="1" ht="15" customHeight="1">
      <c r="B134" s="357"/>
      <c r="C134" s="312" t="s">
        <v>2008</v>
      </c>
      <c r="D134" s="312"/>
      <c r="E134" s="312"/>
      <c r="F134" s="335" t="s">
        <v>1995</v>
      </c>
      <c r="G134" s="312"/>
      <c r="H134" s="312" t="s">
        <v>2029</v>
      </c>
      <c r="I134" s="312" t="s">
        <v>1991</v>
      </c>
      <c r="J134" s="312">
        <v>50</v>
      </c>
      <c r="K134" s="360"/>
    </row>
    <row r="135" s="1" customFormat="1" ht="15" customHeight="1">
      <c r="B135" s="357"/>
      <c r="C135" s="312" t="s">
        <v>2014</v>
      </c>
      <c r="D135" s="312"/>
      <c r="E135" s="312"/>
      <c r="F135" s="335" t="s">
        <v>1995</v>
      </c>
      <c r="G135" s="312"/>
      <c r="H135" s="312" t="s">
        <v>2029</v>
      </c>
      <c r="I135" s="312" t="s">
        <v>1991</v>
      </c>
      <c r="J135" s="312">
        <v>50</v>
      </c>
      <c r="K135" s="360"/>
    </row>
    <row r="136" s="1" customFormat="1" ht="15" customHeight="1">
      <c r="B136" s="357"/>
      <c r="C136" s="312" t="s">
        <v>2016</v>
      </c>
      <c r="D136" s="312"/>
      <c r="E136" s="312"/>
      <c r="F136" s="335" t="s">
        <v>1995</v>
      </c>
      <c r="G136" s="312"/>
      <c r="H136" s="312" t="s">
        <v>2029</v>
      </c>
      <c r="I136" s="312" t="s">
        <v>1991</v>
      </c>
      <c r="J136" s="312">
        <v>50</v>
      </c>
      <c r="K136" s="360"/>
    </row>
    <row r="137" s="1" customFormat="1" ht="15" customHeight="1">
      <c r="B137" s="357"/>
      <c r="C137" s="312" t="s">
        <v>2017</v>
      </c>
      <c r="D137" s="312"/>
      <c r="E137" s="312"/>
      <c r="F137" s="335" t="s">
        <v>1995</v>
      </c>
      <c r="G137" s="312"/>
      <c r="H137" s="312" t="s">
        <v>2042</v>
      </c>
      <c r="I137" s="312" t="s">
        <v>1991</v>
      </c>
      <c r="J137" s="312">
        <v>255</v>
      </c>
      <c r="K137" s="360"/>
    </row>
    <row r="138" s="1" customFormat="1" ht="15" customHeight="1">
      <c r="B138" s="357"/>
      <c r="C138" s="312" t="s">
        <v>2019</v>
      </c>
      <c r="D138" s="312"/>
      <c r="E138" s="312"/>
      <c r="F138" s="335" t="s">
        <v>1989</v>
      </c>
      <c r="G138" s="312"/>
      <c r="H138" s="312" t="s">
        <v>2043</v>
      </c>
      <c r="I138" s="312" t="s">
        <v>2021</v>
      </c>
      <c r="J138" s="312"/>
      <c r="K138" s="360"/>
    </row>
    <row r="139" s="1" customFormat="1" ht="15" customHeight="1">
      <c r="B139" s="357"/>
      <c r="C139" s="312" t="s">
        <v>2022</v>
      </c>
      <c r="D139" s="312"/>
      <c r="E139" s="312"/>
      <c r="F139" s="335" t="s">
        <v>1989</v>
      </c>
      <c r="G139" s="312"/>
      <c r="H139" s="312" t="s">
        <v>2044</v>
      </c>
      <c r="I139" s="312" t="s">
        <v>2024</v>
      </c>
      <c r="J139" s="312"/>
      <c r="K139" s="360"/>
    </row>
    <row r="140" s="1" customFormat="1" ht="15" customHeight="1">
      <c r="B140" s="357"/>
      <c r="C140" s="312" t="s">
        <v>2025</v>
      </c>
      <c r="D140" s="312"/>
      <c r="E140" s="312"/>
      <c r="F140" s="335" t="s">
        <v>1989</v>
      </c>
      <c r="G140" s="312"/>
      <c r="H140" s="312" t="s">
        <v>2025</v>
      </c>
      <c r="I140" s="312" t="s">
        <v>2024</v>
      </c>
      <c r="J140" s="312"/>
      <c r="K140" s="360"/>
    </row>
    <row r="141" s="1" customFormat="1" ht="15" customHeight="1">
      <c r="B141" s="357"/>
      <c r="C141" s="312" t="s">
        <v>41</v>
      </c>
      <c r="D141" s="312"/>
      <c r="E141" s="312"/>
      <c r="F141" s="335" t="s">
        <v>1989</v>
      </c>
      <c r="G141" s="312"/>
      <c r="H141" s="312" t="s">
        <v>2045</v>
      </c>
      <c r="I141" s="312" t="s">
        <v>2024</v>
      </c>
      <c r="J141" s="312"/>
      <c r="K141" s="360"/>
    </row>
    <row r="142" s="1" customFormat="1" ht="15" customHeight="1">
      <c r="B142" s="357"/>
      <c r="C142" s="312" t="s">
        <v>2046</v>
      </c>
      <c r="D142" s="312"/>
      <c r="E142" s="312"/>
      <c r="F142" s="335" t="s">
        <v>1989</v>
      </c>
      <c r="G142" s="312"/>
      <c r="H142" s="312" t="s">
        <v>2047</v>
      </c>
      <c r="I142" s="312" t="s">
        <v>2024</v>
      </c>
      <c r="J142" s="312"/>
      <c r="K142" s="360"/>
    </row>
    <row r="143" s="1" customFormat="1" ht="15" customHeight="1">
      <c r="B143" s="361"/>
      <c r="C143" s="362"/>
      <c r="D143" s="362"/>
      <c r="E143" s="362"/>
      <c r="F143" s="362"/>
      <c r="G143" s="362"/>
      <c r="H143" s="362"/>
      <c r="I143" s="362"/>
      <c r="J143" s="362"/>
      <c r="K143" s="363"/>
    </row>
    <row r="144" s="1" customFormat="1" ht="18.75" customHeight="1">
      <c r="B144" s="348"/>
      <c r="C144" s="348"/>
      <c r="D144" s="348"/>
      <c r="E144" s="348"/>
      <c r="F144" s="349"/>
      <c r="G144" s="348"/>
      <c r="H144" s="348"/>
      <c r="I144" s="348"/>
      <c r="J144" s="348"/>
      <c r="K144" s="348"/>
    </row>
    <row r="145" s="1" customFormat="1" ht="18.75" customHeight="1">
      <c r="B145" s="320"/>
      <c r="C145" s="320"/>
      <c r="D145" s="320"/>
      <c r="E145" s="320"/>
      <c r="F145" s="320"/>
      <c r="G145" s="320"/>
      <c r="H145" s="320"/>
      <c r="I145" s="320"/>
      <c r="J145" s="320"/>
      <c r="K145" s="320"/>
    </row>
    <row r="146" s="1" customFormat="1" ht="7.5" customHeight="1">
      <c r="B146" s="321"/>
      <c r="C146" s="322"/>
      <c r="D146" s="322"/>
      <c r="E146" s="322"/>
      <c r="F146" s="322"/>
      <c r="G146" s="322"/>
      <c r="H146" s="322"/>
      <c r="I146" s="322"/>
      <c r="J146" s="322"/>
      <c r="K146" s="323"/>
    </row>
    <row r="147" s="1" customFormat="1" ht="45" customHeight="1">
      <c r="B147" s="324"/>
      <c r="C147" s="325" t="s">
        <v>2048</v>
      </c>
      <c r="D147" s="325"/>
      <c r="E147" s="325"/>
      <c r="F147" s="325"/>
      <c r="G147" s="325"/>
      <c r="H147" s="325"/>
      <c r="I147" s="325"/>
      <c r="J147" s="325"/>
      <c r="K147" s="326"/>
    </row>
    <row r="148" s="1" customFormat="1" ht="17.25" customHeight="1">
      <c r="B148" s="324"/>
      <c r="C148" s="327" t="s">
        <v>1983</v>
      </c>
      <c r="D148" s="327"/>
      <c r="E148" s="327"/>
      <c r="F148" s="327" t="s">
        <v>1984</v>
      </c>
      <c r="G148" s="328"/>
      <c r="H148" s="327" t="s">
        <v>57</v>
      </c>
      <c r="I148" s="327" t="s">
        <v>60</v>
      </c>
      <c r="J148" s="327" t="s">
        <v>1985</v>
      </c>
      <c r="K148" s="326"/>
    </row>
    <row r="149" s="1" customFormat="1" ht="17.25" customHeight="1">
      <c r="B149" s="324"/>
      <c r="C149" s="329" t="s">
        <v>1986</v>
      </c>
      <c r="D149" s="329"/>
      <c r="E149" s="329"/>
      <c r="F149" s="330" t="s">
        <v>1987</v>
      </c>
      <c r="G149" s="331"/>
      <c r="H149" s="329"/>
      <c r="I149" s="329"/>
      <c r="J149" s="329" t="s">
        <v>1988</v>
      </c>
      <c r="K149" s="326"/>
    </row>
    <row r="150" s="1" customFormat="1" ht="5.25" customHeight="1">
      <c r="B150" s="337"/>
      <c r="C150" s="332"/>
      <c r="D150" s="332"/>
      <c r="E150" s="332"/>
      <c r="F150" s="332"/>
      <c r="G150" s="333"/>
      <c r="H150" s="332"/>
      <c r="I150" s="332"/>
      <c r="J150" s="332"/>
      <c r="K150" s="360"/>
    </row>
    <row r="151" s="1" customFormat="1" ht="15" customHeight="1">
      <c r="B151" s="337"/>
      <c r="C151" s="364" t="s">
        <v>1992</v>
      </c>
      <c r="D151" s="312"/>
      <c r="E151" s="312"/>
      <c r="F151" s="365" t="s">
        <v>1989</v>
      </c>
      <c r="G151" s="312"/>
      <c r="H151" s="364" t="s">
        <v>2029</v>
      </c>
      <c r="I151" s="364" t="s">
        <v>1991</v>
      </c>
      <c r="J151" s="364">
        <v>120</v>
      </c>
      <c r="K151" s="360"/>
    </row>
    <row r="152" s="1" customFormat="1" ht="15" customHeight="1">
      <c r="B152" s="337"/>
      <c r="C152" s="364" t="s">
        <v>2038</v>
      </c>
      <c r="D152" s="312"/>
      <c r="E152" s="312"/>
      <c r="F152" s="365" t="s">
        <v>1989</v>
      </c>
      <c r="G152" s="312"/>
      <c r="H152" s="364" t="s">
        <v>2049</v>
      </c>
      <c r="I152" s="364" t="s">
        <v>1991</v>
      </c>
      <c r="J152" s="364" t="s">
        <v>2040</v>
      </c>
      <c r="K152" s="360"/>
    </row>
    <row r="153" s="1" customFormat="1" ht="15" customHeight="1">
      <c r="B153" s="337"/>
      <c r="C153" s="364" t="s">
        <v>89</v>
      </c>
      <c r="D153" s="312"/>
      <c r="E153" s="312"/>
      <c r="F153" s="365" t="s">
        <v>1989</v>
      </c>
      <c r="G153" s="312"/>
      <c r="H153" s="364" t="s">
        <v>2050</v>
      </c>
      <c r="I153" s="364" t="s">
        <v>1991</v>
      </c>
      <c r="J153" s="364" t="s">
        <v>2040</v>
      </c>
      <c r="K153" s="360"/>
    </row>
    <row r="154" s="1" customFormat="1" ht="15" customHeight="1">
      <c r="B154" s="337"/>
      <c r="C154" s="364" t="s">
        <v>1994</v>
      </c>
      <c r="D154" s="312"/>
      <c r="E154" s="312"/>
      <c r="F154" s="365" t="s">
        <v>1995</v>
      </c>
      <c r="G154" s="312"/>
      <c r="H154" s="364" t="s">
        <v>2029</v>
      </c>
      <c r="I154" s="364" t="s">
        <v>1991</v>
      </c>
      <c r="J154" s="364">
        <v>50</v>
      </c>
      <c r="K154" s="360"/>
    </row>
    <row r="155" s="1" customFormat="1" ht="15" customHeight="1">
      <c r="B155" s="337"/>
      <c r="C155" s="364" t="s">
        <v>1997</v>
      </c>
      <c r="D155" s="312"/>
      <c r="E155" s="312"/>
      <c r="F155" s="365" t="s">
        <v>1989</v>
      </c>
      <c r="G155" s="312"/>
      <c r="H155" s="364" t="s">
        <v>2029</v>
      </c>
      <c r="I155" s="364" t="s">
        <v>1999</v>
      </c>
      <c r="J155" s="364"/>
      <c r="K155" s="360"/>
    </row>
    <row r="156" s="1" customFormat="1" ht="15" customHeight="1">
      <c r="B156" s="337"/>
      <c r="C156" s="364" t="s">
        <v>2008</v>
      </c>
      <c r="D156" s="312"/>
      <c r="E156" s="312"/>
      <c r="F156" s="365" t="s">
        <v>1995</v>
      </c>
      <c r="G156" s="312"/>
      <c r="H156" s="364" t="s">
        <v>2029</v>
      </c>
      <c r="I156" s="364" t="s">
        <v>1991</v>
      </c>
      <c r="J156" s="364">
        <v>50</v>
      </c>
      <c r="K156" s="360"/>
    </row>
    <row r="157" s="1" customFormat="1" ht="15" customHeight="1">
      <c r="B157" s="337"/>
      <c r="C157" s="364" t="s">
        <v>2016</v>
      </c>
      <c r="D157" s="312"/>
      <c r="E157" s="312"/>
      <c r="F157" s="365" t="s">
        <v>1995</v>
      </c>
      <c r="G157" s="312"/>
      <c r="H157" s="364" t="s">
        <v>2029</v>
      </c>
      <c r="I157" s="364" t="s">
        <v>1991</v>
      </c>
      <c r="J157" s="364">
        <v>50</v>
      </c>
      <c r="K157" s="360"/>
    </row>
    <row r="158" s="1" customFormat="1" ht="15" customHeight="1">
      <c r="B158" s="337"/>
      <c r="C158" s="364" t="s">
        <v>2014</v>
      </c>
      <c r="D158" s="312"/>
      <c r="E158" s="312"/>
      <c r="F158" s="365" t="s">
        <v>1995</v>
      </c>
      <c r="G158" s="312"/>
      <c r="H158" s="364" t="s">
        <v>2029</v>
      </c>
      <c r="I158" s="364" t="s">
        <v>1991</v>
      </c>
      <c r="J158" s="364">
        <v>50</v>
      </c>
      <c r="K158" s="360"/>
    </row>
    <row r="159" s="1" customFormat="1" ht="15" customHeight="1">
      <c r="B159" s="337"/>
      <c r="C159" s="364" t="s">
        <v>110</v>
      </c>
      <c r="D159" s="312"/>
      <c r="E159" s="312"/>
      <c r="F159" s="365" t="s">
        <v>1989</v>
      </c>
      <c r="G159" s="312"/>
      <c r="H159" s="364" t="s">
        <v>2051</v>
      </c>
      <c r="I159" s="364" t="s">
        <v>1991</v>
      </c>
      <c r="J159" s="364" t="s">
        <v>2052</v>
      </c>
      <c r="K159" s="360"/>
    </row>
    <row r="160" s="1" customFormat="1" ht="15" customHeight="1">
      <c r="B160" s="337"/>
      <c r="C160" s="364" t="s">
        <v>2053</v>
      </c>
      <c r="D160" s="312"/>
      <c r="E160" s="312"/>
      <c r="F160" s="365" t="s">
        <v>1989</v>
      </c>
      <c r="G160" s="312"/>
      <c r="H160" s="364" t="s">
        <v>2054</v>
      </c>
      <c r="I160" s="364" t="s">
        <v>2024</v>
      </c>
      <c r="J160" s="364"/>
      <c r="K160" s="360"/>
    </row>
    <row r="161" s="1" customFormat="1" ht="15" customHeight="1">
      <c r="B161" s="366"/>
      <c r="C161" s="346"/>
      <c r="D161" s="346"/>
      <c r="E161" s="346"/>
      <c r="F161" s="346"/>
      <c r="G161" s="346"/>
      <c r="H161" s="346"/>
      <c r="I161" s="346"/>
      <c r="J161" s="346"/>
      <c r="K161" s="367"/>
    </row>
    <row r="162" s="1" customFormat="1" ht="18.75" customHeight="1">
      <c r="B162" s="348"/>
      <c r="C162" s="358"/>
      <c r="D162" s="358"/>
      <c r="E162" s="358"/>
      <c r="F162" s="368"/>
      <c r="G162" s="358"/>
      <c r="H162" s="358"/>
      <c r="I162" s="358"/>
      <c r="J162" s="358"/>
      <c r="K162" s="348"/>
    </row>
    <row r="163" s="1" customFormat="1" ht="18.75" customHeight="1">
      <c r="B163" s="320"/>
      <c r="C163" s="320"/>
      <c r="D163" s="320"/>
      <c r="E163" s="320"/>
      <c r="F163" s="320"/>
      <c r="G163" s="320"/>
      <c r="H163" s="320"/>
      <c r="I163" s="320"/>
      <c r="J163" s="320"/>
      <c r="K163" s="320"/>
    </row>
    <row r="164" s="1" customFormat="1" ht="7.5" customHeight="1">
      <c r="B164" s="299"/>
      <c r="C164" s="300"/>
      <c r="D164" s="300"/>
      <c r="E164" s="300"/>
      <c r="F164" s="300"/>
      <c r="G164" s="300"/>
      <c r="H164" s="300"/>
      <c r="I164" s="300"/>
      <c r="J164" s="300"/>
      <c r="K164" s="301"/>
    </row>
    <row r="165" s="1" customFormat="1" ht="45" customHeight="1">
      <c r="B165" s="302"/>
      <c r="C165" s="303" t="s">
        <v>2055</v>
      </c>
      <c r="D165" s="303"/>
      <c r="E165" s="303"/>
      <c r="F165" s="303"/>
      <c r="G165" s="303"/>
      <c r="H165" s="303"/>
      <c r="I165" s="303"/>
      <c r="J165" s="303"/>
      <c r="K165" s="304"/>
    </row>
    <row r="166" s="1" customFormat="1" ht="17.25" customHeight="1">
      <c r="B166" s="302"/>
      <c r="C166" s="327" t="s">
        <v>1983</v>
      </c>
      <c r="D166" s="327"/>
      <c r="E166" s="327"/>
      <c r="F166" s="327" t="s">
        <v>1984</v>
      </c>
      <c r="G166" s="369"/>
      <c r="H166" s="370" t="s">
        <v>57</v>
      </c>
      <c r="I166" s="370" t="s">
        <v>60</v>
      </c>
      <c r="J166" s="327" t="s">
        <v>1985</v>
      </c>
      <c r="K166" s="304"/>
    </row>
    <row r="167" s="1" customFormat="1" ht="17.25" customHeight="1">
      <c r="B167" s="305"/>
      <c r="C167" s="329" t="s">
        <v>1986</v>
      </c>
      <c r="D167" s="329"/>
      <c r="E167" s="329"/>
      <c r="F167" s="330" t="s">
        <v>1987</v>
      </c>
      <c r="G167" s="371"/>
      <c r="H167" s="372"/>
      <c r="I167" s="372"/>
      <c r="J167" s="329" t="s">
        <v>1988</v>
      </c>
      <c r="K167" s="307"/>
    </row>
    <row r="168" s="1" customFormat="1" ht="5.25" customHeight="1">
      <c r="B168" s="337"/>
      <c r="C168" s="332"/>
      <c r="D168" s="332"/>
      <c r="E168" s="332"/>
      <c r="F168" s="332"/>
      <c r="G168" s="333"/>
      <c r="H168" s="332"/>
      <c r="I168" s="332"/>
      <c r="J168" s="332"/>
      <c r="K168" s="360"/>
    </row>
    <row r="169" s="1" customFormat="1" ht="15" customHeight="1">
      <c r="B169" s="337"/>
      <c r="C169" s="312" t="s">
        <v>1992</v>
      </c>
      <c r="D169" s="312"/>
      <c r="E169" s="312"/>
      <c r="F169" s="335" t="s">
        <v>1989</v>
      </c>
      <c r="G169" s="312"/>
      <c r="H169" s="312" t="s">
        <v>2029</v>
      </c>
      <c r="I169" s="312" t="s">
        <v>1991</v>
      </c>
      <c r="J169" s="312">
        <v>120</v>
      </c>
      <c r="K169" s="360"/>
    </row>
    <row r="170" s="1" customFormat="1" ht="15" customHeight="1">
      <c r="B170" s="337"/>
      <c r="C170" s="312" t="s">
        <v>2038</v>
      </c>
      <c r="D170" s="312"/>
      <c r="E170" s="312"/>
      <c r="F170" s="335" t="s">
        <v>1989</v>
      </c>
      <c r="G170" s="312"/>
      <c r="H170" s="312" t="s">
        <v>2039</v>
      </c>
      <c r="I170" s="312" t="s">
        <v>1991</v>
      </c>
      <c r="J170" s="312" t="s">
        <v>2040</v>
      </c>
      <c r="K170" s="360"/>
    </row>
    <row r="171" s="1" customFormat="1" ht="15" customHeight="1">
      <c r="B171" s="337"/>
      <c r="C171" s="312" t="s">
        <v>89</v>
      </c>
      <c r="D171" s="312"/>
      <c r="E171" s="312"/>
      <c r="F171" s="335" t="s">
        <v>1989</v>
      </c>
      <c r="G171" s="312"/>
      <c r="H171" s="312" t="s">
        <v>2056</v>
      </c>
      <c r="I171" s="312" t="s">
        <v>1991</v>
      </c>
      <c r="J171" s="312" t="s">
        <v>2040</v>
      </c>
      <c r="K171" s="360"/>
    </row>
    <row r="172" s="1" customFormat="1" ht="15" customHeight="1">
      <c r="B172" s="337"/>
      <c r="C172" s="312" t="s">
        <v>1994</v>
      </c>
      <c r="D172" s="312"/>
      <c r="E172" s="312"/>
      <c r="F172" s="335" t="s">
        <v>1995</v>
      </c>
      <c r="G172" s="312"/>
      <c r="H172" s="312" t="s">
        <v>2056</v>
      </c>
      <c r="I172" s="312" t="s">
        <v>1991</v>
      </c>
      <c r="J172" s="312">
        <v>50</v>
      </c>
      <c r="K172" s="360"/>
    </row>
    <row r="173" s="1" customFormat="1" ht="15" customHeight="1">
      <c r="B173" s="337"/>
      <c r="C173" s="312" t="s">
        <v>1997</v>
      </c>
      <c r="D173" s="312"/>
      <c r="E173" s="312"/>
      <c r="F173" s="335" t="s">
        <v>1989</v>
      </c>
      <c r="G173" s="312"/>
      <c r="H173" s="312" t="s">
        <v>2056</v>
      </c>
      <c r="I173" s="312" t="s">
        <v>1999</v>
      </c>
      <c r="J173" s="312"/>
      <c r="K173" s="360"/>
    </row>
    <row r="174" s="1" customFormat="1" ht="15" customHeight="1">
      <c r="B174" s="337"/>
      <c r="C174" s="312" t="s">
        <v>2008</v>
      </c>
      <c r="D174" s="312"/>
      <c r="E174" s="312"/>
      <c r="F174" s="335" t="s">
        <v>1995</v>
      </c>
      <c r="G174" s="312"/>
      <c r="H174" s="312" t="s">
        <v>2056</v>
      </c>
      <c r="I174" s="312" t="s">
        <v>1991</v>
      </c>
      <c r="J174" s="312">
        <v>50</v>
      </c>
      <c r="K174" s="360"/>
    </row>
    <row r="175" s="1" customFormat="1" ht="15" customHeight="1">
      <c r="B175" s="337"/>
      <c r="C175" s="312" t="s">
        <v>2016</v>
      </c>
      <c r="D175" s="312"/>
      <c r="E175" s="312"/>
      <c r="F175" s="335" t="s">
        <v>1995</v>
      </c>
      <c r="G175" s="312"/>
      <c r="H175" s="312" t="s">
        <v>2056</v>
      </c>
      <c r="I175" s="312" t="s">
        <v>1991</v>
      </c>
      <c r="J175" s="312">
        <v>50</v>
      </c>
      <c r="K175" s="360"/>
    </row>
    <row r="176" s="1" customFormat="1" ht="15" customHeight="1">
      <c r="B176" s="337"/>
      <c r="C176" s="312" t="s">
        <v>2014</v>
      </c>
      <c r="D176" s="312"/>
      <c r="E176" s="312"/>
      <c r="F176" s="335" t="s">
        <v>1995</v>
      </c>
      <c r="G176" s="312"/>
      <c r="H176" s="312" t="s">
        <v>2056</v>
      </c>
      <c r="I176" s="312" t="s">
        <v>1991</v>
      </c>
      <c r="J176" s="312">
        <v>50</v>
      </c>
      <c r="K176" s="360"/>
    </row>
    <row r="177" s="1" customFormat="1" ht="15" customHeight="1">
      <c r="B177" s="337"/>
      <c r="C177" s="312" t="s">
        <v>127</v>
      </c>
      <c r="D177" s="312"/>
      <c r="E177" s="312"/>
      <c r="F177" s="335" t="s">
        <v>1989</v>
      </c>
      <c r="G177" s="312"/>
      <c r="H177" s="312" t="s">
        <v>2057</v>
      </c>
      <c r="I177" s="312" t="s">
        <v>2058</v>
      </c>
      <c r="J177" s="312"/>
      <c r="K177" s="360"/>
    </row>
    <row r="178" s="1" customFormat="1" ht="15" customHeight="1">
      <c r="B178" s="337"/>
      <c r="C178" s="312" t="s">
        <v>60</v>
      </c>
      <c r="D178" s="312"/>
      <c r="E178" s="312"/>
      <c r="F178" s="335" t="s">
        <v>1989</v>
      </c>
      <c r="G178" s="312"/>
      <c r="H178" s="312" t="s">
        <v>2059</v>
      </c>
      <c r="I178" s="312" t="s">
        <v>2060</v>
      </c>
      <c r="J178" s="312">
        <v>1</v>
      </c>
      <c r="K178" s="360"/>
    </row>
    <row r="179" s="1" customFormat="1" ht="15" customHeight="1">
      <c r="B179" s="337"/>
      <c r="C179" s="312" t="s">
        <v>56</v>
      </c>
      <c r="D179" s="312"/>
      <c r="E179" s="312"/>
      <c r="F179" s="335" t="s">
        <v>1989</v>
      </c>
      <c r="G179" s="312"/>
      <c r="H179" s="312" t="s">
        <v>2061</v>
      </c>
      <c r="I179" s="312" t="s">
        <v>1991</v>
      </c>
      <c r="J179" s="312">
        <v>20</v>
      </c>
      <c r="K179" s="360"/>
    </row>
    <row r="180" s="1" customFormat="1" ht="15" customHeight="1">
      <c r="B180" s="337"/>
      <c r="C180" s="312" t="s">
        <v>57</v>
      </c>
      <c r="D180" s="312"/>
      <c r="E180" s="312"/>
      <c r="F180" s="335" t="s">
        <v>1989</v>
      </c>
      <c r="G180" s="312"/>
      <c r="H180" s="312" t="s">
        <v>2062</v>
      </c>
      <c r="I180" s="312" t="s">
        <v>1991</v>
      </c>
      <c r="J180" s="312">
        <v>255</v>
      </c>
      <c r="K180" s="360"/>
    </row>
    <row r="181" s="1" customFormat="1" ht="15" customHeight="1">
      <c r="B181" s="337"/>
      <c r="C181" s="312" t="s">
        <v>128</v>
      </c>
      <c r="D181" s="312"/>
      <c r="E181" s="312"/>
      <c r="F181" s="335" t="s">
        <v>1989</v>
      </c>
      <c r="G181" s="312"/>
      <c r="H181" s="312" t="s">
        <v>1953</v>
      </c>
      <c r="I181" s="312" t="s">
        <v>1991</v>
      </c>
      <c r="J181" s="312">
        <v>10</v>
      </c>
      <c r="K181" s="360"/>
    </row>
    <row r="182" s="1" customFormat="1" ht="15" customHeight="1">
      <c r="B182" s="337"/>
      <c r="C182" s="312" t="s">
        <v>129</v>
      </c>
      <c r="D182" s="312"/>
      <c r="E182" s="312"/>
      <c r="F182" s="335" t="s">
        <v>1989</v>
      </c>
      <c r="G182" s="312"/>
      <c r="H182" s="312" t="s">
        <v>2063</v>
      </c>
      <c r="I182" s="312" t="s">
        <v>2024</v>
      </c>
      <c r="J182" s="312"/>
      <c r="K182" s="360"/>
    </row>
    <row r="183" s="1" customFormat="1" ht="15" customHeight="1">
      <c r="B183" s="337"/>
      <c r="C183" s="312" t="s">
        <v>2064</v>
      </c>
      <c r="D183" s="312"/>
      <c r="E183" s="312"/>
      <c r="F183" s="335" t="s">
        <v>1989</v>
      </c>
      <c r="G183" s="312"/>
      <c r="H183" s="312" t="s">
        <v>2065</v>
      </c>
      <c r="I183" s="312" t="s">
        <v>2024</v>
      </c>
      <c r="J183" s="312"/>
      <c r="K183" s="360"/>
    </row>
    <row r="184" s="1" customFormat="1" ht="15" customHeight="1">
      <c r="B184" s="337"/>
      <c r="C184" s="312" t="s">
        <v>2053</v>
      </c>
      <c r="D184" s="312"/>
      <c r="E184" s="312"/>
      <c r="F184" s="335" t="s">
        <v>1989</v>
      </c>
      <c r="G184" s="312"/>
      <c r="H184" s="312" t="s">
        <v>2066</v>
      </c>
      <c r="I184" s="312" t="s">
        <v>2024</v>
      </c>
      <c r="J184" s="312"/>
      <c r="K184" s="360"/>
    </row>
    <row r="185" s="1" customFormat="1" ht="15" customHeight="1">
      <c r="B185" s="337"/>
      <c r="C185" s="312" t="s">
        <v>131</v>
      </c>
      <c r="D185" s="312"/>
      <c r="E185" s="312"/>
      <c r="F185" s="335" t="s">
        <v>1995</v>
      </c>
      <c r="G185" s="312"/>
      <c r="H185" s="312" t="s">
        <v>2067</v>
      </c>
      <c r="I185" s="312" t="s">
        <v>1991</v>
      </c>
      <c r="J185" s="312">
        <v>50</v>
      </c>
      <c r="K185" s="360"/>
    </row>
    <row r="186" s="1" customFormat="1" ht="15" customHeight="1">
      <c r="B186" s="337"/>
      <c r="C186" s="312" t="s">
        <v>2068</v>
      </c>
      <c r="D186" s="312"/>
      <c r="E186" s="312"/>
      <c r="F186" s="335" t="s">
        <v>1995</v>
      </c>
      <c r="G186" s="312"/>
      <c r="H186" s="312" t="s">
        <v>2069</v>
      </c>
      <c r="I186" s="312" t="s">
        <v>2070</v>
      </c>
      <c r="J186" s="312"/>
      <c r="K186" s="360"/>
    </row>
    <row r="187" s="1" customFormat="1" ht="15" customHeight="1">
      <c r="B187" s="337"/>
      <c r="C187" s="312" t="s">
        <v>2071</v>
      </c>
      <c r="D187" s="312"/>
      <c r="E187" s="312"/>
      <c r="F187" s="335" t="s">
        <v>1995</v>
      </c>
      <c r="G187" s="312"/>
      <c r="H187" s="312" t="s">
        <v>2072</v>
      </c>
      <c r="I187" s="312" t="s">
        <v>2070</v>
      </c>
      <c r="J187" s="312"/>
      <c r="K187" s="360"/>
    </row>
    <row r="188" s="1" customFormat="1" ht="15" customHeight="1">
      <c r="B188" s="337"/>
      <c r="C188" s="312" t="s">
        <v>2073</v>
      </c>
      <c r="D188" s="312"/>
      <c r="E188" s="312"/>
      <c r="F188" s="335" t="s">
        <v>1995</v>
      </c>
      <c r="G188" s="312"/>
      <c r="H188" s="312" t="s">
        <v>2074</v>
      </c>
      <c r="I188" s="312" t="s">
        <v>2070</v>
      </c>
      <c r="J188" s="312"/>
      <c r="K188" s="360"/>
    </row>
    <row r="189" s="1" customFormat="1" ht="15" customHeight="1">
      <c r="B189" s="337"/>
      <c r="C189" s="373" t="s">
        <v>2075</v>
      </c>
      <c r="D189" s="312"/>
      <c r="E189" s="312"/>
      <c r="F189" s="335" t="s">
        <v>1995</v>
      </c>
      <c r="G189" s="312"/>
      <c r="H189" s="312" t="s">
        <v>2076</v>
      </c>
      <c r="I189" s="312" t="s">
        <v>2077</v>
      </c>
      <c r="J189" s="374" t="s">
        <v>2078</v>
      </c>
      <c r="K189" s="360"/>
    </row>
    <row r="190" s="18" customFormat="1" ht="15" customHeight="1">
      <c r="B190" s="375"/>
      <c r="C190" s="376" t="s">
        <v>2079</v>
      </c>
      <c r="D190" s="377"/>
      <c r="E190" s="377"/>
      <c r="F190" s="378" t="s">
        <v>1995</v>
      </c>
      <c r="G190" s="377"/>
      <c r="H190" s="377" t="s">
        <v>2080</v>
      </c>
      <c r="I190" s="377" t="s">
        <v>2077</v>
      </c>
      <c r="J190" s="379" t="s">
        <v>2078</v>
      </c>
      <c r="K190" s="380"/>
    </row>
    <row r="191" s="1" customFormat="1" ht="15" customHeight="1">
      <c r="B191" s="337"/>
      <c r="C191" s="373" t="s">
        <v>45</v>
      </c>
      <c r="D191" s="312"/>
      <c r="E191" s="312"/>
      <c r="F191" s="335" t="s">
        <v>1989</v>
      </c>
      <c r="G191" s="312"/>
      <c r="H191" s="309" t="s">
        <v>2081</v>
      </c>
      <c r="I191" s="312" t="s">
        <v>2082</v>
      </c>
      <c r="J191" s="312"/>
      <c r="K191" s="360"/>
    </row>
    <row r="192" s="1" customFormat="1" ht="15" customHeight="1">
      <c r="B192" s="337"/>
      <c r="C192" s="373" t="s">
        <v>2083</v>
      </c>
      <c r="D192" s="312"/>
      <c r="E192" s="312"/>
      <c r="F192" s="335" t="s">
        <v>1989</v>
      </c>
      <c r="G192" s="312"/>
      <c r="H192" s="312" t="s">
        <v>2084</v>
      </c>
      <c r="I192" s="312" t="s">
        <v>2024</v>
      </c>
      <c r="J192" s="312"/>
      <c r="K192" s="360"/>
    </row>
    <row r="193" s="1" customFormat="1" ht="15" customHeight="1">
      <c r="B193" s="337"/>
      <c r="C193" s="373" t="s">
        <v>2085</v>
      </c>
      <c r="D193" s="312"/>
      <c r="E193" s="312"/>
      <c r="F193" s="335" t="s">
        <v>1989</v>
      </c>
      <c r="G193" s="312"/>
      <c r="H193" s="312" t="s">
        <v>2086</v>
      </c>
      <c r="I193" s="312" t="s">
        <v>2024</v>
      </c>
      <c r="J193" s="312"/>
      <c r="K193" s="360"/>
    </row>
    <row r="194" s="1" customFormat="1" ht="15" customHeight="1">
      <c r="B194" s="337"/>
      <c r="C194" s="373" t="s">
        <v>2087</v>
      </c>
      <c r="D194" s="312"/>
      <c r="E194" s="312"/>
      <c r="F194" s="335" t="s">
        <v>1995</v>
      </c>
      <c r="G194" s="312"/>
      <c r="H194" s="312" t="s">
        <v>2088</v>
      </c>
      <c r="I194" s="312" t="s">
        <v>2024</v>
      </c>
      <c r="J194" s="312"/>
      <c r="K194" s="360"/>
    </row>
    <row r="195" s="1" customFormat="1" ht="15" customHeight="1">
      <c r="B195" s="366"/>
      <c r="C195" s="381"/>
      <c r="D195" s="346"/>
      <c r="E195" s="346"/>
      <c r="F195" s="346"/>
      <c r="G195" s="346"/>
      <c r="H195" s="346"/>
      <c r="I195" s="346"/>
      <c r="J195" s="346"/>
      <c r="K195" s="367"/>
    </row>
    <row r="196" s="1" customFormat="1" ht="18.75" customHeight="1">
      <c r="B196" s="348"/>
      <c r="C196" s="358"/>
      <c r="D196" s="358"/>
      <c r="E196" s="358"/>
      <c r="F196" s="368"/>
      <c r="G196" s="358"/>
      <c r="H196" s="358"/>
      <c r="I196" s="358"/>
      <c r="J196" s="358"/>
      <c r="K196" s="348"/>
    </row>
    <row r="197" s="1" customFormat="1" ht="18.75" customHeight="1">
      <c r="B197" s="348"/>
      <c r="C197" s="358"/>
      <c r="D197" s="358"/>
      <c r="E197" s="358"/>
      <c r="F197" s="368"/>
      <c r="G197" s="358"/>
      <c r="H197" s="358"/>
      <c r="I197" s="358"/>
      <c r="J197" s="358"/>
      <c r="K197" s="348"/>
    </row>
    <row r="198" s="1" customFormat="1" ht="18.75" customHeight="1">
      <c r="B198" s="320"/>
      <c r="C198" s="320"/>
      <c r="D198" s="320"/>
      <c r="E198" s="320"/>
      <c r="F198" s="320"/>
      <c r="G198" s="320"/>
      <c r="H198" s="320"/>
      <c r="I198" s="320"/>
      <c r="J198" s="320"/>
      <c r="K198" s="320"/>
    </row>
    <row r="199" s="1" customFormat="1" ht="13.5">
      <c r="B199" s="299"/>
      <c r="C199" s="300"/>
      <c r="D199" s="300"/>
      <c r="E199" s="300"/>
      <c r="F199" s="300"/>
      <c r="G199" s="300"/>
      <c r="H199" s="300"/>
      <c r="I199" s="300"/>
      <c r="J199" s="300"/>
      <c r="K199" s="301"/>
    </row>
    <row r="200" s="1" customFormat="1" ht="21">
      <c r="B200" s="302"/>
      <c r="C200" s="303" t="s">
        <v>2089</v>
      </c>
      <c r="D200" s="303"/>
      <c r="E200" s="303"/>
      <c r="F200" s="303"/>
      <c r="G200" s="303"/>
      <c r="H200" s="303"/>
      <c r="I200" s="303"/>
      <c r="J200" s="303"/>
      <c r="K200" s="304"/>
    </row>
    <row r="201" s="1" customFormat="1" ht="25.5" customHeight="1">
      <c r="B201" s="302"/>
      <c r="C201" s="382" t="s">
        <v>2090</v>
      </c>
      <c r="D201" s="382"/>
      <c r="E201" s="382"/>
      <c r="F201" s="382" t="s">
        <v>2091</v>
      </c>
      <c r="G201" s="383"/>
      <c r="H201" s="382" t="s">
        <v>2092</v>
      </c>
      <c r="I201" s="382"/>
      <c r="J201" s="382"/>
      <c r="K201" s="304"/>
    </row>
    <row r="202" s="1" customFormat="1" ht="5.25" customHeight="1">
      <c r="B202" s="337"/>
      <c r="C202" s="332"/>
      <c r="D202" s="332"/>
      <c r="E202" s="332"/>
      <c r="F202" s="332"/>
      <c r="G202" s="358"/>
      <c r="H202" s="332"/>
      <c r="I202" s="332"/>
      <c r="J202" s="332"/>
      <c r="K202" s="360"/>
    </row>
    <row r="203" s="1" customFormat="1" ht="15" customHeight="1">
      <c r="B203" s="337"/>
      <c r="C203" s="312" t="s">
        <v>2082</v>
      </c>
      <c r="D203" s="312"/>
      <c r="E203" s="312"/>
      <c r="F203" s="335" t="s">
        <v>46</v>
      </c>
      <c r="G203" s="312"/>
      <c r="H203" s="312" t="s">
        <v>2093</v>
      </c>
      <c r="I203" s="312"/>
      <c r="J203" s="312"/>
      <c r="K203" s="360"/>
    </row>
    <row r="204" s="1" customFormat="1" ht="15" customHeight="1">
      <c r="B204" s="337"/>
      <c r="C204" s="312"/>
      <c r="D204" s="312"/>
      <c r="E204" s="312"/>
      <c r="F204" s="335" t="s">
        <v>47</v>
      </c>
      <c r="G204" s="312"/>
      <c r="H204" s="312" t="s">
        <v>2094</v>
      </c>
      <c r="I204" s="312"/>
      <c r="J204" s="312"/>
      <c r="K204" s="360"/>
    </row>
    <row r="205" s="1" customFormat="1" ht="15" customHeight="1">
      <c r="B205" s="337"/>
      <c r="C205" s="312"/>
      <c r="D205" s="312"/>
      <c r="E205" s="312"/>
      <c r="F205" s="335" t="s">
        <v>50</v>
      </c>
      <c r="G205" s="312"/>
      <c r="H205" s="312" t="s">
        <v>2095</v>
      </c>
      <c r="I205" s="312"/>
      <c r="J205" s="312"/>
      <c r="K205" s="360"/>
    </row>
    <row r="206" s="1" customFormat="1" ht="15" customHeight="1">
      <c r="B206" s="337"/>
      <c r="C206" s="312"/>
      <c r="D206" s="312"/>
      <c r="E206" s="312"/>
      <c r="F206" s="335" t="s">
        <v>48</v>
      </c>
      <c r="G206" s="312"/>
      <c r="H206" s="312" t="s">
        <v>2096</v>
      </c>
      <c r="I206" s="312"/>
      <c r="J206" s="312"/>
      <c r="K206" s="360"/>
    </row>
    <row r="207" s="1" customFormat="1" ht="15" customHeight="1">
      <c r="B207" s="337"/>
      <c r="C207" s="312"/>
      <c r="D207" s="312"/>
      <c r="E207" s="312"/>
      <c r="F207" s="335" t="s">
        <v>49</v>
      </c>
      <c r="G207" s="312"/>
      <c r="H207" s="312" t="s">
        <v>2097</v>
      </c>
      <c r="I207" s="312"/>
      <c r="J207" s="312"/>
      <c r="K207" s="360"/>
    </row>
    <row r="208" s="1" customFormat="1" ht="15" customHeight="1">
      <c r="B208" s="337"/>
      <c r="C208" s="312"/>
      <c r="D208" s="312"/>
      <c r="E208" s="312"/>
      <c r="F208" s="335"/>
      <c r="G208" s="312"/>
      <c r="H208" s="312"/>
      <c r="I208" s="312"/>
      <c r="J208" s="312"/>
      <c r="K208" s="360"/>
    </row>
    <row r="209" s="1" customFormat="1" ht="15" customHeight="1">
      <c r="B209" s="337"/>
      <c r="C209" s="312" t="s">
        <v>2036</v>
      </c>
      <c r="D209" s="312"/>
      <c r="E209" s="312"/>
      <c r="F209" s="335" t="s">
        <v>82</v>
      </c>
      <c r="G209" s="312"/>
      <c r="H209" s="312" t="s">
        <v>2098</v>
      </c>
      <c r="I209" s="312"/>
      <c r="J209" s="312"/>
      <c r="K209" s="360"/>
    </row>
    <row r="210" s="1" customFormat="1" ht="15" customHeight="1">
      <c r="B210" s="337"/>
      <c r="C210" s="312"/>
      <c r="D210" s="312"/>
      <c r="E210" s="312"/>
      <c r="F210" s="335" t="s">
        <v>1932</v>
      </c>
      <c r="G210" s="312"/>
      <c r="H210" s="312" t="s">
        <v>1933</v>
      </c>
      <c r="I210" s="312"/>
      <c r="J210" s="312"/>
      <c r="K210" s="360"/>
    </row>
    <row r="211" s="1" customFormat="1" ht="15" customHeight="1">
      <c r="B211" s="337"/>
      <c r="C211" s="312"/>
      <c r="D211" s="312"/>
      <c r="E211" s="312"/>
      <c r="F211" s="335" t="s">
        <v>1930</v>
      </c>
      <c r="G211" s="312"/>
      <c r="H211" s="312" t="s">
        <v>2099</v>
      </c>
      <c r="I211" s="312"/>
      <c r="J211" s="312"/>
      <c r="K211" s="360"/>
    </row>
    <row r="212" s="1" customFormat="1" ht="15" customHeight="1">
      <c r="B212" s="384"/>
      <c r="C212" s="312"/>
      <c r="D212" s="312"/>
      <c r="E212" s="312"/>
      <c r="F212" s="335" t="s">
        <v>1934</v>
      </c>
      <c r="G212" s="373"/>
      <c r="H212" s="364" t="s">
        <v>1935</v>
      </c>
      <c r="I212" s="364"/>
      <c r="J212" s="364"/>
      <c r="K212" s="385"/>
    </row>
    <row r="213" s="1" customFormat="1" ht="15" customHeight="1">
      <c r="B213" s="384"/>
      <c r="C213" s="312"/>
      <c r="D213" s="312"/>
      <c r="E213" s="312"/>
      <c r="F213" s="335" t="s">
        <v>1936</v>
      </c>
      <c r="G213" s="373"/>
      <c r="H213" s="364" t="s">
        <v>1911</v>
      </c>
      <c r="I213" s="364"/>
      <c r="J213" s="364"/>
      <c r="K213" s="385"/>
    </row>
    <row r="214" s="1" customFormat="1" ht="15" customHeight="1">
      <c r="B214" s="384"/>
      <c r="C214" s="312"/>
      <c r="D214" s="312"/>
      <c r="E214" s="312"/>
      <c r="F214" s="335"/>
      <c r="G214" s="373"/>
      <c r="H214" s="364"/>
      <c r="I214" s="364"/>
      <c r="J214" s="364"/>
      <c r="K214" s="385"/>
    </row>
    <row r="215" s="1" customFormat="1" ht="15" customHeight="1">
      <c r="B215" s="384"/>
      <c r="C215" s="312" t="s">
        <v>2060</v>
      </c>
      <c r="D215" s="312"/>
      <c r="E215" s="312"/>
      <c r="F215" s="335">
        <v>1</v>
      </c>
      <c r="G215" s="373"/>
      <c r="H215" s="364" t="s">
        <v>2100</v>
      </c>
      <c r="I215" s="364"/>
      <c r="J215" s="364"/>
      <c r="K215" s="385"/>
    </row>
    <row r="216" s="1" customFormat="1" ht="15" customHeight="1">
      <c r="B216" s="384"/>
      <c r="C216" s="312"/>
      <c r="D216" s="312"/>
      <c r="E216" s="312"/>
      <c r="F216" s="335">
        <v>2</v>
      </c>
      <c r="G216" s="373"/>
      <c r="H216" s="364" t="s">
        <v>2101</v>
      </c>
      <c r="I216" s="364"/>
      <c r="J216" s="364"/>
      <c r="K216" s="385"/>
    </row>
    <row r="217" s="1" customFormat="1" ht="15" customHeight="1">
      <c r="B217" s="384"/>
      <c r="C217" s="312"/>
      <c r="D217" s="312"/>
      <c r="E217" s="312"/>
      <c r="F217" s="335">
        <v>3</v>
      </c>
      <c r="G217" s="373"/>
      <c r="H217" s="364" t="s">
        <v>2102</v>
      </c>
      <c r="I217" s="364"/>
      <c r="J217" s="364"/>
      <c r="K217" s="385"/>
    </row>
    <row r="218" s="1" customFormat="1" ht="15" customHeight="1">
      <c r="B218" s="384"/>
      <c r="C218" s="312"/>
      <c r="D218" s="312"/>
      <c r="E218" s="312"/>
      <c r="F218" s="335">
        <v>4</v>
      </c>
      <c r="G218" s="373"/>
      <c r="H218" s="364" t="s">
        <v>2103</v>
      </c>
      <c r="I218" s="364"/>
      <c r="J218" s="364"/>
      <c r="K218" s="385"/>
    </row>
    <row r="219" s="1" customFormat="1" ht="12.75" customHeight="1">
      <c r="B219" s="386"/>
      <c r="C219" s="387"/>
      <c r="D219" s="387"/>
      <c r="E219" s="387"/>
      <c r="F219" s="387"/>
      <c r="G219" s="387"/>
      <c r="H219" s="387"/>
      <c r="I219" s="387"/>
      <c r="J219" s="387"/>
      <c r="K219" s="388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NOVÁK Jakub, Ing.</dc:creator>
  <cp:lastModifiedBy>NOVÁK Jakub, Ing.</cp:lastModifiedBy>
  <dcterms:created xsi:type="dcterms:W3CDTF">2025-12-09T13:42:56Z</dcterms:created>
  <dcterms:modified xsi:type="dcterms:W3CDTF">2025-12-09T13:43:06Z</dcterms:modified>
</cp:coreProperties>
</file>