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arti\Desktop\"/>
    </mc:Choice>
  </mc:AlternateContent>
  <bookViews>
    <workbookView xWindow="0" yWindow="0" windowWidth="0" windowHeight="0"/>
  </bookViews>
  <sheets>
    <sheet name="Rekapitulace stavby" sheetId="1" r:id="rId1"/>
    <sheet name="SO-301 - Kanalizace - sta..." sheetId="2" r:id="rId2"/>
    <sheet name="SO-302 - Vodovodní řady -..." sheetId="3" r:id="rId3"/>
    <sheet name="SO-303 - Vodovodní řady -..." sheetId="4" r:id="rId4"/>
    <sheet name="SO-304 - Kanalizační příp..." sheetId="5" r:id="rId5"/>
    <sheet name="SO-305 - Vodovodní přípoj..." sheetId="6" r:id="rId6"/>
    <sheet name="VRN-00 - Vedlejší rozpočt..." sheetId="7" r:id="rId7"/>
    <sheet name="Seznam figur" sheetId="8" r:id="rId8"/>
    <sheet name="Pokyny pro vyplnění" sheetId="9" r:id="rId9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'SO-301 - Kanalizace - sta...'!$C$90:$K$458</definedName>
    <definedName name="_xlnm.Print_Area" localSheetId="1">'SO-301 - Kanalizace - sta...'!$C$4:$J$39,'SO-301 - Kanalizace - sta...'!$C$45:$J$72,'SO-301 - Kanalizace - sta...'!$C$78:$K$458</definedName>
    <definedName name="_xlnm.Print_Titles" localSheetId="1">'SO-301 - Kanalizace - sta...'!$90:$90</definedName>
    <definedName name="_xlnm._FilterDatabase" localSheetId="2" hidden="1">'SO-302 - Vodovodní řady -...'!$C$84:$K$220</definedName>
    <definedName name="_xlnm.Print_Area" localSheetId="2">'SO-302 - Vodovodní řady -...'!$C$4:$J$39,'SO-302 - Vodovodní řady -...'!$C$45:$J$66,'SO-302 - Vodovodní řady -...'!$C$72:$K$220</definedName>
    <definedName name="_xlnm.Print_Titles" localSheetId="2">'SO-302 - Vodovodní řady -...'!$84:$84</definedName>
    <definedName name="_xlnm._FilterDatabase" localSheetId="3" hidden="1">'SO-303 - Vodovodní řady -...'!$C$84:$K$335</definedName>
    <definedName name="_xlnm.Print_Area" localSheetId="3">'SO-303 - Vodovodní řady -...'!$C$4:$J$39,'SO-303 - Vodovodní řady -...'!$C$45:$J$66,'SO-303 - Vodovodní řady -...'!$C$72:$K$335</definedName>
    <definedName name="_xlnm.Print_Titles" localSheetId="3">'SO-303 - Vodovodní řady -...'!$84:$84</definedName>
    <definedName name="_xlnm._FilterDatabase" localSheetId="4" hidden="1">'SO-304 - Kanalizační příp...'!$C$85:$K$231</definedName>
    <definedName name="_xlnm.Print_Area" localSheetId="4">'SO-304 - Kanalizační příp...'!$C$4:$J$39,'SO-304 - Kanalizační příp...'!$C$45:$J$67,'SO-304 - Kanalizační příp...'!$C$73:$K$231</definedName>
    <definedName name="_xlnm.Print_Titles" localSheetId="4">'SO-304 - Kanalizační příp...'!$85:$85</definedName>
    <definedName name="_xlnm._FilterDatabase" localSheetId="5" hidden="1">'SO-305 - Vodovodní přípoj...'!$C$86:$K$225</definedName>
    <definedName name="_xlnm.Print_Area" localSheetId="5">'SO-305 - Vodovodní přípoj...'!$C$4:$J$39,'SO-305 - Vodovodní přípoj...'!$C$45:$J$68,'SO-305 - Vodovodní přípoj...'!$C$74:$K$225</definedName>
    <definedName name="_xlnm.Print_Titles" localSheetId="5">'SO-305 - Vodovodní přípoj...'!$86:$86</definedName>
    <definedName name="_xlnm._FilterDatabase" localSheetId="6" hidden="1">'VRN-00 - Vedlejší rozpočt...'!$C$82:$K$110</definedName>
    <definedName name="_xlnm.Print_Area" localSheetId="6">'VRN-00 - Vedlejší rozpočt...'!$C$4:$J$39,'VRN-00 - Vedlejší rozpočt...'!$C$45:$J$64,'VRN-00 - Vedlejší rozpočt...'!$C$70:$K$110</definedName>
    <definedName name="_xlnm.Print_Titles" localSheetId="6">'VRN-00 - Vedlejší rozpočt...'!$82:$82</definedName>
    <definedName name="_xlnm.Print_Area" localSheetId="7">'Seznam figur'!$C$4:$G$222</definedName>
    <definedName name="_xlnm.Print_Titles" localSheetId="7">'Seznam figur'!$9:$9</definedName>
    <definedName name="_xlnm.Print_Area" localSheetId="8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8" l="1" r="D7"/>
  <c i="7" r="J37"/>
  <c r="J36"/>
  <c i="1" r="AY60"/>
  <c i="7" r="J35"/>
  <c i="1" r="AX60"/>
  <c i="7" r="BI109"/>
  <c r="BH109"/>
  <c r="BG109"/>
  <c r="BF109"/>
  <c r="T109"/>
  <c r="R109"/>
  <c r="P109"/>
  <c r="BI106"/>
  <c r="BH106"/>
  <c r="BG106"/>
  <c r="BF106"/>
  <c r="T106"/>
  <c r="R106"/>
  <c r="P106"/>
  <c r="BI104"/>
  <c r="BH104"/>
  <c r="BG104"/>
  <c r="BF104"/>
  <c r="T104"/>
  <c r="R104"/>
  <c r="P104"/>
  <c r="BI101"/>
  <c r="BH101"/>
  <c r="BG101"/>
  <c r="BF101"/>
  <c r="T101"/>
  <c r="R101"/>
  <c r="P101"/>
  <c r="BI99"/>
  <c r="BH99"/>
  <c r="BG99"/>
  <c r="BF99"/>
  <c r="T99"/>
  <c r="R99"/>
  <c r="P99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80"/>
  <c r="J17"/>
  <c r="J12"/>
  <c r="J52"/>
  <c r="E7"/>
  <c r="E48"/>
  <c i="6" r="J37"/>
  <c r="J36"/>
  <c i="1" r="AY59"/>
  <c i="6" r="J35"/>
  <c i="1" r="AX59"/>
  <c i="6" r="BI224"/>
  <c r="BH224"/>
  <c r="BG224"/>
  <c r="BF224"/>
  <c r="T224"/>
  <c r="T223"/>
  <c r="R224"/>
  <c r="R223"/>
  <c r="P224"/>
  <c r="P223"/>
  <c r="BI221"/>
  <c r="BH221"/>
  <c r="BG221"/>
  <c r="BF221"/>
  <c r="T221"/>
  <c r="R221"/>
  <c r="P221"/>
  <c r="BI218"/>
  <c r="BH218"/>
  <c r="BG218"/>
  <c r="BF218"/>
  <c r="T218"/>
  <c r="R218"/>
  <c r="P218"/>
  <c r="BI216"/>
  <c r="BH216"/>
  <c r="BG216"/>
  <c r="BF216"/>
  <c r="T216"/>
  <c r="R216"/>
  <c r="P216"/>
  <c r="BI212"/>
  <c r="BH212"/>
  <c r="BG212"/>
  <c r="BF212"/>
  <c r="T212"/>
  <c r="T211"/>
  <c r="R212"/>
  <c r="R211"/>
  <c r="P212"/>
  <c r="P211"/>
  <c r="BI208"/>
  <c r="BH208"/>
  <c r="BG208"/>
  <c r="BF208"/>
  <c r="T208"/>
  <c r="R208"/>
  <c r="P208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0"/>
  <c r="BH200"/>
  <c r="BG200"/>
  <c r="BF200"/>
  <c r="T200"/>
  <c r="R200"/>
  <c r="P200"/>
  <c r="BI196"/>
  <c r="BH196"/>
  <c r="BG196"/>
  <c r="BF196"/>
  <c r="T196"/>
  <c r="R196"/>
  <c r="P196"/>
  <c r="BI193"/>
  <c r="BH193"/>
  <c r="BG193"/>
  <c r="BF193"/>
  <c r="T193"/>
  <c r="R193"/>
  <c r="P193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0"/>
  <c r="BH160"/>
  <c r="BG160"/>
  <c r="BF160"/>
  <c r="T160"/>
  <c r="T159"/>
  <c r="R160"/>
  <c r="R159"/>
  <c r="P160"/>
  <c r="P159"/>
  <c r="BI156"/>
  <c r="BH156"/>
  <c r="BG156"/>
  <c r="BF156"/>
  <c r="T156"/>
  <c r="R156"/>
  <c r="P156"/>
  <c r="BI153"/>
  <c r="BH153"/>
  <c r="BG153"/>
  <c r="BF153"/>
  <c r="T153"/>
  <c r="R153"/>
  <c r="P153"/>
  <c r="BI149"/>
  <c r="BH149"/>
  <c r="BG149"/>
  <c r="BF149"/>
  <c r="T149"/>
  <c r="R149"/>
  <c r="P149"/>
  <c r="BI145"/>
  <c r="BH145"/>
  <c r="BG145"/>
  <c r="BF145"/>
  <c r="T145"/>
  <c r="R145"/>
  <c r="P145"/>
  <c r="BI139"/>
  <c r="BH139"/>
  <c r="BG139"/>
  <c r="BF139"/>
  <c r="T139"/>
  <c r="R139"/>
  <c r="P139"/>
  <c r="BI134"/>
  <c r="BH134"/>
  <c r="BG134"/>
  <c r="BF134"/>
  <c r="T134"/>
  <c r="R134"/>
  <c r="P134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18"/>
  <c r="BH118"/>
  <c r="BG118"/>
  <c r="BF118"/>
  <c r="T118"/>
  <c r="R118"/>
  <c r="P118"/>
  <c r="BI114"/>
  <c r="BH114"/>
  <c r="BG114"/>
  <c r="BF114"/>
  <c r="T114"/>
  <c r="R114"/>
  <c r="P114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52"/>
  <c r="E7"/>
  <c r="E77"/>
  <c i="5" r="J37"/>
  <c r="J36"/>
  <c i="1" r="AY58"/>
  <c i="5" r="J35"/>
  <c i="1" r="AX58"/>
  <c i="5" r="BI230"/>
  <c r="BH230"/>
  <c r="BG230"/>
  <c r="BF230"/>
  <c r="T230"/>
  <c r="T229"/>
  <c r="R230"/>
  <c r="R229"/>
  <c r="P230"/>
  <c r="P229"/>
  <c r="BI227"/>
  <c r="BH227"/>
  <c r="BG227"/>
  <c r="BF227"/>
  <c r="T227"/>
  <c r="R227"/>
  <c r="P227"/>
  <c r="BI224"/>
  <c r="BH224"/>
  <c r="BG224"/>
  <c r="BF224"/>
  <c r="T224"/>
  <c r="R224"/>
  <c r="P224"/>
  <c r="BI222"/>
  <c r="BH222"/>
  <c r="BG222"/>
  <c r="BF222"/>
  <c r="T222"/>
  <c r="R222"/>
  <c r="P222"/>
  <c r="BI216"/>
  <c r="BH216"/>
  <c r="BG216"/>
  <c r="BF216"/>
  <c r="T216"/>
  <c r="R216"/>
  <c r="P216"/>
  <c r="BI211"/>
  <c r="BH211"/>
  <c r="BG211"/>
  <c r="BF211"/>
  <c r="T211"/>
  <c r="R211"/>
  <c r="P211"/>
  <c r="BI209"/>
  <c r="BH209"/>
  <c r="BG209"/>
  <c r="BF209"/>
  <c r="T209"/>
  <c r="R209"/>
  <c r="P209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79"/>
  <c r="BH179"/>
  <c r="BG179"/>
  <c r="BF179"/>
  <c r="T179"/>
  <c r="R179"/>
  <c r="P179"/>
  <c r="BI177"/>
  <c r="BH177"/>
  <c r="BG177"/>
  <c r="BF177"/>
  <c r="T177"/>
  <c r="R177"/>
  <c r="P177"/>
  <c r="BI172"/>
  <c r="BH172"/>
  <c r="BG172"/>
  <c r="BF172"/>
  <c r="T172"/>
  <c r="R172"/>
  <c r="P172"/>
  <c r="BI167"/>
  <c r="BH167"/>
  <c r="BG167"/>
  <c r="BF167"/>
  <c r="T167"/>
  <c r="R167"/>
  <c r="P167"/>
  <c r="BI163"/>
  <c r="BH163"/>
  <c r="BG163"/>
  <c r="BF163"/>
  <c r="T163"/>
  <c r="T162"/>
  <c r="R163"/>
  <c r="R162"/>
  <c r="P163"/>
  <c r="P162"/>
  <c r="BI157"/>
  <c r="BH157"/>
  <c r="BG157"/>
  <c r="BF157"/>
  <c r="T157"/>
  <c r="T151"/>
  <c r="R157"/>
  <c r="R151"/>
  <c r="P157"/>
  <c r="P151"/>
  <c r="BI152"/>
  <c r="BH152"/>
  <c r="BG152"/>
  <c r="BF152"/>
  <c r="T152"/>
  <c r="R152"/>
  <c r="P152"/>
  <c r="BI148"/>
  <c r="BH148"/>
  <c r="BG148"/>
  <c r="BF148"/>
  <c r="T148"/>
  <c r="R148"/>
  <c r="P148"/>
  <c r="BI143"/>
  <c r="BH143"/>
  <c r="BG143"/>
  <c r="BF143"/>
  <c r="T143"/>
  <c r="R143"/>
  <c r="P143"/>
  <c r="BI138"/>
  <c r="BH138"/>
  <c r="BG138"/>
  <c r="BF138"/>
  <c r="T138"/>
  <c r="R138"/>
  <c r="P138"/>
  <c r="BI133"/>
  <c r="BH133"/>
  <c r="BG133"/>
  <c r="BF133"/>
  <c r="T133"/>
  <c r="R133"/>
  <c r="P133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2"/>
  <c r="BH112"/>
  <c r="BG112"/>
  <c r="BF112"/>
  <c r="T112"/>
  <c r="R112"/>
  <c r="P112"/>
  <c r="BI107"/>
  <c r="BH107"/>
  <c r="BG107"/>
  <c r="BF107"/>
  <c r="T107"/>
  <c r="R107"/>
  <c r="P107"/>
  <c r="BI104"/>
  <c r="BH104"/>
  <c r="BG104"/>
  <c r="BF104"/>
  <c r="T104"/>
  <c r="R104"/>
  <c r="P104"/>
  <c r="BI101"/>
  <c r="BH101"/>
  <c r="BG101"/>
  <c r="BF101"/>
  <c r="T101"/>
  <c r="R101"/>
  <c r="P101"/>
  <c r="BI95"/>
  <c r="BH95"/>
  <c r="BG95"/>
  <c r="BF95"/>
  <c r="T95"/>
  <c r="R95"/>
  <c r="P95"/>
  <c r="BI92"/>
  <c r="BH92"/>
  <c r="BG92"/>
  <c r="BF92"/>
  <c r="T92"/>
  <c r="R92"/>
  <c r="P92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83"/>
  <c r="J17"/>
  <c r="J12"/>
  <c r="J80"/>
  <c r="E7"/>
  <c r="E48"/>
  <c i="4" r="J37"/>
  <c r="J36"/>
  <c i="1" r="AY57"/>
  <c i="4" r="J35"/>
  <c i="1" r="AX57"/>
  <c i="4" r="BI334"/>
  <c r="BH334"/>
  <c r="BG334"/>
  <c r="BF334"/>
  <c r="T334"/>
  <c r="T333"/>
  <c r="R334"/>
  <c r="R333"/>
  <c r="P334"/>
  <c r="P333"/>
  <c r="BI331"/>
  <c r="BH331"/>
  <c r="BG331"/>
  <c r="BF331"/>
  <c r="T331"/>
  <c r="R331"/>
  <c r="P331"/>
  <c r="BI328"/>
  <c r="BH328"/>
  <c r="BG328"/>
  <c r="BF328"/>
  <c r="T328"/>
  <c r="R328"/>
  <c r="P328"/>
  <c r="BI326"/>
  <c r="BH326"/>
  <c r="BG326"/>
  <c r="BF326"/>
  <c r="T326"/>
  <c r="R326"/>
  <c r="P326"/>
  <c r="BI322"/>
  <c r="BH322"/>
  <c r="BG322"/>
  <c r="BF322"/>
  <c r="T322"/>
  <c r="R322"/>
  <c r="P322"/>
  <c r="BI319"/>
  <c r="BH319"/>
  <c r="BG319"/>
  <c r="BF319"/>
  <c r="T319"/>
  <c r="R319"/>
  <c r="P319"/>
  <c r="BI314"/>
  <c r="BH314"/>
  <c r="BG314"/>
  <c r="BF314"/>
  <c r="T314"/>
  <c r="R314"/>
  <c r="P314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5"/>
  <c r="BH295"/>
  <c r="BG295"/>
  <c r="BF295"/>
  <c r="T295"/>
  <c r="R295"/>
  <c r="P295"/>
  <c r="BI290"/>
  <c r="BH290"/>
  <c r="BG290"/>
  <c r="BF290"/>
  <c r="T290"/>
  <c r="R290"/>
  <c r="P290"/>
  <c r="BI284"/>
  <c r="BH284"/>
  <c r="BG284"/>
  <c r="BF284"/>
  <c r="T284"/>
  <c r="R284"/>
  <c r="P284"/>
  <c r="BI279"/>
  <c r="BH279"/>
  <c r="BG279"/>
  <c r="BF279"/>
  <c r="T279"/>
  <c r="R279"/>
  <c r="P279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69"/>
  <c r="BH269"/>
  <c r="BG269"/>
  <c r="BF269"/>
  <c r="T269"/>
  <c r="R269"/>
  <c r="P269"/>
  <c r="BI268"/>
  <c r="BH268"/>
  <c r="BG268"/>
  <c r="BF268"/>
  <c r="T268"/>
  <c r="R268"/>
  <c r="P268"/>
  <c r="BI266"/>
  <c r="BH266"/>
  <c r="BG266"/>
  <c r="BF266"/>
  <c r="T266"/>
  <c r="R266"/>
  <c r="P266"/>
  <c r="BI261"/>
  <c r="BH261"/>
  <c r="BG261"/>
  <c r="BF261"/>
  <c r="T261"/>
  <c r="R261"/>
  <c r="P261"/>
  <c r="BI258"/>
  <c r="BH258"/>
  <c r="BG258"/>
  <c r="BF258"/>
  <c r="T258"/>
  <c r="R258"/>
  <c r="P258"/>
  <c r="BI255"/>
  <c r="BH255"/>
  <c r="BG255"/>
  <c r="BF255"/>
  <c r="T255"/>
  <c r="R255"/>
  <c r="P255"/>
  <c r="BI250"/>
  <c r="BH250"/>
  <c r="BG250"/>
  <c r="BF250"/>
  <c r="T250"/>
  <c r="R250"/>
  <c r="P250"/>
  <c r="BI247"/>
  <c r="BH247"/>
  <c r="BG247"/>
  <c r="BF247"/>
  <c r="T247"/>
  <c r="R247"/>
  <c r="P247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6"/>
  <c r="BH236"/>
  <c r="BG236"/>
  <c r="BF236"/>
  <c r="T236"/>
  <c r="R236"/>
  <c r="P236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3"/>
  <c r="BH213"/>
  <c r="BG213"/>
  <c r="BF213"/>
  <c r="T213"/>
  <c r="R213"/>
  <c r="P213"/>
  <c r="BI211"/>
  <c r="BH211"/>
  <c r="BG211"/>
  <c r="BF211"/>
  <c r="T211"/>
  <c r="R211"/>
  <c r="P211"/>
  <c r="BI207"/>
  <c r="BH207"/>
  <c r="BG207"/>
  <c r="BF207"/>
  <c r="T207"/>
  <c r="R207"/>
  <c r="P207"/>
  <c r="BI205"/>
  <c r="BH205"/>
  <c r="BG205"/>
  <c r="BF205"/>
  <c r="T205"/>
  <c r="R205"/>
  <c r="P205"/>
  <c r="BI201"/>
  <c r="BH201"/>
  <c r="BG201"/>
  <c r="BF201"/>
  <c r="T201"/>
  <c r="R201"/>
  <c r="P201"/>
  <c r="BI199"/>
  <c r="BH199"/>
  <c r="BG199"/>
  <c r="BF199"/>
  <c r="T199"/>
  <c r="R199"/>
  <c r="P199"/>
  <c r="BI196"/>
  <c r="BH196"/>
  <c r="BG196"/>
  <c r="BF196"/>
  <c r="T196"/>
  <c r="R196"/>
  <c r="P196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1"/>
  <c r="BH171"/>
  <c r="BG171"/>
  <c r="BF171"/>
  <c r="T171"/>
  <c r="R171"/>
  <c r="P171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4"/>
  <c r="BH154"/>
  <c r="BG154"/>
  <c r="BF154"/>
  <c r="T154"/>
  <c r="R154"/>
  <c r="P154"/>
  <c r="BI149"/>
  <c r="BH149"/>
  <c r="BG149"/>
  <c r="BF149"/>
  <c r="T149"/>
  <c r="R149"/>
  <c r="P149"/>
  <c r="BI143"/>
  <c r="BH143"/>
  <c r="BG143"/>
  <c r="BF143"/>
  <c r="T143"/>
  <c r="R143"/>
  <c r="P143"/>
  <c r="BI138"/>
  <c r="BH138"/>
  <c r="BG138"/>
  <c r="BF138"/>
  <c r="T138"/>
  <c r="R138"/>
  <c r="P138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BI117"/>
  <c r="BH117"/>
  <c r="BG117"/>
  <c r="BF117"/>
  <c r="T117"/>
  <c r="R117"/>
  <c r="P117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55"/>
  <c r="J17"/>
  <c r="J12"/>
  <c r="J79"/>
  <c r="E7"/>
  <c r="E75"/>
  <c i="3" r="J37"/>
  <c r="J36"/>
  <c i="1" r="AY56"/>
  <c i="3" r="J35"/>
  <c i="1" r="AX56"/>
  <c i="3" r="BI219"/>
  <c r="BH219"/>
  <c r="BG219"/>
  <c r="BF219"/>
  <c r="T219"/>
  <c r="T218"/>
  <c r="R219"/>
  <c r="R218"/>
  <c r="P219"/>
  <c r="P218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7"/>
  <c r="BH207"/>
  <c r="BG207"/>
  <c r="BF207"/>
  <c r="T207"/>
  <c r="R207"/>
  <c r="P207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0"/>
  <c r="BH160"/>
  <c r="BG160"/>
  <c r="BF160"/>
  <c r="T160"/>
  <c r="T159"/>
  <c r="R160"/>
  <c r="R159"/>
  <c r="P160"/>
  <c r="P159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4"/>
  <c r="BH144"/>
  <c r="BG144"/>
  <c r="BF144"/>
  <c r="T144"/>
  <c r="R144"/>
  <c r="P144"/>
  <c r="BI138"/>
  <c r="BH138"/>
  <c r="BG138"/>
  <c r="BF138"/>
  <c r="T138"/>
  <c r="R138"/>
  <c r="P138"/>
  <c r="BI133"/>
  <c r="BH133"/>
  <c r="BG133"/>
  <c r="BF133"/>
  <c r="T133"/>
  <c r="R133"/>
  <c r="P133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55"/>
  <c r="J17"/>
  <c r="J12"/>
  <c r="J52"/>
  <c r="E7"/>
  <c r="E48"/>
  <c i="2" r="J37"/>
  <c r="J36"/>
  <c i="1" r="AY55"/>
  <c i="2" r="J35"/>
  <c i="1" r="AX55"/>
  <c i="2" r="BI457"/>
  <c r="BH457"/>
  <c r="BG457"/>
  <c r="BF457"/>
  <c r="T457"/>
  <c r="R457"/>
  <c r="P457"/>
  <c r="BI455"/>
  <c r="BH455"/>
  <c r="BG455"/>
  <c r="BF455"/>
  <c r="T455"/>
  <c r="R455"/>
  <c r="P455"/>
  <c r="BI447"/>
  <c r="BH447"/>
  <c r="BG447"/>
  <c r="BF447"/>
  <c r="T447"/>
  <c r="R447"/>
  <c r="P447"/>
  <c r="BI443"/>
  <c r="BH443"/>
  <c r="BG443"/>
  <c r="BF443"/>
  <c r="T443"/>
  <c r="T442"/>
  <c r="R443"/>
  <c r="R442"/>
  <c r="P443"/>
  <c r="P442"/>
  <c r="BI440"/>
  <c r="BH440"/>
  <c r="BG440"/>
  <c r="BF440"/>
  <c r="T440"/>
  <c r="R440"/>
  <c r="P440"/>
  <c r="BI437"/>
  <c r="BH437"/>
  <c r="BG437"/>
  <c r="BF437"/>
  <c r="T437"/>
  <c r="R437"/>
  <c r="P437"/>
  <c r="BI435"/>
  <c r="BH435"/>
  <c r="BG435"/>
  <c r="BF435"/>
  <c r="T435"/>
  <c r="R435"/>
  <c r="P435"/>
  <c r="BI428"/>
  <c r="BH428"/>
  <c r="BG428"/>
  <c r="BF428"/>
  <c r="T428"/>
  <c r="T427"/>
  <c r="R428"/>
  <c r="R427"/>
  <c r="P428"/>
  <c r="P427"/>
  <c r="BI424"/>
  <c r="BH424"/>
  <c r="BG424"/>
  <c r="BF424"/>
  <c r="T424"/>
  <c r="R424"/>
  <c r="P424"/>
  <c r="BI422"/>
  <c r="BH422"/>
  <c r="BG422"/>
  <c r="BF422"/>
  <c r="T422"/>
  <c r="R422"/>
  <c r="P422"/>
  <c r="BI419"/>
  <c r="BH419"/>
  <c r="BG419"/>
  <c r="BF419"/>
  <c r="T419"/>
  <c r="R419"/>
  <c r="P419"/>
  <c r="BI413"/>
  <c r="BH413"/>
  <c r="BG413"/>
  <c r="BF413"/>
  <c r="T413"/>
  <c r="R413"/>
  <c r="P413"/>
  <c r="BI410"/>
  <c r="BH410"/>
  <c r="BG410"/>
  <c r="BF410"/>
  <c r="T410"/>
  <c r="R410"/>
  <c r="P410"/>
  <c r="BI407"/>
  <c r="BH407"/>
  <c r="BG407"/>
  <c r="BF407"/>
  <c r="T407"/>
  <c r="R407"/>
  <c r="P407"/>
  <c r="BI404"/>
  <c r="BH404"/>
  <c r="BG404"/>
  <c r="BF404"/>
  <c r="T404"/>
  <c r="R404"/>
  <c r="P404"/>
  <c r="BI401"/>
  <c r="BH401"/>
  <c r="BG401"/>
  <c r="BF401"/>
  <c r="T401"/>
  <c r="R401"/>
  <c r="P401"/>
  <c r="BI400"/>
  <c r="BH400"/>
  <c r="BG400"/>
  <c r="BF400"/>
  <c r="T400"/>
  <c r="R400"/>
  <c r="P400"/>
  <c r="BI395"/>
  <c r="BH395"/>
  <c r="BG395"/>
  <c r="BF395"/>
  <c r="T395"/>
  <c r="R395"/>
  <c r="P395"/>
  <c r="BI392"/>
  <c r="BH392"/>
  <c r="BG392"/>
  <c r="BF392"/>
  <c r="T392"/>
  <c r="R392"/>
  <c r="P392"/>
  <c r="BI389"/>
  <c r="BH389"/>
  <c r="BG389"/>
  <c r="BF389"/>
  <c r="T389"/>
  <c r="R389"/>
  <c r="P389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80"/>
  <c r="BH380"/>
  <c r="BG380"/>
  <c r="BF380"/>
  <c r="T380"/>
  <c r="R380"/>
  <c r="P380"/>
  <c r="BI378"/>
  <c r="BH378"/>
  <c r="BG378"/>
  <c r="BF378"/>
  <c r="T378"/>
  <c r="R378"/>
  <c r="P378"/>
  <c r="BI376"/>
  <c r="BH376"/>
  <c r="BG376"/>
  <c r="BF376"/>
  <c r="T376"/>
  <c r="R376"/>
  <c r="P376"/>
  <c r="BI374"/>
  <c r="BH374"/>
  <c r="BG374"/>
  <c r="BF374"/>
  <c r="T374"/>
  <c r="R374"/>
  <c r="P374"/>
  <c r="BI372"/>
  <c r="BH372"/>
  <c r="BG372"/>
  <c r="BF372"/>
  <c r="T372"/>
  <c r="R372"/>
  <c r="P372"/>
  <c r="BI369"/>
  <c r="BH369"/>
  <c r="BG369"/>
  <c r="BF369"/>
  <c r="T369"/>
  <c r="R369"/>
  <c r="P369"/>
  <c r="BI366"/>
  <c r="BH366"/>
  <c r="BG366"/>
  <c r="BF366"/>
  <c r="T366"/>
  <c r="R366"/>
  <c r="P366"/>
  <c r="BI359"/>
  <c r="BH359"/>
  <c r="BG359"/>
  <c r="BF359"/>
  <c r="T359"/>
  <c r="R359"/>
  <c r="P359"/>
  <c r="BI356"/>
  <c r="BH356"/>
  <c r="BG356"/>
  <c r="BF356"/>
  <c r="T356"/>
  <c r="R356"/>
  <c r="P356"/>
  <c r="BI351"/>
  <c r="BH351"/>
  <c r="BG351"/>
  <c r="BF351"/>
  <c r="T351"/>
  <c r="R351"/>
  <c r="P351"/>
  <c r="BI348"/>
  <c r="BH348"/>
  <c r="BG348"/>
  <c r="BF348"/>
  <c r="T348"/>
  <c r="R348"/>
  <c r="P348"/>
  <c r="BI345"/>
  <c r="BH345"/>
  <c r="BG345"/>
  <c r="BF345"/>
  <c r="T345"/>
  <c r="R345"/>
  <c r="P345"/>
  <c r="BI343"/>
  <c r="BH343"/>
  <c r="BG343"/>
  <c r="BF343"/>
  <c r="T343"/>
  <c r="R343"/>
  <c r="P343"/>
  <c r="BI340"/>
  <c r="BH340"/>
  <c r="BG340"/>
  <c r="BF340"/>
  <c r="T340"/>
  <c r="R340"/>
  <c r="P340"/>
  <c r="BI338"/>
  <c r="BH338"/>
  <c r="BG338"/>
  <c r="BF338"/>
  <c r="T338"/>
  <c r="R338"/>
  <c r="P338"/>
  <c r="BI335"/>
  <c r="BH335"/>
  <c r="BG335"/>
  <c r="BF335"/>
  <c r="T335"/>
  <c r="R335"/>
  <c r="P335"/>
  <c r="BI333"/>
  <c r="BH333"/>
  <c r="BG333"/>
  <c r="BF333"/>
  <c r="T333"/>
  <c r="R333"/>
  <c r="P333"/>
  <c r="BI330"/>
  <c r="BH330"/>
  <c r="BG330"/>
  <c r="BF330"/>
  <c r="T330"/>
  <c r="R330"/>
  <c r="P330"/>
  <c r="BI327"/>
  <c r="BH327"/>
  <c r="BG327"/>
  <c r="BF327"/>
  <c r="T327"/>
  <c r="R327"/>
  <c r="P327"/>
  <c r="BI322"/>
  <c r="BH322"/>
  <c r="BG322"/>
  <c r="BF322"/>
  <c r="T322"/>
  <c r="R322"/>
  <c r="P322"/>
  <c r="BI319"/>
  <c r="BH319"/>
  <c r="BG319"/>
  <c r="BF319"/>
  <c r="T319"/>
  <c r="R319"/>
  <c r="P319"/>
  <c r="BI314"/>
  <c r="BH314"/>
  <c r="BG314"/>
  <c r="BF314"/>
  <c r="T314"/>
  <c r="R314"/>
  <c r="P314"/>
  <c r="BI312"/>
  <c r="BH312"/>
  <c r="BG312"/>
  <c r="BF312"/>
  <c r="T312"/>
  <c r="R312"/>
  <c r="P312"/>
  <c r="BI309"/>
  <c r="BH309"/>
  <c r="BG309"/>
  <c r="BF309"/>
  <c r="T309"/>
  <c r="R309"/>
  <c r="P309"/>
  <c r="BI307"/>
  <c r="BH307"/>
  <c r="BG307"/>
  <c r="BF307"/>
  <c r="T307"/>
  <c r="R307"/>
  <c r="P307"/>
  <c r="BI304"/>
  <c r="BH304"/>
  <c r="BG304"/>
  <c r="BF304"/>
  <c r="T304"/>
  <c r="R304"/>
  <c r="P304"/>
  <c r="BI297"/>
  <c r="BH297"/>
  <c r="BG297"/>
  <c r="BF297"/>
  <c r="T297"/>
  <c r="R297"/>
  <c r="P297"/>
  <c r="BI293"/>
  <c r="BH293"/>
  <c r="BG293"/>
  <c r="BF293"/>
  <c r="T293"/>
  <c r="R293"/>
  <c r="P293"/>
  <c r="BI290"/>
  <c r="BH290"/>
  <c r="BG290"/>
  <c r="BF290"/>
  <c r="T290"/>
  <c r="R290"/>
  <c r="P290"/>
  <c r="BI287"/>
  <c r="BH287"/>
  <c r="BG287"/>
  <c r="BF287"/>
  <c r="T287"/>
  <c r="R287"/>
  <c r="P287"/>
  <c r="BI283"/>
  <c r="BH283"/>
  <c r="BG283"/>
  <c r="BF283"/>
  <c r="T283"/>
  <c r="R283"/>
  <c r="P283"/>
  <c r="BI280"/>
  <c r="BH280"/>
  <c r="BG280"/>
  <c r="BF280"/>
  <c r="T280"/>
  <c r="R280"/>
  <c r="P280"/>
  <c r="BI277"/>
  <c r="BH277"/>
  <c r="BG277"/>
  <c r="BF277"/>
  <c r="T277"/>
  <c r="R277"/>
  <c r="P277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5"/>
  <c r="BH265"/>
  <c r="BG265"/>
  <c r="BF265"/>
  <c r="T265"/>
  <c r="R265"/>
  <c r="P265"/>
  <c r="BI263"/>
  <c r="BH263"/>
  <c r="BG263"/>
  <c r="BF263"/>
  <c r="T263"/>
  <c r="R263"/>
  <c r="P263"/>
  <c r="BI258"/>
  <c r="BH258"/>
  <c r="BG258"/>
  <c r="BF258"/>
  <c r="T258"/>
  <c r="R258"/>
  <c r="P258"/>
  <c r="BI255"/>
  <c r="BH255"/>
  <c r="BG255"/>
  <c r="BF255"/>
  <c r="T255"/>
  <c r="R255"/>
  <c r="P255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3"/>
  <c r="BH233"/>
  <c r="BG233"/>
  <c r="BF233"/>
  <c r="T233"/>
  <c r="R233"/>
  <c r="P233"/>
  <c r="BI227"/>
  <c r="BH227"/>
  <c r="BG227"/>
  <c r="BF227"/>
  <c r="T227"/>
  <c r="R227"/>
  <c r="P227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198"/>
  <c r="BH198"/>
  <c r="BG198"/>
  <c r="BF198"/>
  <c r="T198"/>
  <c r="R198"/>
  <c r="P198"/>
  <c r="BI192"/>
  <c r="BH192"/>
  <c r="BG192"/>
  <c r="BF192"/>
  <c r="T192"/>
  <c r="R192"/>
  <c r="P192"/>
  <c r="BI185"/>
  <c r="BH185"/>
  <c r="BG185"/>
  <c r="BF185"/>
  <c r="T185"/>
  <c r="R185"/>
  <c r="P185"/>
  <c r="BI180"/>
  <c r="BH180"/>
  <c r="BG180"/>
  <c r="BF180"/>
  <c r="T180"/>
  <c r="R180"/>
  <c r="P180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57"/>
  <c r="BH157"/>
  <c r="BG157"/>
  <c r="BF157"/>
  <c r="T157"/>
  <c r="R157"/>
  <c r="P157"/>
  <c r="BI150"/>
  <c r="BH150"/>
  <c r="BG150"/>
  <c r="BF150"/>
  <c r="T150"/>
  <c r="R150"/>
  <c r="P150"/>
  <c r="BI143"/>
  <c r="BH143"/>
  <c r="BG143"/>
  <c r="BF143"/>
  <c r="T143"/>
  <c r="R143"/>
  <c r="P143"/>
  <c r="BI136"/>
  <c r="BH136"/>
  <c r="BG136"/>
  <c r="BF136"/>
  <c r="T136"/>
  <c r="R136"/>
  <c r="P136"/>
  <c r="BI130"/>
  <c r="BH130"/>
  <c r="BG130"/>
  <c r="BF130"/>
  <c r="T130"/>
  <c r="R130"/>
  <c r="P130"/>
  <c r="BI124"/>
  <c r="BH124"/>
  <c r="BG124"/>
  <c r="BF124"/>
  <c r="T124"/>
  <c r="R124"/>
  <c r="P124"/>
  <c r="BI121"/>
  <c r="BH121"/>
  <c r="BG121"/>
  <c r="BF121"/>
  <c r="T121"/>
  <c r="R121"/>
  <c r="P121"/>
  <c r="BI114"/>
  <c r="BH114"/>
  <c r="BG114"/>
  <c r="BF114"/>
  <c r="T114"/>
  <c r="R114"/>
  <c r="P114"/>
  <c r="BI111"/>
  <c r="BH111"/>
  <c r="BG111"/>
  <c r="BF111"/>
  <c r="T111"/>
  <c r="R111"/>
  <c r="P111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J88"/>
  <c r="J87"/>
  <c r="F87"/>
  <c r="F85"/>
  <c r="E83"/>
  <c r="J55"/>
  <c r="J54"/>
  <c r="F54"/>
  <c r="F52"/>
  <c r="E50"/>
  <c r="J18"/>
  <c r="E18"/>
  <c r="F88"/>
  <c r="J17"/>
  <c r="J12"/>
  <c r="J85"/>
  <c r="E7"/>
  <c r="E81"/>
  <c i="1" r="L50"/>
  <c r="AM50"/>
  <c r="AM49"/>
  <c r="L49"/>
  <c r="AM47"/>
  <c r="L47"/>
  <c r="L45"/>
  <c r="L44"/>
  <c i="6" r="J188"/>
  <c r="BK134"/>
  <c i="5" r="J193"/>
  <c i="4" r="J307"/>
  <c r="BK255"/>
  <c i="3" r="BK204"/>
  <c r="BK167"/>
  <c r="BK97"/>
  <c i="2" r="J386"/>
  <c r="BK304"/>
  <c r="J248"/>
  <c r="BK176"/>
  <c i="7" r="J106"/>
  <c r="BK94"/>
  <c r="J90"/>
  <c i="6" r="BK205"/>
  <c r="BK149"/>
  <c i="5" r="BK187"/>
  <c r="BK148"/>
  <c i="4" r="J242"/>
  <c r="J128"/>
  <c i="3" r="J199"/>
  <c i="2" r="BK455"/>
  <c r="J359"/>
  <c r="J327"/>
  <c r="BK173"/>
  <c r="BK130"/>
  <c i="6" r="J170"/>
  <c i="5" r="J120"/>
  <c i="4" r="BK201"/>
  <c i="3" r="BK126"/>
  <c i="2" r="J392"/>
  <c r="BK333"/>
  <c r="J167"/>
  <c i="6" r="J118"/>
  <c i="5" r="J209"/>
  <c r="J187"/>
  <c i="4" r="BK307"/>
  <c r="BK221"/>
  <c r="J106"/>
  <c i="3" r="J185"/>
  <c i="6" r="BK170"/>
  <c r="BK114"/>
  <c i="5" r="J199"/>
  <c r="BK126"/>
  <c i="4" r="BK314"/>
  <c r="J250"/>
  <c r="BK171"/>
  <c i="3" r="J203"/>
  <c r="J167"/>
  <c r="BK129"/>
  <c i="2" r="J447"/>
  <c r="BK422"/>
  <c r="J376"/>
  <c r="J304"/>
  <c r="J255"/>
  <c r="BK223"/>
  <c r="J198"/>
  <c i="6" r="BK221"/>
  <c r="BK90"/>
  <c i="5" r="J133"/>
  <c i="4" r="J309"/>
  <c r="J274"/>
  <c r="BK258"/>
  <c r="J117"/>
  <c i="3" r="BK202"/>
  <c r="J148"/>
  <c i="2" r="BK440"/>
  <c r="BK395"/>
  <c r="BK348"/>
  <c r="BK314"/>
  <c r="BK272"/>
  <c r="BK251"/>
  <c r="BK167"/>
  <c i="6" r="J203"/>
  <c r="BK181"/>
  <c r="BK130"/>
  <c i="5" r="BK112"/>
  <c i="4" r="J334"/>
  <c r="J295"/>
  <c r="J201"/>
  <c r="J167"/>
  <c r="J112"/>
  <c i="6" r="BK208"/>
  <c i="5" r="BK163"/>
  <c r="BK107"/>
  <c i="4" r="BK308"/>
  <c r="J261"/>
  <c r="BK224"/>
  <c r="BK161"/>
  <c i="3" r="J211"/>
  <c r="BK94"/>
  <c i="2" r="BK265"/>
  <c r="J233"/>
  <c r="BK157"/>
  <c r="J94"/>
  <c i="6" r="BK178"/>
  <c r="J153"/>
  <c r="J124"/>
  <c i="5" r="J204"/>
  <c r="J167"/>
  <c i="4" r="J319"/>
  <c r="BK274"/>
  <c r="J196"/>
  <c r="BK143"/>
  <c i="3" r="BK175"/>
  <c r="J157"/>
  <c r="J117"/>
  <c r="BK88"/>
  <c i="2" r="J384"/>
  <c r="J345"/>
  <c r="J309"/>
  <c r="BK277"/>
  <c r="BK211"/>
  <c r="J185"/>
  <c r="BK143"/>
  <c r="J111"/>
  <c i="7" r="BK104"/>
  <c r="J101"/>
  <c r="BK96"/>
  <c r="J92"/>
  <c r="J89"/>
  <c i="6" r="BK200"/>
  <c r="J178"/>
  <c r="J145"/>
  <c i="5" r="BK209"/>
  <c r="J179"/>
  <c r="BK104"/>
  <c i="4" r="BK245"/>
  <c r="BK158"/>
  <c r="BK122"/>
  <c i="3" r="J154"/>
  <c r="J102"/>
  <c i="2" r="BK447"/>
  <c r="J400"/>
  <c r="BK351"/>
  <c r="J319"/>
  <c r="J297"/>
  <c r="BK274"/>
  <c r="BK220"/>
  <c r="BK192"/>
  <c r="BK103"/>
  <c i="6" r="J185"/>
  <c r="BK139"/>
  <c r="J121"/>
  <c i="5" r="J190"/>
  <c r="BK89"/>
  <c i="4" r="BK269"/>
  <c r="J239"/>
  <c r="BK149"/>
  <c r="J100"/>
  <c i="3" r="BK194"/>
  <c r="BK151"/>
  <c r="BK114"/>
  <c r="J97"/>
  <c i="2" r="BK419"/>
  <c r="BK404"/>
  <c r="BK389"/>
  <c r="J374"/>
  <c r="J322"/>
  <c r="J287"/>
  <c r="J239"/>
  <c r="BK111"/>
  <c i="6" r="BK99"/>
  <c i="5" r="BK196"/>
  <c r="J163"/>
  <c r="J89"/>
  <c i="4" r="J268"/>
  <c r="BK131"/>
  <c i="3" r="J216"/>
  <c r="J175"/>
  <c i="6" r="J208"/>
  <c r="J164"/>
  <c i="5" r="J230"/>
  <c r="J157"/>
  <c r="BK123"/>
  <c i="4" r="J301"/>
  <c r="BK247"/>
  <c r="BK180"/>
  <c r="BK97"/>
  <c i="3" r="J178"/>
  <c r="J144"/>
  <c i="2" r="BK457"/>
  <c r="J435"/>
  <c r="BK382"/>
  <c r="J351"/>
  <c r="BK297"/>
  <c r="BK242"/>
  <c r="J124"/>
  <c i="6" r="J200"/>
  <c r="J99"/>
  <c i="5" r="J202"/>
  <c i="4" r="J314"/>
  <c r="BK284"/>
  <c r="J211"/>
  <c i="3" r="BK216"/>
  <c r="BK203"/>
  <c r="BK170"/>
  <c r="J94"/>
  <c i="2" r="BK400"/>
  <c r="BK376"/>
  <c r="BK356"/>
  <c r="BK327"/>
  <c r="BK283"/>
  <c r="BK217"/>
  <c r="J130"/>
  <c i="6" r="BK185"/>
  <c r="J149"/>
  <c r="J104"/>
  <c i="5" r="BK172"/>
  <c i="4" r="BK331"/>
  <c r="BK322"/>
  <c r="J218"/>
  <c r="BK207"/>
  <c r="J183"/>
  <c i="7" r="BK109"/>
  <c i="5" r="BK190"/>
  <c r="J112"/>
  <c i="4" r="J279"/>
  <c r="BK239"/>
  <c r="J185"/>
  <c r="BK128"/>
  <c i="3" r="J182"/>
  <c r="BK105"/>
  <c i="2" r="J404"/>
  <c r="BK263"/>
  <c r="J205"/>
  <c r="J164"/>
  <c r="J100"/>
  <c i="6" r="BK191"/>
  <c r="J173"/>
  <c r="J160"/>
  <c r="BK145"/>
  <c r="BK118"/>
  <c r="BK110"/>
  <c i="5" r="BK206"/>
  <c r="BK184"/>
  <c r="J148"/>
  <c r="J95"/>
  <c i="4" r="BK290"/>
  <c r="J269"/>
  <c r="BK261"/>
  <c r="J180"/>
  <c r="J134"/>
  <c i="3" r="J207"/>
  <c r="BK185"/>
  <c r="J170"/>
  <c r="J160"/>
  <c r="J133"/>
  <c r="J129"/>
  <c r="BK111"/>
  <c i="2" r="BK437"/>
  <c r="BK428"/>
  <c r="BK392"/>
  <c r="J382"/>
  <c r="J348"/>
  <c r="BK330"/>
  <c r="J307"/>
  <c r="J280"/>
  <c r="BK227"/>
  <c r="BK198"/>
  <c r="J192"/>
  <c r="J180"/>
  <c r="BK136"/>
  <c r="BK121"/>
  <c r="BK97"/>
  <c i="7" r="BK106"/>
  <c r="J104"/>
  <c r="BK101"/>
  <c r="BK99"/>
  <c r="J99"/>
  <c r="J96"/>
  <c r="BK92"/>
  <c r="BK90"/>
  <c r="BK88"/>
  <c r="J88"/>
  <c r="J86"/>
  <c i="6" r="BK196"/>
  <c r="BK173"/>
  <c r="BK167"/>
  <c r="BK160"/>
  <c i="5" r="J227"/>
  <c r="J224"/>
  <c r="J196"/>
  <c r="J177"/>
  <c r="J152"/>
  <c r="BK95"/>
  <c i="4" r="J308"/>
  <c r="BK218"/>
  <c r="BK196"/>
  <c r="BK154"/>
  <c r="J97"/>
  <c i="3" r="BK188"/>
  <c r="J138"/>
  <c r="BK120"/>
  <c i="2" r="J457"/>
  <c r="BK401"/>
  <c r="J395"/>
  <c r="BK369"/>
  <c r="J356"/>
  <c r="BK322"/>
  <c r="J314"/>
  <c r="BK307"/>
  <c r="J277"/>
  <c r="J272"/>
  <c r="J251"/>
  <c r="BK239"/>
  <c r="BK208"/>
  <c r="BK180"/>
  <c r="J136"/>
  <c r="BK94"/>
  <c i="6" r="BK212"/>
  <c r="J191"/>
  <c r="J167"/>
  <c r="J134"/>
  <c r="BK127"/>
  <c r="BK104"/>
  <c i="5" r="J138"/>
  <c i="4" r="J300"/>
  <c r="J247"/>
  <c r="J154"/>
  <c r="BK117"/>
  <c r="BK94"/>
  <c i="3" r="J191"/>
  <c r="J120"/>
  <c i="2" r="BK435"/>
  <c r="J422"/>
  <c r="J401"/>
  <c r="BK343"/>
  <c r="J293"/>
  <c r="J114"/>
  <c r="BK100"/>
  <c i="5" r="J211"/>
  <c r="BK199"/>
  <c r="J143"/>
  <c i="4" r="BK302"/>
  <c r="J224"/>
  <c r="J122"/>
  <c r="BK100"/>
  <c i="6" r="J221"/>
  <c r="J176"/>
  <c r="BK93"/>
  <c i="5" r="BK224"/>
  <c r="BK143"/>
  <c r="BK101"/>
  <c i="4" r="BK300"/>
  <c r="BK205"/>
  <c r="J164"/>
  <c i="3" r="J219"/>
  <c r="J173"/>
  <c r="J114"/>
  <c r="J88"/>
  <c i="2" r="J443"/>
  <c r="J419"/>
  <c r="J389"/>
  <c r="J333"/>
  <c r="BK293"/>
  <c r="BK258"/>
  <c r="J170"/>
  <c i="6" r="BK224"/>
  <c r="J93"/>
  <c i="5" r="J184"/>
  <c i="4" r="J328"/>
  <c r="J290"/>
  <c r="J161"/>
  <c i="3" r="J213"/>
  <c r="BK191"/>
  <c r="J164"/>
  <c r="BK138"/>
  <c i="2" r="BK424"/>
  <c r="BK380"/>
  <c r="BK359"/>
  <c r="J338"/>
  <c r="BK309"/>
  <c r="BK280"/>
  <c r="J258"/>
  <c r="BK170"/>
  <c i="6" r="BK218"/>
  <c r="BK176"/>
  <c r="BK124"/>
  <c i="5" r="BK227"/>
  <c r="J104"/>
  <c i="4" r="J331"/>
  <c r="BK319"/>
  <c r="J213"/>
  <c r="J188"/>
  <c r="J149"/>
  <c i="6" r="J218"/>
  <c i="5" r="BK211"/>
  <c r="BK133"/>
  <c i="4" r="BK328"/>
  <c r="J302"/>
  <c r="J258"/>
  <c r="J221"/>
  <c r="J143"/>
  <c r="BK88"/>
  <c i="3" r="BK207"/>
  <c r="BK148"/>
  <c i="2" r="BK378"/>
  <c r="BK270"/>
  <c r="J211"/>
  <c r="BK124"/>
  <c i="5" r="BK117"/>
  <c i="4" r="J94"/>
  <c i="3" r="J123"/>
  <c i="2" r="BK443"/>
  <c r="BK374"/>
  <c r="J340"/>
  <c r="J265"/>
  <c r="J150"/>
  <c i="7" r="J109"/>
  <c i="6" r="J183"/>
  <c r="J96"/>
  <c i="4" r="BK250"/>
  <c i="3" r="BK211"/>
  <c r="BK133"/>
  <c i="2" r="BK338"/>
  <c r="J103"/>
  <c i="5" r="BK222"/>
  <c r="BK120"/>
  <c i="4" r="J284"/>
  <c r="BK138"/>
  <c r="BK106"/>
  <c i="3" r="J194"/>
  <c i="6" r="BK204"/>
  <c r="BK153"/>
  <c i="5" r="BK230"/>
  <c r="BK152"/>
  <c r="J107"/>
  <c i="4" r="BK279"/>
  <c r="BK185"/>
  <c i="3" r="BK219"/>
  <c r="BK199"/>
  <c r="BK157"/>
  <c r="BK102"/>
  <c i="2" r="J440"/>
  <c r="BK386"/>
  <c r="BK366"/>
  <c r="J330"/>
  <c r="BK248"/>
  <c r="J217"/>
  <c i="6" r="BK216"/>
  <c r="BK107"/>
  <c i="5" r="BK177"/>
  <c i="4" r="BK301"/>
  <c r="BK266"/>
  <c r="J125"/>
  <c i="3" r="J204"/>
  <c r="J188"/>
  <c r="BK160"/>
  <c r="J111"/>
  <c i="2" r="J407"/>
  <c r="J369"/>
  <c r="J335"/>
  <c r="BK287"/>
  <c r="J270"/>
  <c r="J220"/>
  <c r="J157"/>
  <c i="6" r="J196"/>
  <c r="J107"/>
  <c i="5" r="BK216"/>
  <c r="BK92"/>
  <c i="4" r="J255"/>
  <c r="J205"/>
  <c r="BK134"/>
  <c i="6" r="J224"/>
  <c r="BK203"/>
  <c i="5" r="J129"/>
  <c i="4" r="J322"/>
  <c r="J276"/>
  <c r="J199"/>
  <c r="BK167"/>
  <c r="BK91"/>
  <c i="3" r="BK178"/>
  <c i="2" r="BK413"/>
  <c r="J290"/>
  <c r="J223"/>
  <c r="J176"/>
  <c r="BK114"/>
  <c i="6" r="J181"/>
  <c r="BK164"/>
  <c r="J127"/>
  <c i="5" r="J216"/>
  <c r="BK179"/>
  <c r="J123"/>
  <c i="4" r="BK268"/>
  <c r="J171"/>
  <c r="BK125"/>
  <c i="3" r="J180"/>
  <c r="J151"/>
  <c r="J105"/>
  <c i="2" r="BK407"/>
  <c r="BK372"/>
  <c r="J343"/>
  <c r="BK290"/>
  <c r="BK255"/>
  <c r="BK205"/>
  <c r="BK150"/>
  <c i="1" r="AS54"/>
  <c i="7" r="J94"/>
  <c r="BK89"/>
  <c i="6" r="J204"/>
  <c r="BK188"/>
  <c r="BK96"/>
  <c i="5" r="BK202"/>
  <c r="BK157"/>
  <c i="4" r="J266"/>
  <c r="BK213"/>
  <c r="J138"/>
  <c i="3" r="BK180"/>
  <c r="J126"/>
  <c r="J91"/>
  <c i="2" r="J437"/>
  <c r="J372"/>
  <c r="BK345"/>
  <c r="J312"/>
  <c r="J283"/>
  <c r="J245"/>
  <c r="J214"/>
  <c r="BK164"/>
  <c i="7" r="BK86"/>
  <c i="6" r="J205"/>
  <c r="BK156"/>
  <c r="J130"/>
  <c r="J110"/>
  <c i="5" r="BK167"/>
  <c r="J126"/>
  <c i="4" r="BK276"/>
  <c r="BK242"/>
  <c r="BK199"/>
  <c r="BK109"/>
  <c i="3" r="J197"/>
  <c r="BK173"/>
  <c r="BK123"/>
  <c r="BK108"/>
  <c r="BK91"/>
  <c i="2" r="J424"/>
  <c r="J410"/>
  <c r="BK384"/>
  <c r="BK312"/>
  <c r="J242"/>
  <c r="J227"/>
  <c i="6" r="BK121"/>
  <c r="J114"/>
  <c i="5" r="J206"/>
  <c r="J172"/>
  <c r="J101"/>
  <c i="4" r="J245"/>
  <c r="BK112"/>
  <c i="3" r="BK213"/>
  <c i="6" r="J216"/>
  <c r="BK193"/>
  <c r="J156"/>
  <c r="J90"/>
  <c i="5" r="BK138"/>
  <c r="J117"/>
  <c i="4" r="BK309"/>
  <c r="BK211"/>
  <c r="J131"/>
  <c i="3" r="J202"/>
  <c r="BK164"/>
  <c r="J108"/>
  <c i="2" r="J455"/>
  <c r="J428"/>
  <c r="J413"/>
  <c r="J380"/>
  <c r="BK335"/>
  <c r="BK319"/>
  <c r="J263"/>
  <c r="BK233"/>
  <c r="BK214"/>
  <c r="J121"/>
  <c i="6" r="BK183"/>
  <c i="5" r="BK204"/>
  <c r="BK129"/>
  <c i="4" r="J326"/>
  <c r="BK272"/>
  <c r="BK188"/>
  <c r="J88"/>
  <c i="3" r="BK182"/>
  <c r="BK154"/>
  <c r="BK117"/>
  <c i="2" r="BK410"/>
  <c r="J378"/>
  <c r="BK340"/>
  <c r="J274"/>
  <c r="J208"/>
  <c r="J143"/>
  <c i="6" r="J193"/>
  <c r="J139"/>
  <c i="5" r="J222"/>
  <c i="4" r="BK334"/>
  <c r="BK326"/>
  <c r="J236"/>
  <c r="J207"/>
  <c r="J158"/>
  <c r="J91"/>
  <c i="6" r="J212"/>
  <c i="5" r="BK193"/>
  <c r="J92"/>
  <c i="4" r="BK295"/>
  <c r="J272"/>
  <c r="BK236"/>
  <c r="BK183"/>
  <c r="BK164"/>
  <c r="J109"/>
  <c i="3" r="BK197"/>
  <c r="BK144"/>
  <c i="2" r="J366"/>
  <c r="BK245"/>
  <c r="BK185"/>
  <c r="J173"/>
  <c r="J97"/>
  <c l="1" r="BK213"/>
  <c r="J213"/>
  <c r="J62"/>
  <c r="BK254"/>
  <c r="J254"/>
  <c r="J64"/>
  <c r="R254"/>
  <c r="BK286"/>
  <c r="J286"/>
  <c r="J65"/>
  <c r="R286"/>
  <c r="BK434"/>
  <c r="J434"/>
  <c r="J68"/>
  <c i="3" r="BK87"/>
  <c r="T210"/>
  <c i="4" r="P170"/>
  <c r="T325"/>
  <c i="5" r="P88"/>
  <c i="6" r="P215"/>
  <c i="7" r="R103"/>
  <c i="3" r="T87"/>
  <c r="BK210"/>
  <c r="J210"/>
  <c r="J64"/>
  <c i="4" r="R170"/>
  <c i="5" r="R88"/>
  <c r="T221"/>
  <c i="6" r="P163"/>
  <c r="R215"/>
  <c i="7" r="R85"/>
  <c r="P103"/>
  <c i="2" r="P93"/>
  <c r="R213"/>
  <c r="R226"/>
  <c r="T226"/>
  <c r="P254"/>
  <c r="T254"/>
  <c r="P286"/>
  <c r="T286"/>
  <c i="3" r="R163"/>
  <c i="4" r="BK170"/>
  <c r="J170"/>
  <c r="J63"/>
  <c r="R325"/>
  <c i="5" r="T166"/>
  <c i="7" r="T103"/>
  <c i="2" r="R93"/>
  <c r="T213"/>
  <c r="R296"/>
  <c r="BK446"/>
  <c r="J446"/>
  <c r="J71"/>
  <c i="3" r="P87"/>
  <c r="R210"/>
  <c i="4" r="P87"/>
  <c r="BK157"/>
  <c r="J157"/>
  <c r="J62"/>
  <c r="BK325"/>
  <c r="J325"/>
  <c r="J64"/>
  <c i="5" r="BK88"/>
  <c r="J88"/>
  <c r="J61"/>
  <c r="R221"/>
  <c i="7" r="BK85"/>
  <c r="J85"/>
  <c r="J61"/>
  <c r="BK103"/>
  <c r="J103"/>
  <c r="J63"/>
  <c i="3" r="BK163"/>
  <c r="J163"/>
  <c r="J63"/>
  <c i="4" r="T87"/>
  <c r="T157"/>
  <c i="5" r="P166"/>
  <c i="7" r="T85"/>
  <c r="R98"/>
  <c i="2" r="P213"/>
  <c r="T296"/>
  <c r="P434"/>
  <c r="P446"/>
  <c r="P445"/>
  <c i="3" r="T163"/>
  <c i="4" r="R87"/>
  <c r="P157"/>
  <c r="P325"/>
  <c i="5" r="R166"/>
  <c i="6" r="BK89"/>
  <c r="T89"/>
  <c r="P152"/>
  <c r="R152"/>
  <c r="T152"/>
  <c r="T163"/>
  <c r="T215"/>
  <c i="7" r="P98"/>
  <c i="2" r="BK93"/>
  <c r="J93"/>
  <c r="J61"/>
  <c r="BK226"/>
  <c r="J226"/>
  <c r="J63"/>
  <c r="P296"/>
  <c r="T434"/>
  <c r="R446"/>
  <c r="R445"/>
  <c i="3" r="R87"/>
  <c r="R86"/>
  <c r="R85"/>
  <c r="P210"/>
  <c i="4" r="T170"/>
  <c i="5" r="BK166"/>
  <c r="J166"/>
  <c r="J64"/>
  <c r="P221"/>
  <c i="7" r="T98"/>
  <c i="2" r="T93"/>
  <c r="T92"/>
  <c r="T91"/>
  <c r="P226"/>
  <c r="BK296"/>
  <c r="J296"/>
  <c r="J66"/>
  <c r="R434"/>
  <c r="T446"/>
  <c r="T445"/>
  <c i="3" r="P163"/>
  <c i="4" r="BK87"/>
  <c r="J87"/>
  <c r="J61"/>
  <c r="R157"/>
  <c i="5" r="T88"/>
  <c r="T87"/>
  <c r="T86"/>
  <c r="BK221"/>
  <c r="J221"/>
  <c r="J65"/>
  <c i="6" r="P89"/>
  <c r="P88"/>
  <c r="P87"/>
  <c i="1" r="AU59"/>
  <c i="6" r="R89"/>
  <c r="BK152"/>
  <c r="J152"/>
  <c r="J62"/>
  <c r="BK163"/>
  <c r="J163"/>
  <c r="J64"/>
  <c r="R163"/>
  <c r="BK215"/>
  <c r="J215"/>
  <c r="J66"/>
  <c i="7" r="P85"/>
  <c r="P84"/>
  <c r="P83"/>
  <c i="1" r="AU60"/>
  <c i="7" r="BK98"/>
  <c r="J98"/>
  <c r="J62"/>
  <c i="2" r="F55"/>
  <c r="BE103"/>
  <c r="BE198"/>
  <c r="BE239"/>
  <c r="BE258"/>
  <c r="BE297"/>
  <c r="BE319"/>
  <c r="BE322"/>
  <c r="BE335"/>
  <c r="BE343"/>
  <c r="BE348"/>
  <c r="BE372"/>
  <c r="BE382"/>
  <c r="BE422"/>
  <c i="3" r="BE120"/>
  <c r="BE123"/>
  <c r="BE151"/>
  <c r="BE167"/>
  <c r="BE175"/>
  <c r="BE180"/>
  <c r="BK159"/>
  <c r="J159"/>
  <c r="J62"/>
  <c i="4" r="BE131"/>
  <c r="BE154"/>
  <c r="BE188"/>
  <c r="BE213"/>
  <c r="BE218"/>
  <c r="BE221"/>
  <c r="BE255"/>
  <c r="BE269"/>
  <c r="BE319"/>
  <c i="5" r="E76"/>
  <c r="BE101"/>
  <c r="BE120"/>
  <c r="BE187"/>
  <c r="BE199"/>
  <c r="BE206"/>
  <c r="BE209"/>
  <c i="6" r="BE196"/>
  <c r="BK211"/>
  <c r="J211"/>
  <c r="J65"/>
  <c r="BK223"/>
  <c r="J223"/>
  <c r="J67"/>
  <c i="7" r="E73"/>
  <c r="J77"/>
  <c r="BE86"/>
  <c i="3" r="BE188"/>
  <c r="BE194"/>
  <c r="BE202"/>
  <c i="4" r="J52"/>
  <c r="BE94"/>
  <c r="BE122"/>
  <c r="BE143"/>
  <c r="BE161"/>
  <c r="BE164"/>
  <c r="BE207"/>
  <c r="BE242"/>
  <c r="BE266"/>
  <c r="BE307"/>
  <c r="BE314"/>
  <c r="BE328"/>
  <c r="BE331"/>
  <c r="BE334"/>
  <c i="5" r="J52"/>
  <c r="F55"/>
  <c r="BE143"/>
  <c r="BE157"/>
  <c r="BE167"/>
  <c r="BE179"/>
  <c r="BE204"/>
  <c r="BE211"/>
  <c i="6" r="BE96"/>
  <c r="BE107"/>
  <c r="BE121"/>
  <c r="BE127"/>
  <c r="BE134"/>
  <c r="BE145"/>
  <c r="BE173"/>
  <c r="BE204"/>
  <c r="BE205"/>
  <c r="BK159"/>
  <c r="J159"/>
  <c r="J63"/>
  <c i="2" r="BE136"/>
  <c r="BE150"/>
  <c r="BE164"/>
  <c r="BE176"/>
  <c r="BE205"/>
  <c r="BE217"/>
  <c r="BE223"/>
  <c r="BE227"/>
  <c r="BE265"/>
  <c r="BE312"/>
  <c r="BE333"/>
  <c r="BE351"/>
  <c r="BE374"/>
  <c r="BE437"/>
  <c r="BK442"/>
  <c r="J442"/>
  <c r="J69"/>
  <c i="3" r="BE97"/>
  <c r="BE114"/>
  <c r="BE129"/>
  <c r="BE133"/>
  <c r="BE144"/>
  <c r="BE173"/>
  <c r="BE178"/>
  <c r="BE185"/>
  <c r="BE197"/>
  <c r="BE199"/>
  <c i="4" r="E48"/>
  <c r="BE185"/>
  <c r="BE196"/>
  <c r="BE199"/>
  <c r="BE201"/>
  <c r="BE268"/>
  <c r="BE279"/>
  <c r="BE300"/>
  <c i="5" r="BE92"/>
  <c r="BE95"/>
  <c r="BE126"/>
  <c r="BE163"/>
  <c r="BE222"/>
  <c i="6" r="BE104"/>
  <c r="BE110"/>
  <c r="BE185"/>
  <c r="BE212"/>
  <c r="BE224"/>
  <c i="2" r="BE94"/>
  <c r="BE121"/>
  <c r="BE130"/>
  <c r="BE173"/>
  <c r="BE180"/>
  <c r="BE211"/>
  <c r="BE277"/>
  <c r="BE280"/>
  <c r="BE283"/>
  <c r="BE290"/>
  <c r="BE340"/>
  <c r="BE345"/>
  <c r="BE369"/>
  <c r="BE384"/>
  <c r="BE389"/>
  <c r="BE395"/>
  <c r="BE407"/>
  <c r="BE419"/>
  <c r="BE443"/>
  <c r="BE455"/>
  <c i="3" r="E75"/>
  <c r="BE91"/>
  <c r="BE94"/>
  <c r="BE108"/>
  <c r="BE111"/>
  <c r="BE154"/>
  <c r="BE160"/>
  <c r="BE216"/>
  <c r="BE219"/>
  <c i="4" r="BE88"/>
  <c r="BE91"/>
  <c r="BE112"/>
  <c r="BE167"/>
  <c r="BE171"/>
  <c r="BE183"/>
  <c r="BE224"/>
  <c r="BE239"/>
  <c r="BE245"/>
  <c r="BE276"/>
  <c r="BE284"/>
  <c r="BE302"/>
  <c r="BK333"/>
  <c r="J333"/>
  <c r="J65"/>
  <c i="5" r="BE104"/>
  <c r="BE133"/>
  <c r="BE148"/>
  <c r="BE184"/>
  <c r="BE202"/>
  <c r="BE224"/>
  <c r="BE230"/>
  <c r="BK151"/>
  <c r="J151"/>
  <c r="J62"/>
  <c r="BK162"/>
  <c r="J162"/>
  <c r="J63"/>
  <c i="6" r="F55"/>
  <c r="BE130"/>
  <c r="BE160"/>
  <c r="BE164"/>
  <c r="BE167"/>
  <c r="BE188"/>
  <c r="BE191"/>
  <c i="3" r="BE191"/>
  <c r="BE207"/>
  <c r="BE211"/>
  <c i="4" r="F82"/>
  <c r="BE100"/>
  <c r="BE106"/>
  <c r="BE125"/>
  <c r="BE149"/>
  <c r="BE250"/>
  <c i="5" r="BE107"/>
  <c r="BE112"/>
  <c r="BE190"/>
  <c r="BE193"/>
  <c r="BE227"/>
  <c r="BK229"/>
  <c r="J229"/>
  <c r="J66"/>
  <c i="6" r="J81"/>
  <c i="7" r="BE109"/>
  <c i="2" r="BE143"/>
  <c r="BE157"/>
  <c r="BE170"/>
  <c r="BE185"/>
  <c r="BE220"/>
  <c r="BE233"/>
  <c r="BE245"/>
  <c r="BE255"/>
  <c r="BE263"/>
  <c r="BE270"/>
  <c r="BE272"/>
  <c r="BE314"/>
  <c r="BE330"/>
  <c r="BE359"/>
  <c r="BE376"/>
  <c r="BE386"/>
  <c r="BE392"/>
  <c r="BE401"/>
  <c i="3" r="J79"/>
  <c r="F82"/>
  <c r="BE102"/>
  <c r="BE117"/>
  <c r="BE126"/>
  <c r="BE148"/>
  <c r="BE157"/>
  <c r="BE170"/>
  <c r="BE182"/>
  <c i="4" r="BE211"/>
  <c r="BE236"/>
  <c r="BE258"/>
  <c r="BE261"/>
  <c r="BE272"/>
  <c r="BE290"/>
  <c r="BE295"/>
  <c r="BE326"/>
  <c i="5" r="BE117"/>
  <c r="BE123"/>
  <c r="BE152"/>
  <c r="BE172"/>
  <c r="BE177"/>
  <c r="BE216"/>
  <c i="6" r="BE99"/>
  <c r="BE114"/>
  <c r="BE118"/>
  <c r="BE124"/>
  <c r="BE153"/>
  <c r="BE178"/>
  <c r="BE181"/>
  <c r="BE183"/>
  <c r="BE218"/>
  <c r="BE221"/>
  <c i="7" r="F55"/>
  <c i="2" r="BE97"/>
  <c r="BE214"/>
  <c r="BE242"/>
  <c r="BE248"/>
  <c r="BE287"/>
  <c r="BE293"/>
  <c r="BE304"/>
  <c r="BE309"/>
  <c r="BE338"/>
  <c r="BE356"/>
  <c r="BE366"/>
  <c r="BE378"/>
  <c r="BE380"/>
  <c r="BE404"/>
  <c r="BE410"/>
  <c r="BE413"/>
  <c r="BE424"/>
  <c r="BE428"/>
  <c r="BE435"/>
  <c r="BE457"/>
  <c i="3" r="BE88"/>
  <c r="BE138"/>
  <c r="BE203"/>
  <c r="BE204"/>
  <c r="BE213"/>
  <c i="4" r="BE138"/>
  <c r="BE158"/>
  <c r="BE180"/>
  <c r="BE205"/>
  <c r="BE247"/>
  <c r="BE274"/>
  <c i="5" r="BE89"/>
  <c r="BE129"/>
  <c i="6" r="E48"/>
  <c r="BE90"/>
  <c r="BE93"/>
  <c r="BE139"/>
  <c r="BE176"/>
  <c r="BE193"/>
  <c r="BE200"/>
  <c r="BE208"/>
  <c i="7" r="BE88"/>
  <c r="BE89"/>
  <c r="BE90"/>
  <c r="BE92"/>
  <c r="BE94"/>
  <c r="BE96"/>
  <c r="BE99"/>
  <c r="BE101"/>
  <c r="BE104"/>
  <c r="BE106"/>
  <c i="2" r="E48"/>
  <c r="J52"/>
  <c r="BE100"/>
  <c r="BE111"/>
  <c r="BE114"/>
  <c r="BE124"/>
  <c r="BE167"/>
  <c r="BE192"/>
  <c r="BE208"/>
  <c r="BE251"/>
  <c r="BE274"/>
  <c r="BE307"/>
  <c r="BE327"/>
  <c r="BE400"/>
  <c r="BE440"/>
  <c r="BE447"/>
  <c r="BK427"/>
  <c r="J427"/>
  <c r="J67"/>
  <c i="3" r="BE105"/>
  <c r="BE164"/>
  <c r="BK218"/>
  <c r="J218"/>
  <c r="J65"/>
  <c i="4" r="BE97"/>
  <c r="BE109"/>
  <c r="BE117"/>
  <c r="BE128"/>
  <c r="BE134"/>
  <c r="BE301"/>
  <c r="BE308"/>
  <c r="BE309"/>
  <c r="BE322"/>
  <c i="5" r="BE138"/>
  <c r="BE196"/>
  <c i="6" r="BE149"/>
  <c r="BE156"/>
  <c r="BE170"/>
  <c r="BE203"/>
  <c r="BE216"/>
  <c i="2" r="F36"/>
  <c i="1" r="BC55"/>
  <c i="3" r="F37"/>
  <c i="1" r="BD56"/>
  <c i="4" r="J34"/>
  <c i="1" r="AW57"/>
  <c i="2" r="J34"/>
  <c i="1" r="AW55"/>
  <c i="4" r="F35"/>
  <c i="1" r="BB57"/>
  <c i="5" r="F35"/>
  <c i="1" r="BB58"/>
  <c i="2" r="F37"/>
  <c i="1" r="BD55"/>
  <c i="7" r="J34"/>
  <c i="1" r="AW60"/>
  <c i="6" r="F36"/>
  <c i="1" r="BC59"/>
  <c i="5" r="F34"/>
  <c i="1" r="BA58"/>
  <c i="5" r="J34"/>
  <c i="1" r="AW58"/>
  <c i="7" r="F36"/>
  <c i="1" r="BC60"/>
  <c i="7" r="F35"/>
  <c i="1" r="BB60"/>
  <c i="4" r="F34"/>
  <c i="1" r="BA57"/>
  <c i="3" r="F34"/>
  <c i="1" r="BA56"/>
  <c i="7" r="F34"/>
  <c i="1" r="BA60"/>
  <c i="7" r="F37"/>
  <c i="1" r="BD60"/>
  <c i="4" r="F36"/>
  <c i="1" r="BC57"/>
  <c i="4" r="F37"/>
  <c i="1" r="BD57"/>
  <c i="6" r="J34"/>
  <c i="1" r="AW59"/>
  <c i="6" r="F34"/>
  <c i="1" r="BA59"/>
  <c i="5" r="F36"/>
  <c i="1" r="BC58"/>
  <c i="5" r="F37"/>
  <c i="1" r="BD58"/>
  <c i="3" r="F36"/>
  <c i="1" r="BC56"/>
  <c i="6" r="F35"/>
  <c i="1" r="BB59"/>
  <c i="2" r="F35"/>
  <c i="1" r="BB55"/>
  <c i="6" r="F37"/>
  <c i="1" r="BD59"/>
  <c i="3" r="F35"/>
  <c i="1" r="BB56"/>
  <c i="3" r="J34"/>
  <c i="1" r="AW56"/>
  <c i="2" r="F34"/>
  <c i="1" r="BA55"/>
  <c i="6" l="1" r="R88"/>
  <c r="R87"/>
  <c r="BK88"/>
  <c r="J88"/>
  <c r="J60"/>
  <c i="4" r="P86"/>
  <c r="P85"/>
  <c i="1" r="AU57"/>
  <c i="3" r="P86"/>
  <c r="P85"/>
  <c i="1" r="AU56"/>
  <c i="2" r="P92"/>
  <c r="P91"/>
  <c i="1" r="AU55"/>
  <c i="3" r="T86"/>
  <c r="T85"/>
  <c i="4" r="R86"/>
  <c r="R85"/>
  <c i="7" r="R84"/>
  <c r="R83"/>
  <c i="5" r="R87"/>
  <c r="R86"/>
  <c i="6" r="T88"/>
  <c r="T87"/>
  <c i="4" r="T86"/>
  <c r="T85"/>
  <c i="5" r="P87"/>
  <c r="P86"/>
  <c i="1" r="AU58"/>
  <c i="2" r="R92"/>
  <c r="R91"/>
  <c i="3" r="BK86"/>
  <c r="J86"/>
  <c r="J60"/>
  <c i="7" r="T84"/>
  <c r="T83"/>
  <c i="2" r="BK92"/>
  <c r="J92"/>
  <c r="J60"/>
  <c r="BK445"/>
  <c r="J445"/>
  <c r="J70"/>
  <c i="3" r="J87"/>
  <c r="J61"/>
  <c i="7" r="BK84"/>
  <c r="J84"/>
  <c r="J60"/>
  <c i="5" r="BK87"/>
  <c r="BK86"/>
  <c r="J86"/>
  <c i="6" r="J89"/>
  <c r="J61"/>
  <c i="4" r="BK86"/>
  <c r="BK85"/>
  <c r="J85"/>
  <c i="1" r="BC54"/>
  <c r="AY54"/>
  <c i="5" r="J30"/>
  <c i="1" r="AG58"/>
  <c i="5" r="F33"/>
  <c i="1" r="AZ58"/>
  <c r="BB54"/>
  <c r="W31"/>
  <c i="2" r="F33"/>
  <c i="1" r="AZ55"/>
  <c i="7" r="J33"/>
  <c i="1" r="AV60"/>
  <c r="AT60"/>
  <c i="3" r="F33"/>
  <c i="1" r="AZ56"/>
  <c i="3" r="J33"/>
  <c i="1" r="AV56"/>
  <c r="AT56"/>
  <c i="2" r="J33"/>
  <c i="1" r="AV55"/>
  <c r="AT55"/>
  <c i="4" r="J30"/>
  <c i="1" r="AG57"/>
  <c i="7" r="F33"/>
  <c i="1" r="AZ60"/>
  <c i="4" r="J33"/>
  <c i="1" r="AV57"/>
  <c r="AT57"/>
  <c i="4" r="F33"/>
  <c i="1" r="AZ57"/>
  <c i="6" r="F33"/>
  <c i="1" r="AZ59"/>
  <c i="6" r="J33"/>
  <c i="1" r="AV59"/>
  <c r="AT59"/>
  <c r="BA54"/>
  <c r="W30"/>
  <c i="5" r="J33"/>
  <c i="1" r="AV58"/>
  <c r="AT58"/>
  <c r="BD54"/>
  <c r="W33"/>
  <c i="5" l="1" r="J39"/>
  <c i="4" r="J39"/>
  <c i="6" r="BK87"/>
  <c r="J87"/>
  <c r="J59"/>
  <c i="7" r="BK83"/>
  <c r="J83"/>
  <c r="J59"/>
  <c i="4" r="J86"/>
  <c r="J60"/>
  <c r="J59"/>
  <c i="5" r="J87"/>
  <c r="J60"/>
  <c i="2" r="BK91"/>
  <c r="J91"/>
  <c i="3" r="BK85"/>
  <c r="J85"/>
  <c r="J59"/>
  <c i="5" r="J59"/>
  <c i="1" r="AN57"/>
  <c r="AN58"/>
  <c r="AW54"/>
  <c r="AK30"/>
  <c r="AX54"/>
  <c r="W32"/>
  <c i="2" r="J30"/>
  <c i="1" r="AG55"/>
  <c r="AN55"/>
  <c r="AZ54"/>
  <c r="AV54"/>
  <c r="AK29"/>
  <c r="AU54"/>
  <c i="2" l="1" r="J59"/>
  <c r="J39"/>
  <c i="1" r="W29"/>
  <c i="6" r="J30"/>
  <c i="1" r="AG59"/>
  <c r="AN59"/>
  <c i="3" r="J30"/>
  <c i="1" r="AG56"/>
  <c r="AN56"/>
  <c i="7" r="J30"/>
  <c i="1" r="AG60"/>
  <c r="AN60"/>
  <c r="AT54"/>
  <c i="7" l="1" r="J39"/>
  <c i="6" r="J39"/>
  <c i="3" r="J39"/>
  <c i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<sst xmlns="http://schemas.openxmlformats.org/spreadsheetml/2006/main">
  <si>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</si>
  <si>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</si>
  <si>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</si>
  <si>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</si>
  <si>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</si>
  <si>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{b90752e2-5424-4c8f-ae10-3808f5a1f932}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</si>
  <si>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</si>
  <si>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</si>
  <si>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</si>
  <si>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</si>
  <si>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</si>
  <si>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</si>
  <si>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</si>
  <si>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</si>
  <si>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2025/09/02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</si>
  <si>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</si>
  <si>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</si>
  <si>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Stavební úpravy Zahradní ulice, Nová Bystřice</t>
  </si>
  <si>
    <t>KSO:</t>
  </si>
  <si>
    <t>827</t>
  </si>
  <si>
    <t>CC-CZ:</t>
  </si>
  <si>
    <t>2</t>
  </si>
  <si>
    <t>Místo:</t>
  </si>
  <si>
    <t>Nová Bystřice</t>
  </si>
  <si>
    <t>Datum:</t>
  </si>
  <si>
    <t>8. 9. 2025</t>
  </si>
  <si>
    <t>CZ-CPV:</t>
  </si>
  <si>
    <t>45000000-7</t>
  </si>
  <si>
    <t>CZ-CPA:</t>
  </si>
  <si>
    <t>42</t>
  </si>
  <si>
    <t>Zadavatel:</t>
  </si>
  <si>
    <t>IČ:</t>
  </si>
  <si>
    <t>00247138</t>
  </si>
  <si>
    <t>Město Nová Bystřice</t>
  </si>
  <si>
    <t>DIČ:</t>
  </si>
  <si>
    <t>CZ00247138</t>
  </si>
  <si>
    <t>Účastník:</t>
  </si>
  <si>
    <t>Vyplň údaj</t>
  </si>
  <si>
    <t>Projektant:</t>
  </si>
  <si>
    <t>28159721</t>
  </si>
  <si>
    <t>VAK projekt s.r.o.</t>
  </si>
  <si>
    <t>CZ28159721</t>
  </si>
  <si>
    <t>True</t>
  </si>
  <si>
    <t>Zpracovatel:</t>
  </si>
  <si>
    <t/>
  </si>
  <si>
    <t>Ing. Martina Zamlinská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</si>
  <si>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</si>
  <si>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</si>
  <si>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</si>
  <si>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</si>
  <si>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</si>
  <si>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</si>
  <si>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</si>
  <si>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</si>
  <si>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</si>
  <si>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</si>
  <si>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</si>
  <si>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</si>
  <si>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</si>
  <si>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</si>
  <si>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</si>
  <si>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</si>
  <si>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</si>
  <si>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</si>
  <si>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</si>
  <si>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</si>
  <si>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</si>
  <si>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</si>
  <si>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</si>
  <si>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</si>
  <si>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</si>
  <si>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</si>
  <si>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</si>
  <si>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</si>
  <si>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</si>
  <si>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</si>
  <si>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</si>
  <si>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</si>
  <si>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</si>
  <si>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</si>
  <si>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</si>
  <si>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</si>
  <si>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</si>
  <si>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</si>
  <si>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</si>
  <si>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</si>
  <si>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</si>
  <si>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SO-301</t>
  </si>
  <si>
    <t>Kanalizace - stavební úprava</t>
  </si>
  <si>
    <t>STA</t>
  </si>
  <si>
    <t>1</t>
  </si>
  <si>
    <t>{5911fa25-cf07-49e2-9e38-fbf9b5640d35}</t>
  </si>
  <si>
    <t>827 2</t>
  </si>
  <si>
    <t>SO-302</t>
  </si>
  <si>
    <t>Vodovodní řady - stavební úprava</t>
  </si>
  <si>
    <t>{e2290d0b-819a-47bb-b4d2-71c7c18c5e01}</t>
  </si>
  <si>
    <t>827 1</t>
  </si>
  <si>
    <t>SO-303</t>
  </si>
  <si>
    <t>Vodovodní řady - novostavba</t>
  </si>
  <si>
    <t>{6189de7e-8208-4a47-8d40-c7aeabe67162}</t>
  </si>
  <si>
    <t>SO-304</t>
  </si>
  <si>
    <t>Kanalizační přípojky - novostavba</t>
  </si>
  <si>
    <t>{60077b1b-3b2f-4f94-a08c-2e156181af10}</t>
  </si>
  <si>
    <t>SO-305</t>
  </si>
  <si>
    <t>Vodovodní přípojky - novostavba</t>
  </si>
  <si>
    <t>{c8db9210-1b1d-4396-8c22-a14f0261c149}</t>
  </si>
  <si>
    <t>VRN-00</t>
  </si>
  <si>
    <t>Vedlejší rozpočtové náklady</t>
  </si>
  <si>
    <t>VON</t>
  </si>
  <si>
    <t>{8d7721f4-a124-4273-8324-d812bfaffc10}</t>
  </si>
  <si>
    <t>lo</t>
  </si>
  <si>
    <t>lože potrubí</t>
  </si>
  <si>
    <t>m3</t>
  </si>
  <si>
    <t>56,862</t>
  </si>
  <si>
    <t>ob</t>
  </si>
  <si>
    <t>obsyp potrubí</t>
  </si>
  <si>
    <t>264,134</t>
  </si>
  <si>
    <t>KRYCÍ LIST SOUPISU PRACÍ</t>
  </si>
  <si>
    <t>sk</t>
  </si>
  <si>
    <t>skládka vytlačené zeminy</t>
  </si>
  <si>
    <t>327,296</t>
  </si>
  <si>
    <t>vj</t>
  </si>
  <si>
    <t>výkop jam</t>
  </si>
  <si>
    <t>53,9</t>
  </si>
  <si>
    <t>vr</t>
  </si>
  <si>
    <t>výkop rýh</t>
  </si>
  <si>
    <t>929,54</t>
  </si>
  <si>
    <t>za</t>
  </si>
  <si>
    <t>zásyp potrubí</t>
  </si>
  <si>
    <t>656,144</t>
  </si>
  <si>
    <t>Objekt:</t>
  </si>
  <si>
    <t>SO-301 - Kanalizace - stavební úprava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</si>
  <si>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</si>
  <si>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</si>
  <si>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</si>
  <si>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</si>
  <si>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</si>
  <si>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</si>
  <si>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</si>
  <si>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</si>
  <si>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</si>
  <si>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</si>
  <si>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</si>
  <si>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</si>
  <si>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</si>
  <si>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</si>
  <si>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</si>
  <si>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715 - Izolace proti chemickým vlivům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</si>
  <si>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</si>
  <si>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</si>
  <si>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</si>
  <si>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</si>
  <si>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</si>
  <si>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</si>
  <si>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</si>
  <si>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</si>
  <si>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</si>
  <si>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</si>
  <si>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</si>
  <si>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</si>
  <si>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</si>
  <si>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</si>
  <si>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</si>
  <si>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</si>
  <si>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</si>
  <si>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</si>
  <si>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115101201</t>
  </si>
  <si>
    <t>Čerpání vody na dopravní výšku do 10 m s uvažovaným průměrným přítokem do 500 l/min</t>
  </si>
  <si>
    <t>hod</t>
  </si>
  <si>
    <t>CS ÚRS 2025 02</t>
  </si>
  <si>
    <t>4</t>
  </si>
  <si>
    <t>881304056</t>
  </si>
  <si>
    <t>Online PSC</t>
  </si>
  <si>
    <t>https://podminky.urs.cz/item/CS_URS_2025_02/115101201</t>
  </si>
  <si>
    <t>VV</t>
  </si>
  <si>
    <t>(278,7+9,4+3,5)*0,2</t>
  </si>
  <si>
    <t>115101301</t>
  </si>
  <si>
    <t>Pohotovost záložní čerpací soupravy pro dopravní výšku do 10 m s uvažovaným průměrným přítokem do 500 l/min</t>
  </si>
  <si>
    <t>den</t>
  </si>
  <si>
    <t>810428357</t>
  </si>
  <si>
    <t>https://podminky.urs.cz/item/CS_URS_2025_02/115101301</t>
  </si>
  <si>
    <t>(278,7+9,4+3,5)*0,2/8</t>
  </si>
  <si>
    <t>3</t>
  </si>
  <si>
    <t>121151103</t>
  </si>
  <si>
    <t>Sejmutí ornice strojně při souvislé ploše do 100 m2, tl. vrstvy do 200 mm</t>
  </si>
  <si>
    <t>m2</t>
  </si>
  <si>
    <t>1237788965</t>
  </si>
  <si>
    <t>https://podminky.urs.cz/item/CS_URS_2025_02/121151103</t>
  </si>
  <si>
    <t>5*2+8,5+2,25</t>
  </si>
  <si>
    <t>131251201</t>
  </si>
  <si>
    <t>Hloubení zapažených jam a zářezů strojně s urovnáním dna do předepsaného profilu a spádu v hornině třídy těžitelnosti I skupiny 3 do 20 m3</t>
  </si>
  <si>
    <t>-1282925904</t>
  </si>
  <si>
    <t>https://podminky.urs.cz/item/CS_URS_2025_02/131251201</t>
  </si>
  <si>
    <t>14,2</t>
  </si>
  <si>
    <t>4,5</t>
  </si>
  <si>
    <t>Mezisoučet</t>
  </si>
  <si>
    <t>vj*0,8</t>
  </si>
  <si>
    <t>5</t>
  </si>
  <si>
    <t>131351201</t>
  </si>
  <si>
    <t>Hloubení zapažených jam a zářezů strojně s urovnáním dna do předepsaného profilu a spádu v hornině třídy těžitelnosti II skupiny 4 do 20 m3</t>
  </si>
  <si>
    <t>953865820</t>
  </si>
  <si>
    <t>https://podminky.urs.cz/item/CS_URS_2025_02/131351201</t>
  </si>
  <si>
    <t>vj*0,2</t>
  </si>
  <si>
    <t>6</t>
  </si>
  <si>
    <t>132254204</t>
  </si>
  <si>
    <t>Hloubení zapažených rýh šířky přes 800 do 2 000 mm strojně s urovnáním dna do předepsaného profilu a spádu v hornině třídy těžitelnosti I skupiny 3 přes 100 do 500 m3</t>
  </si>
  <si>
    <t>-55756871</t>
  </si>
  <si>
    <t>https://podminky.urs.cz/item/CS_URS_2025_02/132254204</t>
  </si>
  <si>
    <t>"stoka A"890,84</t>
  </si>
  <si>
    <t>"stoka A.1"29,14</t>
  </si>
  <si>
    <t>"propoj"9,56</t>
  </si>
  <si>
    <t>"třída 3 - 80%"vr*0,8</t>
  </si>
  <si>
    <t>7</t>
  </si>
  <si>
    <t>132354204</t>
  </si>
  <si>
    <t>Hloubení zapažených rýh šířky přes 800 do 2 000 mm strojně s urovnáním dna do předepsaného profilu a spádu v hornině třídy těžitelnosti II skupiny 4 přes 100 do 500 m3</t>
  </si>
  <si>
    <t>936030308</t>
  </si>
  <si>
    <t>https://podminky.urs.cz/item/CS_URS_2025_02/132354204</t>
  </si>
  <si>
    <t>"třída 4 - 20%"vr*0,2</t>
  </si>
  <si>
    <t>8</t>
  </si>
  <si>
    <t>151101102</t>
  </si>
  <si>
    <t>Zřízení pažení a rozepření stěn rýh pro podzemní vedení příložné pro jakoukoliv mezerovitost, hloubky přes 2 do 4 m</t>
  </si>
  <si>
    <t>1934401859</t>
  </si>
  <si>
    <t>https://podminky.urs.cz/item/CS_URS_2025_02/151101102</t>
  </si>
  <si>
    <t>"stoka A"1370,5</t>
  </si>
  <si>
    <t>"stoka A1"44,84</t>
  </si>
  <si>
    <t>"propoj"14,7</t>
  </si>
  <si>
    <t>Součet</t>
  </si>
  <si>
    <t>9</t>
  </si>
  <si>
    <t>151101112</t>
  </si>
  <si>
    <t>Odstranění pažení a rozepření stěn rýh pro podzemní vedení s uložením materiálu na vzdálenost do 3 m od kraje výkopu příložné, hloubky přes 2 do 4 m</t>
  </si>
  <si>
    <t>328422121</t>
  </si>
  <si>
    <t>https://podminky.urs.cz/item/CS_URS_2025_02/151101112</t>
  </si>
  <si>
    <t>10</t>
  </si>
  <si>
    <t>151201201</t>
  </si>
  <si>
    <t>Zřízení pažení stěn výkopu bez rozepření nebo vzepření zátažné, hloubky do 4 m</t>
  </si>
  <si>
    <t>87069018</t>
  </si>
  <si>
    <t>https://podminky.urs.cz/item/CS_URS_2025_02/151201201</t>
  </si>
  <si>
    <t>2,9*2,5*4</t>
  </si>
  <si>
    <t>1,5*2*4</t>
  </si>
  <si>
    <t>11</t>
  </si>
  <si>
    <t>151201211</t>
  </si>
  <si>
    <t>Odstranění pažení stěn výkopu bez rozepření nebo vzepření s uložením pažin na vzdálenost do 3 m od okraje výkopu zátažné, hloubky do 4 m</t>
  </si>
  <si>
    <t>2052968702</t>
  </si>
  <si>
    <t>https://podminky.urs.cz/item/CS_URS_2025_02/151201211</t>
  </si>
  <si>
    <t>151201301</t>
  </si>
  <si>
    <t>Zřízení rozepření zapažených stěn výkopů s potřebným přepažováním při pažení zátažném, hloubky do 4 m</t>
  </si>
  <si>
    <t>312033150</t>
  </si>
  <si>
    <t>https://podminky.urs.cz/item/CS_URS_2025_02/151201301</t>
  </si>
  <si>
    <t>1,5*1,5*2</t>
  </si>
  <si>
    <t>13</t>
  </si>
  <si>
    <t>151201311</t>
  </si>
  <si>
    <t>Odstranění rozepření stěn výkopů s uložením materiálu na vzdálenost do 3 m od okraje výkopu pažení zátažného, hloubky do 4 m</t>
  </si>
  <si>
    <t>-2008490297</t>
  </si>
  <si>
    <t>https://podminky.urs.cz/item/CS_URS_2025_02/151201311</t>
  </si>
  <si>
    <t>14</t>
  </si>
  <si>
    <t>162451106</t>
  </si>
  <si>
    <t>Vodorovné přemístění výkopku nebo sypaniny po suchu na obvyklém dopravním prostředku, bez naložení výkopku, avšak se složením bez rozhrnutí z horniny třídy těžitelnosti I skupiny 1 až 3 na vzdálenost přes 1 500 do 2 000 m</t>
  </si>
  <si>
    <t>-529048985</t>
  </si>
  <si>
    <t>https://podminky.urs.cz/item/CS_URS_2025_02/162451106</t>
  </si>
  <si>
    <t>"meziskládka a zpět"za*2</t>
  </si>
  <si>
    <t>15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</si>
  <si>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</si>
  <si>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</si>
  <si>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-179065237</t>
  </si>
  <si>
    <t>https://podminky.urs.cz/item/CS_URS_2025_02/162751117</t>
  </si>
  <si>
    <t>16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</si>
  <si>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</si>
  <si>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</si>
  <si>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1013030781</t>
  </si>
  <si>
    <t>https://podminky.urs.cz/item/CS_URS_2025_02/162751119</t>
  </si>
  <si>
    <t>sk*10</t>
  </si>
  <si>
    <t>17</t>
  </si>
  <si>
    <t>167151101</t>
  </si>
  <si>
    <t>Nakládání, skládání a překládání neulehlého výkopku nebo sypaniny strojně nakládání, množství do 100 m3, z horniny třídy těžitelnosti I, skupiny 1 až 3</t>
  </si>
  <si>
    <t>1781390226</t>
  </si>
  <si>
    <t>https://podminky.urs.cz/item/CS_URS_2025_02/167151101</t>
  </si>
  <si>
    <t>18</t>
  </si>
  <si>
    <t>171201231</t>
  </si>
  <si>
    <t>Poplatek za uložení stavebního odpadu na recyklační skládce (skládkovné) zeminy a kamení zatříděného do Katalogu odpadů pod kódem 17 05 04</t>
  </si>
  <si>
    <t>t</t>
  </si>
  <si>
    <t>-23353196</t>
  </si>
  <si>
    <t>https://podminky.urs.cz/item/CS_URS_2025_02/171201231</t>
  </si>
  <si>
    <t>327,296*2 'Přepočtené koeficientem množství</t>
  </si>
  <si>
    <t>19</t>
  </si>
  <si>
    <t>171251201</t>
  </si>
  <si>
    <t>Uložení sypaniny na skládky nebo meziskládky bez hutnění s upravením uložené sypaniny do předepsaného tvaru</t>
  </si>
  <si>
    <t>-1261041703</t>
  </si>
  <si>
    <t>https://podminky.urs.cz/item/CS_URS_2025_02/171251201</t>
  </si>
  <si>
    <t>vr+vj</t>
  </si>
  <si>
    <t>-za</t>
  </si>
  <si>
    <t>20</t>
  </si>
  <si>
    <t>174151101</t>
  </si>
  <si>
    <t>Zásyp sypaninou z jakékoliv horniny strojně s uložením výkopku ve vrstvách se zhutněním jam, šachet, rýh nebo kolem objektů v těchto vykopávkách</t>
  </si>
  <si>
    <t>360113032</t>
  </si>
  <si>
    <t>https://podminky.urs.cz/item/CS_URS_2025_02/174151101</t>
  </si>
  <si>
    <t>-ob</t>
  </si>
  <si>
    <t>-lo</t>
  </si>
  <si>
    <t>14,2+14,2+16,8+2,4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</si>
  <si>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</si>
  <si>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</si>
  <si>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989462392</t>
  </si>
  <si>
    <t>https://podminky.urs.cz/item/CS_URS_2025_02/175111101</t>
  </si>
  <si>
    <t>"stoka A"0,7*1,3*278,7</t>
  </si>
  <si>
    <t>"stoka A1"0,6*1,3*9,4</t>
  </si>
  <si>
    <t>"propoj"0,7*1,3*3,5</t>
  </si>
  <si>
    <t>22</t>
  </si>
  <si>
    <t>M</t>
  </si>
  <si>
    <t>58337302</t>
  </si>
  <si>
    <t>štěrkopísek frakce 0/16</t>
  </si>
  <si>
    <t>2103936378</t>
  </si>
  <si>
    <t>"stoka A"-0,4*0,4*pi*278,7/4</t>
  </si>
  <si>
    <t>"stoka A1"-0,3*0,3*pi*9,4/4</t>
  </si>
  <si>
    <t>"propoj"-0,4*0,4*pi*3,5/4</t>
  </si>
  <si>
    <t>228,008*2 'Přepočtené koeficientem množství</t>
  </si>
  <si>
    <t>23</t>
  </si>
  <si>
    <t>181351003</t>
  </si>
  <si>
    <t>Rozprostření a urovnání ornice v rovině nebo ve svahu sklonu do 1:5 strojně při souvislé ploše do 100 m2, tl. vrstvy do 200 mm</t>
  </si>
  <si>
    <t>99564668</t>
  </si>
  <si>
    <t>https://podminky.urs.cz/item/CS_URS_2025_02/181351003</t>
  </si>
  <si>
    <t>18,5+2,25</t>
  </si>
  <si>
    <t>24</t>
  </si>
  <si>
    <t>181411131</t>
  </si>
  <si>
    <t>Založení trávníku na půdě předem připravené plochy do 1000 m2 výsevem včetně utažení parkového v rovině nebo na svahu do 1:5</t>
  </si>
  <si>
    <t>-2100796222</t>
  </si>
  <si>
    <t>https://podminky.urs.cz/item/CS_URS_2025_02/181411131</t>
  </si>
  <si>
    <t>25</t>
  </si>
  <si>
    <t>00572410</t>
  </si>
  <si>
    <t>osivo směs travní parková</t>
  </si>
  <si>
    <t>kg</t>
  </si>
  <si>
    <t>1793920626</t>
  </si>
  <si>
    <t>20,75*0,02 'Přepočtené koeficientem množství</t>
  </si>
  <si>
    <t>Zakládání</t>
  </si>
  <si>
    <t>26</t>
  </si>
  <si>
    <t>271572211</t>
  </si>
  <si>
    <t>Podsyp pod základové konstrukce se zhutněním a urovnáním povrchu ze štěrkopísku netříděného</t>
  </si>
  <si>
    <t>866448066</t>
  </si>
  <si>
    <t>https://podminky.urs.cz/item/CS_URS_2025_02/271572211</t>
  </si>
  <si>
    <t>0,15*1,7*1,7*3</t>
  </si>
  <si>
    <t>27</t>
  </si>
  <si>
    <t>273313511</t>
  </si>
  <si>
    <t>Základy z betonu prostého desky z betonu kamenem neprokládaného tř. C 12/15</t>
  </si>
  <si>
    <t>1279618278</t>
  </si>
  <si>
    <t>https://podminky.urs.cz/item/CS_URS_2025_02/273313511</t>
  </si>
  <si>
    <t>28</t>
  </si>
  <si>
    <t>273351121</t>
  </si>
  <si>
    <t>Bednění základů desek zřízení</t>
  </si>
  <si>
    <t>-2095784787</t>
  </si>
  <si>
    <t>https://podminky.urs.cz/item/CS_URS_2025_02/273351121</t>
  </si>
  <si>
    <t>0,15*1,7*4*3</t>
  </si>
  <si>
    <t>29</t>
  </si>
  <si>
    <t>273351122</t>
  </si>
  <si>
    <t>Bednění základů desek odstranění</t>
  </si>
  <si>
    <t>-1184998113</t>
  </si>
  <si>
    <t>https://podminky.urs.cz/item/CS_URS_2025_02/273351122</t>
  </si>
  <si>
    <t>Svislé a kompletní konstrukce</t>
  </si>
  <si>
    <t>30</t>
  </si>
  <si>
    <t>359901111</t>
  </si>
  <si>
    <t>Vyčištění stok jakékoliv výšky</t>
  </si>
  <si>
    <t>m</t>
  </si>
  <si>
    <t>-1242723670</t>
  </si>
  <si>
    <t>https://podminky.urs.cz/item/CS_URS_2025_02/359901111</t>
  </si>
  <si>
    <t>"stoka A"278,7</t>
  </si>
  <si>
    <t>"stoka A.1"9,4</t>
  </si>
  <si>
    <t>"odbočka"3,5</t>
  </si>
  <si>
    <t>31</t>
  </si>
  <si>
    <t>359901211</t>
  </si>
  <si>
    <t>Monitoring stok (kamerový systém) jakékoli výšky nová kanalizace</t>
  </si>
  <si>
    <t>604411726</t>
  </si>
  <si>
    <t>https://podminky.urs.cz/item/CS_URS_2025_02/359901211</t>
  </si>
  <si>
    <t>32</t>
  </si>
  <si>
    <t>380326132</t>
  </si>
  <si>
    <t>Kompletní konstrukce čistíren odpadních vod, nádrží, vodojemů, kanálů z betonu železového bez výztuže a bednění se zvýšenými nároky na prostředí tř. C 30/37, tl. přes 150 do 300 mm</t>
  </si>
  <si>
    <t>-1256446637</t>
  </si>
  <si>
    <t>https://podminky.urs.cz/item/CS_URS_2025_02/380326132</t>
  </si>
  <si>
    <t>(1,3*1,3*1,25-0,8*0,8*1)*3</t>
  </si>
  <si>
    <t>33</t>
  </si>
  <si>
    <t>380356231</t>
  </si>
  <si>
    <t>Bednění kompletních konstrukcí čistíren odpadních vod, nádrží, vodojemů, kanálů konstrukcí neomítaných z betonu prostého nebo železového ploch rovinných zřízení</t>
  </si>
  <si>
    <t>1136442443</t>
  </si>
  <si>
    <t>https://podminky.urs.cz/item/CS_URS_2025_02/380356231</t>
  </si>
  <si>
    <t>(1,3*1,25*4+0,8*1*4)*3</t>
  </si>
  <si>
    <t>34</t>
  </si>
  <si>
    <t>380356232</t>
  </si>
  <si>
    <t>Bednění kompletních konstrukcí čistíren odpadních vod, nádrží, vodojemů, kanálů konstrukcí neomítaných z betonu prostého nebo železového ploch rovinných odstranění</t>
  </si>
  <si>
    <t>-8879576</t>
  </si>
  <si>
    <t>https://podminky.urs.cz/item/CS_URS_2025_02/380356232</t>
  </si>
  <si>
    <t>35</t>
  </si>
  <si>
    <t>380361006</t>
  </si>
  <si>
    <t>Výztuž kompletních konstrukcí čistíren odpadních vod, nádrží, vodojemů, kanálů z oceli 10 505 (R) nebo BSt 500</t>
  </si>
  <si>
    <t>850743197</t>
  </si>
  <si>
    <t>https://podminky.urs.cz/item/CS_URS_2025_02/380361006</t>
  </si>
  <si>
    <t>90*3/1000</t>
  </si>
  <si>
    <t>36</t>
  </si>
  <si>
    <t>380361011</t>
  </si>
  <si>
    <t>Výztuž kompletních konstrukcí čistíren odpadních vod, nádrží, vodojemů, kanálů ze svařovaných sítí z drátů typu KARI</t>
  </si>
  <si>
    <t>1279003591</t>
  </si>
  <si>
    <t>https://podminky.urs.cz/item/CS_URS_2025_02/380361011</t>
  </si>
  <si>
    <t>80*3/1000</t>
  </si>
  <si>
    <t>Vodorovné konstrukce</t>
  </si>
  <si>
    <t>37</t>
  </si>
  <si>
    <t>451573111</t>
  </si>
  <si>
    <t>Lože pod potrubí, stoky a drobné objekty v otevřeném výkopu z písku a štěrkopísku do 63 mm</t>
  </si>
  <si>
    <t>418575704</t>
  </si>
  <si>
    <t>https://podminky.urs.cz/item/CS_URS_2025_02/451573111</t>
  </si>
  <si>
    <t>0,15*1,3*(278,7+9,4+3,5)</t>
  </si>
  <si>
    <t>38</t>
  </si>
  <si>
    <t>452112112</t>
  </si>
  <si>
    <t>Osazení betonových dílců prstenců nebo rámů pod poklopy a mříže do malty, výšky do 100 mm</t>
  </si>
  <si>
    <t>kus</t>
  </si>
  <si>
    <t>334787517</t>
  </si>
  <si>
    <t>https://podminky.urs.cz/item/CS_URS_2025_02/452112112</t>
  </si>
  <si>
    <t>4+7+8+8</t>
  </si>
  <si>
    <t>39</t>
  </si>
  <si>
    <t>59224184</t>
  </si>
  <si>
    <t>prstenec šachtový vyrovnávací betonový 625x120x40mm</t>
  </si>
  <si>
    <t>1038142340</t>
  </si>
  <si>
    <t>4*1,01 'Přepočtené koeficientem množství</t>
  </si>
  <si>
    <t>40</t>
  </si>
  <si>
    <t>59224185</t>
  </si>
  <si>
    <t>prstenec šachtový vyrovnávací betonový 625x120x60mm</t>
  </si>
  <si>
    <t>1416411451</t>
  </si>
  <si>
    <t>45*1,01 'Přepočtené koeficientem množství</t>
  </si>
  <si>
    <t>41</t>
  </si>
  <si>
    <t>59224176</t>
  </si>
  <si>
    <t>prstenec šachtový vyrovnávací betonový 625x120x80mm</t>
  </si>
  <si>
    <t>-1522721305</t>
  </si>
  <si>
    <t>8*1,01 'Přepočtené koeficientem množství</t>
  </si>
  <si>
    <t>59224187</t>
  </si>
  <si>
    <t>prstenec šachtový vyrovnávací betonový 625x120x100mm</t>
  </si>
  <si>
    <t>-736332626</t>
  </si>
  <si>
    <t>43</t>
  </si>
  <si>
    <t>452311151</t>
  </si>
  <si>
    <t>Podkladní a zajišťovací konstrukce z betonu prostého v otevřeném výkopu bez zvýšených nároků na prostředí desky pod potrubí, stoky a drobné objekty z betonu tř. C 20/25</t>
  </si>
  <si>
    <t>848112502</t>
  </si>
  <si>
    <t>https://podminky.urs.cz/item/CS_URS_2025_02/452311151</t>
  </si>
  <si>
    <t>"spadiště"0,1*0,75*1*3</t>
  </si>
  <si>
    <t>44</t>
  </si>
  <si>
    <t>452351111</t>
  </si>
  <si>
    <t>Bednění podkladních a zajišťovacích konstrukcí v otevřeném výkopu desek nebo sedlových loží pod potrubí, stoky a drobné objekty zřízení</t>
  </si>
  <si>
    <t>825461343</t>
  </si>
  <si>
    <t>https://podminky.urs.cz/item/CS_URS_2025_02/452351111</t>
  </si>
  <si>
    <t>"spadiště"0,1*(0,75*2+1)*3</t>
  </si>
  <si>
    <t>45</t>
  </si>
  <si>
    <t>452351112</t>
  </si>
  <si>
    <t>Bednění podkladních a zajišťovacích konstrukcí v otevřeném výkopu desek nebo sedlových loží pod potrubí, stoky a drobné objekty odstranění</t>
  </si>
  <si>
    <t>-807334712</t>
  </si>
  <si>
    <t>https://podminky.urs.cz/item/CS_URS_2025_02/452351112</t>
  </si>
  <si>
    <t>46</t>
  </si>
  <si>
    <t>457311118</t>
  </si>
  <si>
    <t>Vyrovnávací nebo spádový beton včetně úpravy povrchu C 30/37</t>
  </si>
  <si>
    <t>-1991794266</t>
  </si>
  <si>
    <t>https://podminky.urs.cz/item/CS_URS_2025_02/457311118</t>
  </si>
  <si>
    <t>0,34*0,8*3</t>
  </si>
  <si>
    <t>Úpravy povrchů, podlahy a osazování výplní</t>
  </si>
  <si>
    <t>47</t>
  </si>
  <si>
    <t>631311215</t>
  </si>
  <si>
    <t>Mazanina z betonu prostého se zvýšenými nároky na prostředí tl. přes 50 do 80 mm tř. C 30/37</t>
  </si>
  <si>
    <t>596239153</t>
  </si>
  <si>
    <t>https://podminky.urs.cz/item/CS_URS_2025_02/631311215</t>
  </si>
  <si>
    <t>0,01*3</t>
  </si>
  <si>
    <t>48</t>
  </si>
  <si>
    <t>631319011</t>
  </si>
  <si>
    <t>Příplatek k cenám mazanin za úpravu povrchu mazaniny přehlazením, mazanina tl. přes 50 do 80 mm</t>
  </si>
  <si>
    <t>1550221562</t>
  </si>
  <si>
    <t>https://podminky.urs.cz/item/CS_URS_2025_02/631319011</t>
  </si>
  <si>
    <t>0,03</t>
  </si>
  <si>
    <t>49</t>
  </si>
  <si>
    <t>631319211</t>
  </si>
  <si>
    <t>Příplatek k cenám betonových mazanin za vyztužení polypropylenovými mikrovlákny objemové vyztužení 0,9 kg/m3</t>
  </si>
  <si>
    <t>-1876844416</t>
  </si>
  <si>
    <t>https://podminky.urs.cz/item/CS_URS_2025_02/631319211</t>
  </si>
  <si>
    <t>0,816</t>
  </si>
  <si>
    <t>Vedení trubní dálková a přípojná</t>
  </si>
  <si>
    <t>50</t>
  </si>
  <si>
    <t>810391811</t>
  </si>
  <si>
    <t>Bourání stávajícího potrubí z betonu v otevřeném výkopu DN přes 200 do 400</t>
  </si>
  <si>
    <t>-1404039697</t>
  </si>
  <si>
    <t>https://podminky.urs.cz/item/CS_URS_2025_02/810391811</t>
  </si>
  <si>
    <t>0,8</t>
  </si>
  <si>
    <t>3,5</t>
  </si>
  <si>
    <t>2*0,5</t>
  </si>
  <si>
    <t>51</t>
  </si>
  <si>
    <t>871353121</t>
  </si>
  <si>
    <t>Montáž kanalizačního potrubí z tvrdého PVC-U hladkého plnostěnného tuhost SN 8 DN 200</t>
  </si>
  <si>
    <t>745490763</t>
  </si>
  <si>
    <t>https://podminky.urs.cz/item/CS_URS_2025_02/871353121</t>
  </si>
  <si>
    <t>"spadiště"1,33+1,2+1,5+0,25*3</t>
  </si>
  <si>
    <t>52</t>
  </si>
  <si>
    <t>28611167</t>
  </si>
  <si>
    <t>trubka kanalizační PVC-U plnostěnná jednovrstvá DN 200x1000mm SN8</t>
  </si>
  <si>
    <t>-2025370263</t>
  </si>
  <si>
    <t>4,78*1,03 'Přepočtené koeficientem množství</t>
  </si>
  <si>
    <t>53</t>
  </si>
  <si>
    <t>871363123</t>
  </si>
  <si>
    <t>Montáž kanalizačního potrubí z tvrdého PVC-U hladkého plnostěnného tuhost SN 12 DN 250</t>
  </si>
  <si>
    <t>-99006613</t>
  </si>
  <si>
    <t>https://podminky.urs.cz/item/CS_URS_2025_02/871363123</t>
  </si>
  <si>
    <t>"Š.A-11"0,5</t>
  </si>
  <si>
    <t>54</t>
  </si>
  <si>
    <t>28611108</t>
  </si>
  <si>
    <t>trubka kanalizační PVC-U plnostěnná jednovrstvá s rázovou odolností DN 250x6000mm SN12</t>
  </si>
  <si>
    <t>724147819</t>
  </si>
  <si>
    <t>0,5*1,03 'Přepočtené koeficientem množství</t>
  </si>
  <si>
    <t>55</t>
  </si>
  <si>
    <t>871373123</t>
  </si>
  <si>
    <t>Montáž kanalizačního potrubí z tvrdého PVC-U hladkého plnostěnného tuhost SN 12 DN 315</t>
  </si>
  <si>
    <t>590931222</t>
  </si>
  <si>
    <t>https://podminky.urs.cz/item/CS_URS_2025_02/871373123</t>
  </si>
  <si>
    <t>56</t>
  </si>
  <si>
    <t>28611109</t>
  </si>
  <si>
    <t>trubka kanalizační PVC-U plnostěnná jednovrstvá s rázovou odolností DN 315x6000mm SN12</t>
  </si>
  <si>
    <t>1026066562</t>
  </si>
  <si>
    <t>P</t>
  </si>
  <si>
    <t>Poznámka k položce:_x000d_
ČSN EN 1401</t>
  </si>
  <si>
    <t>9,9*1,03 'Přepočtené koeficientem množství</t>
  </si>
  <si>
    <t>57</t>
  </si>
  <si>
    <t>871393123</t>
  </si>
  <si>
    <t>Montáž kanalizačního potrubí z tvrdého PVC-U hladkého plnostěnného tuhost SN 12 DN 400</t>
  </si>
  <si>
    <t>-1545519392</t>
  </si>
  <si>
    <t>https://podminky.urs.cz/item/CS_URS_2025_02/871393123</t>
  </si>
  <si>
    <t>58</t>
  </si>
  <si>
    <t>28611110</t>
  </si>
  <si>
    <t>trubka kanalizační PVC-U plnostěnná jednovrstvá s rázovou odolností DN 400x6000mm SN12</t>
  </si>
  <si>
    <t>-973968302</t>
  </si>
  <si>
    <t>282,2*1,03 'Přepočtené koeficientem množství</t>
  </si>
  <si>
    <t>59</t>
  </si>
  <si>
    <t>877350310</t>
  </si>
  <si>
    <t>Montáž tvarovek na kanalizačním plastovém potrubí z PP nebo PVC-U hladkého plnostěnného kolen, víček nebo hrdlových uzávěrů DN 200</t>
  </si>
  <si>
    <t>1499823463</t>
  </si>
  <si>
    <t>https://podminky.urs.cz/item/CS_URS_2025_02/877350310</t>
  </si>
  <si>
    <t>"spadiště"3*2</t>
  </si>
  <si>
    <t>60</t>
  </si>
  <si>
    <t>28611366</t>
  </si>
  <si>
    <t>koleno kanalizační PVC KG 200x45°</t>
  </si>
  <si>
    <t>-938189918</t>
  </si>
  <si>
    <t>6*1,03 'Přepočtené koeficientem množství</t>
  </si>
  <si>
    <t>61</t>
  </si>
  <si>
    <t>877360330</t>
  </si>
  <si>
    <t>Montáž tvarovek na kanalizačním plastovém potrubí z PP nebo PVC-U hladkého plnostěnného spojek nebo redukcí DN 250</t>
  </si>
  <si>
    <t>489089307</t>
  </si>
  <si>
    <t>https://podminky.urs.cz/item/CS_URS_2025_02/877360330</t>
  </si>
  <si>
    <t>"Š.A-11"1</t>
  </si>
  <si>
    <t>62</t>
  </si>
  <si>
    <t>28651234</t>
  </si>
  <si>
    <t>přesuvka kanalizační PVC-U plnostěnná DN 250</t>
  </si>
  <si>
    <t>955408714</t>
  </si>
  <si>
    <t>1*1,03 'Přepočtené koeficientem množství</t>
  </si>
  <si>
    <t>63</t>
  </si>
  <si>
    <t>877370330</t>
  </si>
  <si>
    <t>Montáž tvarovek na kanalizačním plastovém potrubí z PP nebo PVC-U hladkého plnostěnného spojek nebo redukcí DN 300</t>
  </si>
  <si>
    <t>-1430141599</t>
  </si>
  <si>
    <t>https://podminky.urs.cz/item/CS_URS_2025_02/877370330</t>
  </si>
  <si>
    <t>64</t>
  </si>
  <si>
    <t>28611-2</t>
  </si>
  <si>
    <t>přechod kanalizační KG beton-plast DN 315</t>
  </si>
  <si>
    <t>-1383188500</t>
  </si>
  <si>
    <t>65</t>
  </si>
  <si>
    <t>877390330</t>
  </si>
  <si>
    <t>Montáž tvarovek na kanalizačním plastovém potrubí z PP nebo PVC-U hladkého plnostěnného spojek nebo redukcí DN 400</t>
  </si>
  <si>
    <t>-1178634454</t>
  </si>
  <si>
    <t>https://podminky.urs.cz/item/CS_URS_2025_02/877390330</t>
  </si>
  <si>
    <t>"Š.A-09"1</t>
  </si>
  <si>
    <t>66</t>
  </si>
  <si>
    <t>286115-1</t>
  </si>
  <si>
    <t>přechod kanalizační KG kamenina-plast DN 400</t>
  </si>
  <si>
    <t>-1387299469</t>
  </si>
  <si>
    <t>67</t>
  </si>
  <si>
    <t>890331851</t>
  </si>
  <si>
    <t>Bourání šachet a jímek strojně velikosti obestavěného prostoru přes 1,5 do 3 m3 ze železobetonu</t>
  </si>
  <si>
    <t>-1871746864</t>
  </si>
  <si>
    <t>https://podminky.urs.cz/item/CS_URS_2025_02/890331851</t>
  </si>
  <si>
    <t>2,4*5</t>
  </si>
  <si>
    <t>1,6*2</t>
  </si>
  <si>
    <t>68</t>
  </si>
  <si>
    <t>890411811</t>
  </si>
  <si>
    <t>Bourání šachet a jímek ručně velikosti obestavěného prostoru do 1,5 m3 z prefabrikovaných skruží</t>
  </si>
  <si>
    <t>-2044632066</t>
  </si>
  <si>
    <t>https://podminky.urs.cz/item/CS_URS_2025_02/890411811</t>
  </si>
  <si>
    <t>"vyrovnávací prstence"0,06*0,8*0,8*pi/4*38</t>
  </si>
  <si>
    <t>69</t>
  </si>
  <si>
    <t>894118001</t>
  </si>
  <si>
    <t>Šachty kanalizační zděné Příplatek k cenám za každých dalších 0,60 m výšky vstupu</t>
  </si>
  <si>
    <t>254290627</t>
  </si>
  <si>
    <t>https://podminky.urs.cz/item/CS_URS_2025_02/894118001</t>
  </si>
  <si>
    <t>0+1+3</t>
  </si>
  <si>
    <t>1+1+2</t>
  </si>
  <si>
    <t>2+2+2</t>
  </si>
  <si>
    <t>4+2+1</t>
  </si>
  <si>
    <t>70</t>
  </si>
  <si>
    <t>894211121</t>
  </si>
  <si>
    <t>Šachty kanalizační z prostého betonu výšky vstupu do 1,50 m kruhové s obložením dna betonem tř. C 25/30, na potrubí DN 250 nebo 300</t>
  </si>
  <si>
    <t>-77575598</t>
  </si>
  <si>
    <t>https://podminky.urs.cz/item/CS_URS_2025_02/894211121</t>
  </si>
  <si>
    <t>71</t>
  </si>
  <si>
    <t>894211131</t>
  </si>
  <si>
    <t>Šachty kanalizační z prostého betonu výšky vstupu do 1,50 m kruhové s obložením dna betonem tř. C 25/30, na potrubí DN 350 nebo 400</t>
  </si>
  <si>
    <t>-675965752</t>
  </si>
  <si>
    <t>https://podminky.urs.cz/item/CS_URS_2025_02/894211131</t>
  </si>
  <si>
    <t>72</t>
  </si>
  <si>
    <t>59224056</t>
  </si>
  <si>
    <t>konus betonové šachty DN 1000 kanalizační 100x62,5x67cm kapsové stupadlo</t>
  </si>
  <si>
    <t>1443243247</t>
  </si>
  <si>
    <t>1*1,01 'Přepočtené koeficientem množství</t>
  </si>
  <si>
    <t>73</t>
  </si>
  <si>
    <t>59224540</t>
  </si>
  <si>
    <t>deska betonová zákrytová šachty DN 1000 kanalizační 100/62,5x30cm</t>
  </si>
  <si>
    <t>-1523706207</t>
  </si>
  <si>
    <t>14*1,01 'Přepočtené koeficientem množství</t>
  </si>
  <si>
    <t>74</t>
  </si>
  <si>
    <t>59224160</t>
  </si>
  <si>
    <t>skruž betonová kanalizační se stupadly 100x25x12cm</t>
  </si>
  <si>
    <t>30265287</t>
  </si>
  <si>
    <t>6*1,01 'Přepočtené koeficientem množství</t>
  </si>
  <si>
    <t>75</t>
  </si>
  <si>
    <t>59224161</t>
  </si>
  <si>
    <t>skruž betonová kanalizační se stupadly 100x50x12cm</t>
  </si>
  <si>
    <t>-605990001</t>
  </si>
  <si>
    <t>11*1,01 'Přepočtené koeficientem množství</t>
  </si>
  <si>
    <t>76</t>
  </si>
  <si>
    <t>59224162</t>
  </si>
  <si>
    <t>skruž betonová kanalizační se stupadly 100x100x12cm</t>
  </si>
  <si>
    <t>-157608524</t>
  </si>
  <si>
    <t>77</t>
  </si>
  <si>
    <t>59224038</t>
  </si>
  <si>
    <t>dno betonové šachtové DN 400 betonový žlab i nástupnice 100x88,5x23cm</t>
  </si>
  <si>
    <t>1723371486</t>
  </si>
  <si>
    <t>78</t>
  </si>
  <si>
    <t>59224047</t>
  </si>
  <si>
    <t>dno betonové šachtové DN 600 betonový žlab i nástupnice 100x108,5x23cm</t>
  </si>
  <si>
    <t>1773575212</t>
  </si>
  <si>
    <t>79</t>
  </si>
  <si>
    <t>59224348</t>
  </si>
  <si>
    <t>těsnění elastomerové pro spojení šachetních dílů DN 1000</t>
  </si>
  <si>
    <t>398575837</t>
  </si>
  <si>
    <t>33*1,01 'Přepočtené koeficientem množství</t>
  </si>
  <si>
    <t>80</t>
  </si>
  <si>
    <t>894411311</t>
  </si>
  <si>
    <t>Osazení betonových nebo železobetonových dílců pro šachty skruží rovných</t>
  </si>
  <si>
    <t>-1400903857</t>
  </si>
  <si>
    <t>https://podminky.urs.cz/item/CS_URS_2025_02/894411311</t>
  </si>
  <si>
    <t>1+2+2</t>
  </si>
  <si>
    <t>81</t>
  </si>
  <si>
    <t>894414211</t>
  </si>
  <si>
    <t>Osazení betonových nebo železobetonových dílců pro šachty desek zákrytových</t>
  </si>
  <si>
    <t>-1416574034</t>
  </si>
  <si>
    <t>https://podminky.urs.cz/item/CS_URS_2025_02/894414211</t>
  </si>
  <si>
    <t>82</t>
  </si>
  <si>
    <t>899104112</t>
  </si>
  <si>
    <t>Osazení poklopů šachtových litinových, ocelových nebo železobetonových včetně rámů pro třídu zatížení D400, E600</t>
  </si>
  <si>
    <t>-1402149454</t>
  </si>
  <si>
    <t>https://podminky.urs.cz/item/CS_URS_2025_02/899104112</t>
  </si>
  <si>
    <t>83</t>
  </si>
  <si>
    <t>28661935</t>
  </si>
  <si>
    <t>poklop šachtový litinový DN 600 pro třídu zatížení D400</t>
  </si>
  <si>
    <t>163569860</t>
  </si>
  <si>
    <t>84</t>
  </si>
  <si>
    <t>899104211</t>
  </si>
  <si>
    <t>Demontáž poklopů litinových a ocelových včetně rámů, hmotnosti jednotlivě přes 150 Kg</t>
  </si>
  <si>
    <t>199065670</t>
  </si>
  <si>
    <t>https://podminky.urs.cz/item/CS_URS_2025_02/899104211</t>
  </si>
  <si>
    <t>85</t>
  </si>
  <si>
    <t>899623161</t>
  </si>
  <si>
    <t>Obetonování potrubí nebo zdiva stok betonem prostým v otevřeném výkopu, betonem tř. C 20/25</t>
  </si>
  <si>
    <t>1075700976</t>
  </si>
  <si>
    <t>https://podminky.urs.cz/item/CS_URS_2025_02/899623161</t>
  </si>
  <si>
    <t>"spadiště"0,5*0,75*(1,33+1,2+1,5)</t>
  </si>
  <si>
    <t>86</t>
  </si>
  <si>
    <t>899643121</t>
  </si>
  <si>
    <t>Bednění pro obetonování potrubí v otevřeném výkopu zřízení</t>
  </si>
  <si>
    <t>-74972511</t>
  </si>
  <si>
    <t>https://podminky.urs.cz/item/CS_URS_2025_02/899643121</t>
  </si>
  <si>
    <t>"spadiště"(0,5*2+0,75)*(1,33+1,2+1,5)</t>
  </si>
  <si>
    <t>87</t>
  </si>
  <si>
    <t>899643122</t>
  </si>
  <si>
    <t>Bednění pro obetonování potrubí v otevřeném výkopu odstranění</t>
  </si>
  <si>
    <t>1057872212</t>
  </si>
  <si>
    <t>https://podminky.urs.cz/item/CS_URS_2025_02/899643122</t>
  </si>
  <si>
    <t>88</t>
  </si>
  <si>
    <t>899722113</t>
  </si>
  <si>
    <t>Krytí potrubí z plastů výstražnou fólií z PVC šířky přes 25 do 34 cm</t>
  </si>
  <si>
    <t>-939685132</t>
  </si>
  <si>
    <t>https://podminky.urs.cz/item/CS_URS_2025_02/899722113</t>
  </si>
  <si>
    <t>89</t>
  </si>
  <si>
    <t>899910212</t>
  </si>
  <si>
    <t>Výplň potrubí trub betonových, litinových nebo kameninových cementopopílkovou suspenzí pod tlakem, délky přes 50 do 100 m</t>
  </si>
  <si>
    <t>712002435</t>
  </si>
  <si>
    <t>https://podminky.urs.cz/item/CS_URS_2025_02/899910212</t>
  </si>
  <si>
    <t>17,2</t>
  </si>
  <si>
    <t>90</t>
  </si>
  <si>
    <t>R10-1</t>
  </si>
  <si>
    <t>D+M spadišťová hlava 400/200</t>
  </si>
  <si>
    <t>-2094111155</t>
  </si>
  <si>
    <t>91</t>
  </si>
  <si>
    <t>R8-1</t>
  </si>
  <si>
    <t>Provizorní provoz</t>
  </si>
  <si>
    <t>kpl</t>
  </si>
  <si>
    <t>-809886052</t>
  </si>
  <si>
    <t>Poznámka k položce:_x000d_
viz Technická zpráva</t>
  </si>
  <si>
    <t>Ostatní konstrukce a práce, bourání</t>
  </si>
  <si>
    <t>92</t>
  </si>
  <si>
    <t>953334121</t>
  </si>
  <si>
    <t>Bobtnavý pásek do pracovních spar betonových konstrukcí bentonitový, rozměru 20 x 25 mm</t>
  </si>
  <si>
    <t>-1507172962</t>
  </si>
  <si>
    <t>https://podminky.urs.cz/item/CS_URS_2025_02/953334121</t>
  </si>
  <si>
    <t>15,2</t>
  </si>
  <si>
    <t>997</t>
  </si>
  <si>
    <t>Doprava suti a vybouraných hmot</t>
  </si>
  <si>
    <t>93</t>
  </si>
  <si>
    <t>997013501</t>
  </si>
  <si>
    <t>Odvoz suti a vybouraných hmot na skládku nebo meziskládku se složením, na vzdálenost do 1 km</t>
  </si>
  <si>
    <t>-1135207748</t>
  </si>
  <si>
    <t>https://podminky.urs.cz/item/CS_URS_2025_02/997013501</t>
  </si>
  <si>
    <t>94</t>
  </si>
  <si>
    <t>997013509</t>
  </si>
  <si>
    <t>Odvoz suti a vybouraných hmot na skládku nebo meziskládku se složením, na vzdálenost Příplatek k ceně za každý další započatý 1 km přes 1 km</t>
  </si>
  <si>
    <t>-1639876198</t>
  </si>
  <si>
    <t>https://podminky.urs.cz/item/CS_URS_2025_02/997013509</t>
  </si>
  <si>
    <t>29,616*19 'Přepočtené koeficientem množství</t>
  </si>
  <si>
    <t>95</t>
  </si>
  <si>
    <t>997013871</t>
  </si>
  <si>
    <t>Poplatek za uložení stavebního odpadu na recyklační skládce (skládkovné) směsného stavebního a demoličního zatříděného do Katalogu odpadů pod kódem 17 09 04</t>
  </si>
  <si>
    <t>-1172867695</t>
  </si>
  <si>
    <t>https://podminky.urs.cz/item/CS_URS_2025_02/997013871</t>
  </si>
  <si>
    <t>998</t>
  </si>
  <si>
    <t>Přesun hmot</t>
  </si>
  <si>
    <t>96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</si>
  <si>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</si>
  <si>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</si>
  <si>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-1337433395</t>
  </si>
  <si>
    <t>https://podminky.urs.cz/item/CS_URS_2025_02/998276101</t>
  </si>
  <si>
    <t>PSV</t>
  </si>
  <si>
    <t>Práce a dodávky PSV</t>
  </si>
  <si>
    <t>715</t>
  </si>
  <si>
    <t>Izolace proti chemickým vlivům</t>
  </si>
  <si>
    <t>97</t>
  </si>
  <si>
    <t>715174012</t>
  </si>
  <si>
    <t>Provedení izolace stavebních konstrukcí speciální obklady nádrží, kanálů nebo šachet do tmelů, s úpravou spár čedičovými tl. 25 až 40 mm</t>
  </si>
  <si>
    <t>-1874934724</t>
  </si>
  <si>
    <t>https://podminky.urs.cz/item/CS_URS_2025_02/715174012</t>
  </si>
  <si>
    <t>"Š.A-02"1*1*pi/4+0,2*1*pi</t>
  </si>
  <si>
    <t>"Š.A-03"1*1*pi/4+0,2*1*pi+1,71</t>
  </si>
  <si>
    <t>"Š.A-09"1*1*pi/4+0,2*1*pi+1,68</t>
  </si>
  <si>
    <t>"Š.A-10"1*1*pi/4+0,2*1*pi+1,99</t>
  </si>
  <si>
    <t>"Š.A-11"1*1*pi/4+0,2*1*pi</t>
  </si>
  <si>
    <t>98</t>
  </si>
  <si>
    <t>63232606</t>
  </si>
  <si>
    <t>dlaždice z taveného čediče průmyslové jemný rastr 200x100x22mm</t>
  </si>
  <si>
    <t>1944764068</t>
  </si>
  <si>
    <t>12,45*1,08 'Přepočtené koeficientem množství</t>
  </si>
  <si>
    <t>99</t>
  </si>
  <si>
    <t>998715101</t>
  </si>
  <si>
    <t>Přesun hmot pro izolace proti chemickým vlivům stanovený z hmotnosti přesunovaného materiálu vodorovná dopravní vzdálenost do 50 m základní v objektech výšky do 6 m</t>
  </si>
  <si>
    <t>1640054589</t>
  </si>
  <si>
    <t>https://podminky.urs.cz/item/CS_URS_2025_02/998715101</t>
  </si>
  <si>
    <t>2,52</t>
  </si>
  <si>
    <t>8,316</t>
  </si>
  <si>
    <t>10,836</t>
  </si>
  <si>
    <t>111,3</t>
  </si>
  <si>
    <t>100,464</t>
  </si>
  <si>
    <t>SO-302 - Vodovodní řady - stavební úprava</t>
  </si>
  <si>
    <t>772487103</t>
  </si>
  <si>
    <t>24*3</t>
  </si>
  <si>
    <t>1230833726</t>
  </si>
  <si>
    <t>-514133828</t>
  </si>
  <si>
    <t>131251202</t>
  </si>
  <si>
    <t>Hloubení zapažených jam a zářezů strojně s urovnáním dna do předepsaného profilu a spádu v hornině třídy těžitelnosti I skupiny 3 přes 20 do 50 m3</t>
  </si>
  <si>
    <t>1212362361</t>
  </si>
  <si>
    <t>https://podminky.urs.cz/item/CS_URS_2025_02/131251202</t>
  </si>
  <si>
    <t>92,1+19,2</t>
  </si>
  <si>
    <t>"třída 3 - 80%"vj*0,8</t>
  </si>
  <si>
    <t>131351202</t>
  </si>
  <si>
    <t>Hloubení zapažených jam a zářezů strojně s urovnáním dna do předepsaného profilu a spádu v hornině třídy těžitelnosti II skupiny 4 přes 20 do 50 m3</t>
  </si>
  <si>
    <t>521998555</t>
  </si>
  <si>
    <t>https://podminky.urs.cz/item/CS_URS_2025_02/131351202</t>
  </si>
  <si>
    <t>"třída 4 - 20%"vj*0,2</t>
  </si>
  <si>
    <t>151101201</t>
  </si>
  <si>
    <t>Zřízení pažení stěn výkopu bez rozepření nebo vzepření příložné, hloubky do 4 m</t>
  </si>
  <si>
    <t>-322164446</t>
  </si>
  <si>
    <t>https://podminky.urs.cz/item/CS_URS_2025_02/151101201</t>
  </si>
  <si>
    <t>198,7</t>
  </si>
  <si>
    <t>151101211</t>
  </si>
  <si>
    <t>Odstranění pažení stěn výkopu bez rozepření nebo vzepření s uložením pažin na vzdálenost do 3 m od okraje výkopu příložné, hloubky do 4 m</t>
  </si>
  <si>
    <t>-1996809823</t>
  </si>
  <si>
    <t>https://podminky.urs.cz/item/CS_URS_2025_02/151101211</t>
  </si>
  <si>
    <t>151101301</t>
  </si>
  <si>
    <t>Zřízení rozepření zapažených stěn výkopů s potřebným přepažováním při pažení příložném, hloubky do 4 m</t>
  </si>
  <si>
    <t>761304751</t>
  </si>
  <si>
    <t>https://podminky.urs.cz/item/CS_URS_2025_02/151101301</t>
  </si>
  <si>
    <t>151101311</t>
  </si>
  <si>
    <t>Odstranění rozepření stěn výkopů s uložením materiálu na vzdálenost do 3 m od okraje výkopu pažení příložného, hloubky do 4 m</t>
  </si>
  <si>
    <t>842296816</t>
  </si>
  <si>
    <t>https://podminky.urs.cz/item/CS_URS_2025_02/151101311</t>
  </si>
  <si>
    <t>563201638</t>
  </si>
  <si>
    <t>-696057747</t>
  </si>
  <si>
    <t>-1484295304</t>
  </si>
  <si>
    <t>-1950268097</t>
  </si>
  <si>
    <t>654880309</t>
  </si>
  <si>
    <t>10,836*2 'Přepočtené koeficientem množství</t>
  </si>
  <si>
    <t>1584112447</t>
  </si>
  <si>
    <t>-1278385059</t>
  </si>
  <si>
    <t>-1745788366</t>
  </si>
  <si>
    <t>0,33*0,8*1,5*21</t>
  </si>
  <si>
    <t>742882825</t>
  </si>
  <si>
    <t>8,316*2 'Přepočtené koeficientem množství</t>
  </si>
  <si>
    <t>-1717007560</t>
  </si>
  <si>
    <t>2094635758</t>
  </si>
  <si>
    <t>-151810273</t>
  </si>
  <si>
    <t>12*0,02 'Přepočtené koeficientem množství</t>
  </si>
  <si>
    <t>-856587841</t>
  </si>
  <si>
    <t>0,1*0,8*1,5*21</t>
  </si>
  <si>
    <t>871161141</t>
  </si>
  <si>
    <t>Montáž vodovodního potrubí z polyetylenu PE100 RC v otevřeném výkopu svařovaných na tupo SDR 11/PN16 d 32 x 3,0 mm</t>
  </si>
  <si>
    <t>256935564</t>
  </si>
  <si>
    <t>https://podminky.urs.cz/item/CS_URS_2025_02/871161141</t>
  </si>
  <si>
    <t>21*0,5</t>
  </si>
  <si>
    <t>28613500</t>
  </si>
  <si>
    <t>potrubí vodovodní dvouvrstvé PE100 RC SDR11 32x3,0mm</t>
  </si>
  <si>
    <t>-49592786</t>
  </si>
  <si>
    <t>Poznámka k položce:_x000d_
typ 2 dle PAS 1075</t>
  </si>
  <si>
    <t>10,5*1,015 'Přepočtené koeficientem množství</t>
  </si>
  <si>
    <t>877162001</t>
  </si>
  <si>
    <t>Montáž svěrných (mechanických) spojek na vodovodním potrubí spojek, kolen 90° nebo redukcí d 32</t>
  </si>
  <si>
    <t>-1184826691</t>
  </si>
  <si>
    <t>https://podminky.urs.cz/item/CS_URS_2025_02/877162001</t>
  </si>
  <si>
    <t>63126202</t>
  </si>
  <si>
    <t>spojka svěrná kompozitní přímá pro PE potrubí d32</t>
  </si>
  <si>
    <t>1570378999</t>
  </si>
  <si>
    <t>21*1,015 'Přepočtené koeficientem množství</t>
  </si>
  <si>
    <t>891171321</t>
  </si>
  <si>
    <t>Montáž vodovodních armatur na potrubí šoupátek pro domovní přípojky se závitovými konci PN16 G 5/4"</t>
  </si>
  <si>
    <t>1157303856</t>
  </si>
  <si>
    <t>https://podminky.urs.cz/item/CS_URS_2025_02/891171321</t>
  </si>
  <si>
    <t>42221420</t>
  </si>
  <si>
    <t>šoupátko přípojkové přímé DN 25 ISO/vnější závit PN16, 32x1 1/4"</t>
  </si>
  <si>
    <t>-1056371975</t>
  </si>
  <si>
    <t>21*1,01 'Přepočtené koeficientem množství</t>
  </si>
  <si>
    <t>42291044</t>
  </si>
  <si>
    <t>souprava zemní pro domovní šoupátka 3/4"-2" Rd 1,3-1,8m</t>
  </si>
  <si>
    <t>1021283044</t>
  </si>
  <si>
    <t>891181811</t>
  </si>
  <si>
    <t>Demontáž vodovodních armatur na potrubí šoupátek nebo klapek uzavíracích v otevřeném výkopu nebo v šachtách DN 40</t>
  </si>
  <si>
    <t>-988672274</t>
  </si>
  <si>
    <t>https://podminky.urs.cz/item/CS_URS_2025_02/891181811</t>
  </si>
  <si>
    <t>891249111</t>
  </si>
  <si>
    <t>Montáž vodovodních armatur na potrubí navrtávacích pasů s ventilem Jt 1 MPa, na potrubí z trub litinových, ocelových nebo plastických hmot DN 80</t>
  </si>
  <si>
    <t>1379532151</t>
  </si>
  <si>
    <t>https://podminky.urs.cz/item/CS_URS_2025_02/891249111</t>
  </si>
  <si>
    <t>3+4</t>
  </si>
  <si>
    <t>42273547</t>
  </si>
  <si>
    <t>pás navrtávací se závitovým výstupem z tvárné litiny pro vodovodní PE a PVC potrubí 90-5/4"</t>
  </si>
  <si>
    <t>582669631</t>
  </si>
  <si>
    <t>3*1,01 'Přepočtené koeficientem množství</t>
  </si>
  <si>
    <t>42273482</t>
  </si>
  <si>
    <t>pás navrtávací uzávěrový z tvárné litiny DN 80, pro litinové a ocelové potrubí, se závitovým výstupem 5/4"</t>
  </si>
  <si>
    <t>-358943760</t>
  </si>
  <si>
    <t>891269111</t>
  </si>
  <si>
    <t>Montáž vodovodních armatur na potrubí navrtávacích pasů s ventilem Jt 1 MPa, na potrubí z trub litinových, ocelových nebo plastických hmot DN 100</t>
  </si>
  <si>
    <t>609388023</t>
  </si>
  <si>
    <t>https://podminky.urs.cz/item/CS_URS_2025_02/891269111</t>
  </si>
  <si>
    <t>42273486</t>
  </si>
  <si>
    <t>pás navrtávací uzávěrový z tvárné litiny DN 100, pro litinové a ocelové potrubí, se závitovým výstupem 5/4"</t>
  </si>
  <si>
    <t>-134233194</t>
  </si>
  <si>
    <t>899401112</t>
  </si>
  <si>
    <t>Osazení poklopů uličních s pevným rámem litinových šoupátkových</t>
  </si>
  <si>
    <t>1608376187</t>
  </si>
  <si>
    <t>https://podminky.urs.cz/item/CS_URS_2025_02/899401112</t>
  </si>
  <si>
    <t>42291352</t>
  </si>
  <si>
    <t>poklop litinový šoupátkový pro zemní soupravy osazení do terénu a do vozovky</t>
  </si>
  <si>
    <t>-1255908023</t>
  </si>
  <si>
    <t>42210050</t>
  </si>
  <si>
    <t>deska podkladová uličního poklopu litinového šoupatového</t>
  </si>
  <si>
    <t>134046711</t>
  </si>
  <si>
    <t>899721111</t>
  </si>
  <si>
    <t>Signalizační vodič na potrubí DN do 150 mm</t>
  </si>
  <si>
    <t>-308577298</t>
  </si>
  <si>
    <t>https://podminky.urs.cz/item/CS_URS_2025_02/899721111</t>
  </si>
  <si>
    <t>21*1,5</t>
  </si>
  <si>
    <t>899722112</t>
  </si>
  <si>
    <t>Krytí potrubí z plastů výstražnou fólií z PVC šířky přes 20 do 25 cm</t>
  </si>
  <si>
    <t>1866015918</t>
  </si>
  <si>
    <t>https://podminky.urs.cz/item/CS_URS_2025_02/899722112</t>
  </si>
  <si>
    <t>-1564353171</t>
  </si>
  <si>
    <t>-1602732452</t>
  </si>
  <si>
    <t>0,161*19 'Přepočtené koeficientem množství</t>
  </si>
  <si>
    <t>-1984422941</t>
  </si>
  <si>
    <t>252284217</t>
  </si>
  <si>
    <t>23,176</t>
  </si>
  <si>
    <t>92,386</t>
  </si>
  <si>
    <t>115,562</t>
  </si>
  <si>
    <t>276,14</t>
  </si>
  <si>
    <t>160,578</t>
  </si>
  <si>
    <t>SO-303 - Vodovodní řady - novostavba</t>
  </si>
  <si>
    <t>-1454213254</t>
  </si>
  <si>
    <t>(215,3+74,4)*0,2</t>
  </si>
  <si>
    <t>-655170181</t>
  </si>
  <si>
    <t>(215,3+74,4)*0,2/8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</si>
  <si>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</si>
  <si>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</si>
  <si>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1080805620</t>
  </si>
  <si>
    <t>https://podminky.urs.cz/item/CS_URS_2025_02/119001405</t>
  </si>
  <si>
    <t>0,8*4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</si>
  <si>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</si>
  <si>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</si>
  <si>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-2039805519</t>
  </si>
  <si>
    <t>https://podminky.urs.cz/item/CS_URS_2025_02/119001421</t>
  </si>
  <si>
    <t>0,8*5</t>
  </si>
  <si>
    <t>-23505158</t>
  </si>
  <si>
    <t>"řad 1"206,75</t>
  </si>
  <si>
    <t>"řad 2"69,39</t>
  </si>
  <si>
    <t>1354129987</t>
  </si>
  <si>
    <t>139001101</t>
  </si>
  <si>
    <t>Příplatek k cenám hloubených vykopávek za ztížení vykopávky v blízkosti podzemního vedení nebo výbušnin pro jakoukoliv třídu horniny</t>
  </si>
  <si>
    <t>1290795115</t>
  </si>
  <si>
    <t>https://podminky.urs.cz/item/CS_URS_2025_02/139001101</t>
  </si>
  <si>
    <t>0,8*1*1,5*9</t>
  </si>
  <si>
    <t>151101101</t>
  </si>
  <si>
    <t>Zřízení pažení a rozepření stěn rýh pro podzemní vedení příložné pro jakoukoliv mezerovitost, hloubky do 2 m</t>
  </si>
  <si>
    <t>-472331879</t>
  </si>
  <si>
    <t>https://podminky.urs.cz/item/CS_URS_2025_02/151101101</t>
  </si>
  <si>
    <t>206,75*2/0,8</t>
  </si>
  <si>
    <t>69,39*2/0,8</t>
  </si>
  <si>
    <t>151101111</t>
  </si>
  <si>
    <t>Odstranění pažení a rozepření stěn rýh pro podzemní vedení s uložením materiálu na vzdálenost do 3 m od kraje výkopu příložné, hloubky do 2 m</t>
  </si>
  <si>
    <t>162950760</t>
  </si>
  <si>
    <t>https://podminky.urs.cz/item/CS_URS_2025_02/151101111</t>
  </si>
  <si>
    <t>59566439</t>
  </si>
  <si>
    <t>739406499</t>
  </si>
  <si>
    <t>1201322196</t>
  </si>
  <si>
    <t>167151111</t>
  </si>
  <si>
    <t>Nakládání, skládání a překládání neulehlého výkopku nebo sypaniny strojně nakládání, množství přes 100 m3, z hornin třídy těžitelnosti I, skupiny 1 až 3</t>
  </si>
  <si>
    <t>-705918568</t>
  </si>
  <si>
    <t>https://podminky.urs.cz/item/CS_URS_2025_02/167151111</t>
  </si>
  <si>
    <t>1190182190</t>
  </si>
  <si>
    <t>115,562*2 'Přepočtené koeficientem množství</t>
  </si>
  <si>
    <t>-1949071145</t>
  </si>
  <si>
    <t>-1961160202</t>
  </si>
  <si>
    <t>-564868039</t>
  </si>
  <si>
    <t>0,39*0,8*(215,3+74,4)</t>
  </si>
  <si>
    <t>"obsyp hydrantů"0,5*4</t>
  </si>
  <si>
    <t>-1192614360</t>
  </si>
  <si>
    <t>92,386*2 'Přepočtené koeficientem množství</t>
  </si>
  <si>
    <t>-76992867</t>
  </si>
  <si>
    <t>0,1*0,8*(215,3+74,4)</t>
  </si>
  <si>
    <t>452313141</t>
  </si>
  <si>
    <t>Podkladní a zajišťovací konstrukce z betonu prostého v otevřeném výkopu bez zvýšených nároků na prostředí bloky pro potrubí z betonu tř. C 16/20</t>
  </si>
  <si>
    <t>1149712669</t>
  </si>
  <si>
    <t>https://podminky.urs.cz/item/CS_URS_2025_02/452313141</t>
  </si>
  <si>
    <t>0,4*0,4*0,4*(12+6)</t>
  </si>
  <si>
    <t>452353111</t>
  </si>
  <si>
    <t>Bednění podkladních a zajišťovacích konstrukcí v otevřeném výkopu bloků pro potrubí zřízení</t>
  </si>
  <si>
    <t>1576956987</t>
  </si>
  <si>
    <t>https://podminky.urs.cz/item/CS_URS_2025_02/452353111</t>
  </si>
  <si>
    <t>0,4*0,4*4*18</t>
  </si>
  <si>
    <t>452353112</t>
  </si>
  <si>
    <t>Bednění podkladních a zajišťovacích konstrukcí v otevřeném výkopu bloků pro potrubí odstranění</t>
  </si>
  <si>
    <t>2027161917</t>
  </si>
  <si>
    <t>https://podminky.urs.cz/item/CS_URS_2025_02/452353112</t>
  </si>
  <si>
    <t>857242122</t>
  </si>
  <si>
    <t>Montáž litinových tvarovek na potrubí litinovém tlakovém jednoosých na potrubí z trub přírubových v otevřeném výkopu, kanálu nebo v šachtě DN 80</t>
  </si>
  <si>
    <t>-1029801357</t>
  </si>
  <si>
    <t>https://podminky.urs.cz/item/CS_URS_2025_02/857242122</t>
  </si>
  <si>
    <t>"řad 1"</t>
  </si>
  <si>
    <t>"PPL"3</t>
  </si>
  <si>
    <t>"řad 2"</t>
  </si>
  <si>
    <t>"multitoleranční spojka s přírubou"1</t>
  </si>
  <si>
    <t>"X příruba"1</t>
  </si>
  <si>
    <t>"patní koleno"1</t>
  </si>
  <si>
    <t>55251820</t>
  </si>
  <si>
    <t>koleno přírubové prodloužené s patkou pro připojení k hydrantu 80/90mm</t>
  </si>
  <si>
    <t>-1426593658</t>
  </si>
  <si>
    <t>3+1</t>
  </si>
  <si>
    <t>31951003</t>
  </si>
  <si>
    <t>potrubní spojka jištěná proti posuvu hrdlo-příruba DN 80</t>
  </si>
  <si>
    <t>-1999610772</t>
  </si>
  <si>
    <t>55253660</t>
  </si>
  <si>
    <t>příruba zaslepovací litinová vodovodní PN10/40 X-kus DN 80</t>
  </si>
  <si>
    <t>1208131626</t>
  </si>
  <si>
    <t>857244122</t>
  </si>
  <si>
    <t>Montáž litinových tvarovek na potrubí litinovém tlakovém odbočných na potrubí z trub přírubových v otevřeném výkopu, kanálu nebo v šachtě DN 80</t>
  </si>
  <si>
    <t>200852921</t>
  </si>
  <si>
    <t>https://podminky.urs.cz/item/CS_URS_2025_02/857244122</t>
  </si>
  <si>
    <t>"T 80/80"2</t>
  </si>
  <si>
    <t>"MMA d90/80"1</t>
  </si>
  <si>
    <t>"T 80/80"1</t>
  </si>
  <si>
    <t>55253510</t>
  </si>
  <si>
    <t>tvarovka přírubová litinová vodovodní s přírubovou odbočkou PN10/40 T-kus DN 80/80</t>
  </si>
  <si>
    <t>194482480</t>
  </si>
  <si>
    <t>2+1</t>
  </si>
  <si>
    <t>55258003</t>
  </si>
  <si>
    <t>tvarovka hrdlová s přírubovou odbočkou z tvárné litiny MMA-kus nástrčná hrdla pro PE a PVC DN 90/80</t>
  </si>
  <si>
    <t>1057382196</t>
  </si>
  <si>
    <t>857262122</t>
  </si>
  <si>
    <t>Montáž litinových tvarovek na potrubí litinovém tlakovém jednoosých na potrubí z trub přírubových v otevřeném výkopu, kanálu nebo v šachtě DN 100</t>
  </si>
  <si>
    <t>1725619734</t>
  </si>
  <si>
    <t>https://podminky.urs.cz/item/CS_URS_2025_02/857262122</t>
  </si>
  <si>
    <t>"multitoleranční spojka"4</t>
  </si>
  <si>
    <t>31951004</t>
  </si>
  <si>
    <t>potrubní spojka jištěná proti posuvu hrdlo-příruba DN 100</t>
  </si>
  <si>
    <t>-326801515</t>
  </si>
  <si>
    <t>857264122</t>
  </si>
  <si>
    <t>Montáž litinových tvarovek na potrubí litinovém tlakovém odbočných na potrubí z trub přírubových v otevřeném výkopu, kanálu nebo v šachtě DN 100</t>
  </si>
  <si>
    <t>-1666141848</t>
  </si>
  <si>
    <t>https://podminky.urs.cz/item/CS_URS_2025_02/857264122</t>
  </si>
  <si>
    <t>"T100/80"2</t>
  </si>
  <si>
    <t>55253515</t>
  </si>
  <si>
    <t>tvarovka přírubová litinová s přírubovou odbočkou,práškový epoxid tl 250µm T-kus DN 100/80</t>
  </si>
  <si>
    <t>2019208909</t>
  </si>
  <si>
    <t>2*1,01 'Přepočtené koeficientem množství</t>
  </si>
  <si>
    <t>871241151</t>
  </si>
  <si>
    <t>Montáž vodovodního potrubí z polyetylenu PE100 RC v otevřeném výkopu svařovaných na tupo SDR 17/PN10 D 90 x 5,4 mm</t>
  </si>
  <si>
    <t>-576558584</t>
  </si>
  <si>
    <t>https://podminky.urs.cz/item/CS_URS_2025_02/871241151</t>
  </si>
  <si>
    <t>"řad 1"215,3</t>
  </si>
  <si>
    <t>"řad 2"74,4</t>
  </si>
  <si>
    <t>28613575</t>
  </si>
  <si>
    <t>potrubí vodovodní dvouvrstvé PE100 RC SDR17 90x5,4mm</t>
  </si>
  <si>
    <t>2092821663</t>
  </si>
  <si>
    <t>289,7*1,015 'Přepočtené koeficientem množství</t>
  </si>
  <si>
    <t>871251811</t>
  </si>
  <si>
    <t>Bourání stávajícího potrubí z polyetylenu v otevřeném výkopu D přes 50 do 90 mm</t>
  </si>
  <si>
    <t>-1296387935</t>
  </si>
  <si>
    <t>https://podminky.urs.cz/item/CS_URS_2025_02/871251811</t>
  </si>
  <si>
    <t>877241101</t>
  </si>
  <si>
    <t>Montáž tvarovek na vodovodním plastovém potrubí z polyetylenu PE 100 elektrotvarovek SDR 11/PN16 spojek, oblouků nebo redukcí d 90</t>
  </si>
  <si>
    <t>-1937447123</t>
  </si>
  <si>
    <t>https://podminky.urs.cz/item/CS_URS_2025_02/877241101</t>
  </si>
  <si>
    <t>"LN"2</t>
  </si>
  <si>
    <t>"spojka"10</t>
  </si>
  <si>
    <t>"oblouk 30°"3</t>
  </si>
  <si>
    <t>"oblouk 45°"1</t>
  </si>
  <si>
    <t>"oblouk 45°"4</t>
  </si>
  <si>
    <t>"spojka"8</t>
  </si>
  <si>
    <t>"LN"1</t>
  </si>
  <si>
    <t>28615974</t>
  </si>
  <si>
    <t>elektrospojka SDR11 PE 100 PN16 D 90mm</t>
  </si>
  <si>
    <t>-836722318</t>
  </si>
  <si>
    <t>10+8</t>
  </si>
  <si>
    <t>18*1,015 'Přepočtené koeficientem množství</t>
  </si>
  <si>
    <t>28653149</t>
  </si>
  <si>
    <t>nákružek lemový PE 100 SDR17 90mm</t>
  </si>
  <si>
    <t>-1387589470</t>
  </si>
  <si>
    <t>3*1,015 'Přepočtené koeficientem množství</t>
  </si>
  <si>
    <t>28654368</t>
  </si>
  <si>
    <t>příruba volná k lemovému nákružku z polypropylénu 90</t>
  </si>
  <si>
    <t>442229821</t>
  </si>
  <si>
    <t>NCL.190933517</t>
  </si>
  <si>
    <t>BB30, d90, PE100, SDR17, PN10, R = 1,5 x d, oblouk 30° bezešvý, na tupo, dlouhý</t>
  </si>
  <si>
    <t>-1057411194</t>
  </si>
  <si>
    <t>NCL.190948517</t>
  </si>
  <si>
    <t>BB45, d90, PE100, SDR17, PN10, R = 1,5 x d, oblouk 45° bezešvý, na tupo, dlouhý</t>
  </si>
  <si>
    <t>-207570148</t>
  </si>
  <si>
    <t>1+4</t>
  </si>
  <si>
    <t>5*1,015 'Přepočtené koeficientem množství</t>
  </si>
  <si>
    <t>891241112</t>
  </si>
  <si>
    <t>Montáž vodovodních armatur na potrubí šoupátek nebo klapek uzavíracích v otevřeném výkopu nebo v šachtách s osazením zemní soupravy (bez poklopů) DN 80</t>
  </si>
  <si>
    <t>977447713</t>
  </si>
  <si>
    <t>https://podminky.urs.cz/item/CS_URS_2025_02/891241112</t>
  </si>
  <si>
    <t>"řad 1"5</t>
  </si>
  <si>
    <t>"řad 2"1</t>
  </si>
  <si>
    <t>42221116</t>
  </si>
  <si>
    <t>šoupátko s přírubami voda DN 80 PN16</t>
  </si>
  <si>
    <t>1991384157</t>
  </si>
  <si>
    <t>5+1</t>
  </si>
  <si>
    <t>42291038</t>
  </si>
  <si>
    <t>souprava zemní teleskopická pro E2 šoupatka DN 50-100mm Rd 1,3-1,8m</t>
  </si>
  <si>
    <t>-383492749</t>
  </si>
  <si>
    <t>891247112</t>
  </si>
  <si>
    <t>Montáž vodovodních armatur na potrubí hydrantů podzemních (bez osazení poklopů) DN 80</t>
  </si>
  <si>
    <t>-131624595</t>
  </si>
  <si>
    <t>https://podminky.urs.cz/item/CS_URS_2025_02/891247112</t>
  </si>
  <si>
    <t>"řad 1"3</t>
  </si>
  <si>
    <t>42273620</t>
  </si>
  <si>
    <t>hydrant podzemní plnoprůtokový DN 80 PN 16 krycí v 1500mm</t>
  </si>
  <si>
    <t>-1903631221</t>
  </si>
  <si>
    <t>28326001</t>
  </si>
  <si>
    <t>obal drenážní k hydrantům</t>
  </si>
  <si>
    <t>1284172298</t>
  </si>
  <si>
    <t>891261112</t>
  </si>
  <si>
    <t>Montáž vodovodních armatur na potrubí šoupátek nebo klapek uzavíracích v otevřeném výkopu nebo v šachtách s osazením zemní soupravy (bez poklopů) DN 100</t>
  </si>
  <si>
    <t>-251038546</t>
  </si>
  <si>
    <t>https://podminky.urs.cz/item/CS_URS_2025_02/891261112</t>
  </si>
  <si>
    <t>"řad 1"4</t>
  </si>
  <si>
    <t>42221117</t>
  </si>
  <si>
    <t>šoupátko s přírubami voda DN 100 PN16</t>
  </si>
  <si>
    <t>-1117794024</t>
  </si>
  <si>
    <t>1147331527</t>
  </si>
  <si>
    <t>891261811</t>
  </si>
  <si>
    <t>Demontáž vodovodních armatur na potrubí šoupátek nebo klapek uzavíracích v otevřeném výkopu nebo v šachtách DN 100</t>
  </si>
  <si>
    <t>258346989</t>
  </si>
  <si>
    <t>https://podminky.urs.cz/item/CS_URS_2025_02/891261811</t>
  </si>
  <si>
    <t>892241111</t>
  </si>
  <si>
    <t>Tlakové zkoušky vodou na potrubí DN do 80</t>
  </si>
  <si>
    <t>1035519062</t>
  </si>
  <si>
    <t>https://podminky.urs.cz/item/CS_URS_2025_02/892241111</t>
  </si>
  <si>
    <t>892273122</t>
  </si>
  <si>
    <t>Proplach a dezinfekce vodovodního potrubí DN od 80 do 125</t>
  </si>
  <si>
    <t>-404669450</t>
  </si>
  <si>
    <t>https://podminky.urs.cz/item/CS_URS_2025_02/892273122</t>
  </si>
  <si>
    <t>Poznámka k položce:_x000d_
vč. rozboru vody</t>
  </si>
  <si>
    <t>892372111</t>
  </si>
  <si>
    <t>Tlakové zkoušky vodou zabezpečení konců potrubí při tlakových zkouškách DN do 300</t>
  </si>
  <si>
    <t>-1615072145</t>
  </si>
  <si>
    <t>https://podminky.urs.cz/item/CS_URS_2025_02/892372111</t>
  </si>
  <si>
    <t>"řad 1"1</t>
  </si>
  <si>
    <t>2138859736</t>
  </si>
  <si>
    <t>"řad 1"9</t>
  </si>
  <si>
    <t>-1286043463</t>
  </si>
  <si>
    <t>-1469470539</t>
  </si>
  <si>
    <t>899401113</t>
  </si>
  <si>
    <t>Osazení poklopů uličních s pevným rámem litinových hydrantových</t>
  </si>
  <si>
    <t>1945881049</t>
  </si>
  <si>
    <t>https://podminky.urs.cz/item/CS_URS_2025_02/899401113</t>
  </si>
  <si>
    <t>42291452</t>
  </si>
  <si>
    <t>poklop litinový hydrantový DN 80</t>
  </si>
  <si>
    <t>461393053</t>
  </si>
  <si>
    <t>42210052</t>
  </si>
  <si>
    <t>deska podkladová uličního poklopu litinového hydrantového</t>
  </si>
  <si>
    <t>-62294018</t>
  </si>
  <si>
    <t>-1181276383</t>
  </si>
  <si>
    <t>-1922368584</t>
  </si>
  <si>
    <t>899910202</t>
  </si>
  <si>
    <t>Výplň potrubí trub betonových, litinových nebo kameninových cementopopílkovou suspenzí spádem, délky přes 50 do 100 m</t>
  </si>
  <si>
    <t>-1008238349</t>
  </si>
  <si>
    <t>https://podminky.urs.cz/item/CS_URS_2025_02/899910202</t>
  </si>
  <si>
    <t>0,9</t>
  </si>
  <si>
    <t>1134617313</t>
  </si>
  <si>
    <t>-520138976</t>
  </si>
  <si>
    <t>516254582</t>
  </si>
  <si>
    <t>0,153*19 'Přepočtené koeficientem množství</t>
  </si>
  <si>
    <t>-107690204</t>
  </si>
  <si>
    <t>422570239</t>
  </si>
  <si>
    <t>32,8</t>
  </si>
  <si>
    <t>49,2</t>
  </si>
  <si>
    <t>174</t>
  </si>
  <si>
    <t>124,8</t>
  </si>
  <si>
    <t>SO-304 - Kanalizační přípojky - novostavba</t>
  </si>
  <si>
    <t>(139,9+64,8)*0,2</t>
  </si>
  <si>
    <t>(139,9+64,8)*0,2/8</t>
  </si>
  <si>
    <t>"příp"62</t>
  </si>
  <si>
    <t>"UV"112</t>
  </si>
  <si>
    <t>-1289753693</t>
  </si>
  <si>
    <t>0,8*1,5*1*33</t>
  </si>
  <si>
    <t>62*2/0,8</t>
  </si>
  <si>
    <t>112*2/0,8</t>
  </si>
  <si>
    <t>-1092021467</t>
  </si>
  <si>
    <t>-1281792496</t>
  </si>
  <si>
    <t>673689157</t>
  </si>
  <si>
    <t>49,2*2 'Přepočtené koeficientem množství</t>
  </si>
  <si>
    <t>"příp"46,4</t>
  </si>
  <si>
    <t>"UV"78,4</t>
  </si>
  <si>
    <t>"příp"10,4</t>
  </si>
  <si>
    <t>"UV"22,4</t>
  </si>
  <si>
    <t>32,8*2 'Přepočtené koeficientem množství</t>
  </si>
  <si>
    <t>698213045</t>
  </si>
  <si>
    <t>"příp"64,8</t>
  </si>
  <si>
    <t>"UV"139,9</t>
  </si>
  <si>
    <t>1117435818</t>
  </si>
  <si>
    <t>"příp"5,2+"UV"11,2</t>
  </si>
  <si>
    <t>871275811</t>
  </si>
  <si>
    <t>Bourání stávajícího potrubí z PVC nebo polypropylenu PP v otevřeném výkopu DN do 150</t>
  </si>
  <si>
    <t>21902904</t>
  </si>
  <si>
    <t>https://podminky.urs.cz/item/CS_URS_2025_02/871275811</t>
  </si>
  <si>
    <t>"příp"30</t>
  </si>
  <si>
    <t>"UV"10</t>
  </si>
  <si>
    <t>871313121</t>
  </si>
  <si>
    <t>Montáž kanalizačního potrubí z tvrdého PVC-U hladkého plnostěnného tuhost SN 8 DN 160</t>
  </si>
  <si>
    <t>-932406939</t>
  </si>
  <si>
    <t>https://podminky.urs.cz/item/CS_URS_2025_02/871313121</t>
  </si>
  <si>
    <t>28611210</t>
  </si>
  <si>
    <t>trubka kanalizační PVC-U plnostěnná jednovrstvá DN 160x6000mm SN8</t>
  </si>
  <si>
    <t>-2137971175</t>
  </si>
  <si>
    <t>204,7*1,03 'Přepočtené koeficientem množství</t>
  </si>
  <si>
    <t>877310310</t>
  </si>
  <si>
    <t>Montáž tvarovek na kanalizačním plastovém potrubí z PP nebo PVC-U hladkého plnostěnného kolen, víček nebo hrdlových uzávěrů DN 150</t>
  </si>
  <si>
    <t>-1764280399</t>
  </si>
  <si>
    <t>https://podminky.urs.cz/item/CS_URS_2025_02/877310310</t>
  </si>
  <si>
    <t>13+33"koleno"</t>
  </si>
  <si>
    <t>"záslepka"3</t>
  </si>
  <si>
    <t>28612202</t>
  </si>
  <si>
    <t>koleno kanalizační plastové PVC KG DN 160/45° SN12/16</t>
  </si>
  <si>
    <t>-399413110</t>
  </si>
  <si>
    <t>13+33</t>
  </si>
  <si>
    <t>46*1,03 'Přepočtené koeficientem množství</t>
  </si>
  <si>
    <t>28611588</t>
  </si>
  <si>
    <t>zátka kanalizace plastové KG DN 150</t>
  </si>
  <si>
    <t>-1977259654</t>
  </si>
  <si>
    <t>3*1,03 'Přepočtené koeficientem množství</t>
  </si>
  <si>
    <t>877310330</t>
  </si>
  <si>
    <t>Montáž tvarovek na kanalizačním plastovém potrubí z PP nebo PVC-U hladkého plnostěnného spojek nebo redukcí DN 150</t>
  </si>
  <si>
    <t>-1756601939</t>
  </si>
  <si>
    <t>https://podminky.urs.cz/item/CS_URS_2025_02/877310330</t>
  </si>
  <si>
    <t>13+2</t>
  </si>
  <si>
    <t>28611568</t>
  </si>
  <si>
    <t>objímka převlečná kanalizace plastové KG DN 150</t>
  </si>
  <si>
    <t>1943596581</t>
  </si>
  <si>
    <t>13*1,03 'Přepočtené koeficientem množství</t>
  </si>
  <si>
    <t>28612006</t>
  </si>
  <si>
    <t>přechod kanalizační KG kamenina-plast bez těsnění DN 160</t>
  </si>
  <si>
    <t>1524697486</t>
  </si>
  <si>
    <t>2*1,03 'Přepočtené koeficientem množství</t>
  </si>
  <si>
    <t>877315123</t>
  </si>
  <si>
    <t>Montáž navrtávacího sedla kanalizační přípojky v otevřeném výkopu pro hlavní potrubí betonové nebo kameninové, přípojka DN 150</t>
  </si>
  <si>
    <t>-621332932</t>
  </si>
  <si>
    <t>https://podminky.urs.cz/item/CS_URS_2025_02/877315123</t>
  </si>
  <si>
    <t>28651315</t>
  </si>
  <si>
    <t>sedlo kolmé mechanické s kloubem 10° jakékoli potrubí/KG DN 400-600/160</t>
  </si>
  <si>
    <t>453679654</t>
  </si>
  <si>
    <t>33*1,015 'Přepočtené koeficientem množství</t>
  </si>
  <si>
    <t>28651328</t>
  </si>
  <si>
    <t>vložka vyrovnávací pryžová pro napojení potrubí KG 160 nebo litiny SML</t>
  </si>
  <si>
    <t>1276764703</t>
  </si>
  <si>
    <t>877360320</t>
  </si>
  <si>
    <t>Montáž tvarovek na kanalizačním plastovém potrubí z PP nebo PVC-U hladkého plnostěnného odboček DN 250</t>
  </si>
  <si>
    <t>1940521304</t>
  </si>
  <si>
    <t>https://podminky.urs.cz/item/CS_URS_2025_02/877360320</t>
  </si>
  <si>
    <t>28611436</t>
  </si>
  <si>
    <t>odbočka kanalizační plastová s hrdlem KG 250/160/87°</t>
  </si>
  <si>
    <t>-1892816688</t>
  </si>
  <si>
    <t>-238608242</t>
  </si>
  <si>
    <t>-1826140859</t>
  </si>
  <si>
    <t>"přípojka"0,8</t>
  </si>
  <si>
    <t>"UV"0,4</t>
  </si>
  <si>
    <t>0,2*19 'Přepočtené koeficientem množství</t>
  </si>
  <si>
    <t>2,88</t>
  </si>
  <si>
    <t>9,504</t>
  </si>
  <si>
    <t>12,384</t>
  </si>
  <si>
    <t>31,7</t>
  </si>
  <si>
    <t>19,316</t>
  </si>
  <si>
    <t>SO-305 - Vodovodní přípojky - novostavba</t>
  </si>
  <si>
    <t xml:space="preserve">    5 - Komunikace pozemní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</si>
  <si>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</si>
  <si>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</si>
  <si>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-645291809</t>
  </si>
  <si>
    <t>https://podminky.urs.cz/item/CS_URS_2025_02/113106121</t>
  </si>
  <si>
    <t>36*0,2</t>
  </si>
  <si>
    <t>36*0,2/8</t>
  </si>
  <si>
    <t>519461647</t>
  </si>
  <si>
    <t>0,8*1,5*1*21</t>
  </si>
  <si>
    <t>31,7*2/0,8</t>
  </si>
  <si>
    <t>-1609731614</t>
  </si>
  <si>
    <t>1590767645</t>
  </si>
  <si>
    <t>-748429111</t>
  </si>
  <si>
    <t>12,384*2 'Přepočtené koeficientem množství</t>
  </si>
  <si>
    <t>0,33*0,8*36</t>
  </si>
  <si>
    <t>9,504*2 'Přepočtené koeficientem množství</t>
  </si>
  <si>
    <t>0,1*0,8*36</t>
  </si>
  <si>
    <t>451577777</t>
  </si>
  <si>
    <t>Podklad nebo lože pod dlažbu (přídlažbu) v ploše vodorovné nebo ve sklonu do 1:5, tloušťky od 30 do 100 mm z kameniva těženého</t>
  </si>
  <si>
    <t>-1952340623</t>
  </si>
  <si>
    <t>https://podminky.urs.cz/item/CS_URS_2025_02/451577777</t>
  </si>
  <si>
    <t>Komunikace pozemní</t>
  </si>
  <si>
    <t>596811120</t>
  </si>
  <si>
    <t>Kladení dlažby z betonových nebo kameninových dlaždic komunikací pro pěší s vyplněním spár a se smetením přebytečného materiálu na vzdálenost do 3 m s ložem z kameniva těženého tl. do 30 mm velikosti dlaždic do 0,09 m2 (bez zámku), pro plochy do 50 m2</t>
  </si>
  <si>
    <t>-1751584472</t>
  </si>
  <si>
    <t>https://podminky.urs.cz/item/CS_URS_2025_02/596811120</t>
  </si>
  <si>
    <t>-212157260</t>
  </si>
  <si>
    <t>1215777731</t>
  </si>
  <si>
    <t>36*1,015 'Přepočtené koeficientem množství</t>
  </si>
  <si>
    <t>871211811</t>
  </si>
  <si>
    <t>Bourání stávajícího potrubí z polyetylenu v otevřeném výkopu D do 50 mm</t>
  </si>
  <si>
    <t>-289939745</t>
  </si>
  <si>
    <t>https://podminky.urs.cz/item/CS_URS_2025_02/871211811</t>
  </si>
  <si>
    <t>920282652</t>
  </si>
  <si>
    <t>-981167757</t>
  </si>
  <si>
    <t>8*1,015 'Přepočtené koeficientem množství</t>
  </si>
  <si>
    <t>-1894213590</t>
  </si>
  <si>
    <t>1103638244</t>
  </si>
  <si>
    <t>-666513063</t>
  </si>
  <si>
    <t>681842968</t>
  </si>
  <si>
    <t>-12582975</t>
  </si>
  <si>
    <t>871001387</t>
  </si>
  <si>
    <t>892233122</t>
  </si>
  <si>
    <t>Proplach a dezinfekce vodovodního potrubí DN od 40 do 70</t>
  </si>
  <si>
    <t>https://podminky.urs.cz/item/CS_URS_2025_02/892233122</t>
  </si>
  <si>
    <t>979054441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</si>
  <si>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</si>
  <si>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15176679</t>
  </si>
  <si>
    <t>https://podminky.urs.cz/item/CS_URS_2025_02/979054441</t>
  </si>
  <si>
    <t>0,087*19 'Přepočtené koeficientem množství</t>
  </si>
  <si>
    <t>VRN-00 -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</si>
  <si>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</si>
  <si>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</si>
  <si>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</si>
  <si>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</si>
  <si>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</t>
  </si>
  <si>
    <t>VRN1</t>
  </si>
  <si>
    <t>Průzkumné, geodetické a projektové práce</t>
  </si>
  <si>
    <t>012-1</t>
  </si>
  <si>
    <t>Vytýčení stávajících sítí</t>
  </si>
  <si>
    <t>soubor</t>
  </si>
  <si>
    <t>1024</t>
  </si>
  <si>
    <t>645193488</t>
  </si>
  <si>
    <t>Poznámka k položce:_x000d_
Zaměření a vytýčení stávajících inženýrských sítí v místě stavby z hlediska jejich ochrany při provádění stavby.</t>
  </si>
  <si>
    <t>012103000.1</t>
  </si>
  <si>
    <t>Geodetické práce před výstavbou - vytýčení stavby</t>
  </si>
  <si>
    <t>-1466175024</t>
  </si>
  <si>
    <t>012-2</t>
  </si>
  <si>
    <t>Bezpečnostní opatření dle plánu BOZP</t>
  </si>
  <si>
    <t>-2011203745</t>
  </si>
  <si>
    <t>012444000</t>
  </si>
  <si>
    <t>Geodetické měření skutečného provedení stavby</t>
  </si>
  <si>
    <t>-1100119761</t>
  </si>
  <si>
    <t>012-4</t>
  </si>
  <si>
    <t>Fotodokumentace stávajících objektů</t>
  </si>
  <si>
    <t>-782010585</t>
  </si>
  <si>
    <t>Poznámka k položce:_x000d_
Fotodokumentace stávajících přilehlých objektů před zahájením stavby a po dokončení stavby</t>
  </si>
  <si>
    <t>012434000</t>
  </si>
  <si>
    <t>Geodetická aktualizační dokumentace (GAD DTM)</t>
  </si>
  <si>
    <t>-451098226</t>
  </si>
  <si>
    <t>013254000</t>
  </si>
  <si>
    <t>Dokumentace skutečného provedení stavby</t>
  </si>
  <si>
    <t>-250578660</t>
  </si>
  <si>
    <t>VRN3</t>
  </si>
  <si>
    <t>Zařízení staveniště</t>
  </si>
  <si>
    <t>030001000</t>
  </si>
  <si>
    <t>9868222</t>
  </si>
  <si>
    <t>030-2</t>
  </si>
  <si>
    <t>Přejezdy a přechody přes výkopy (zapůjčení)</t>
  </si>
  <si>
    <t>-1021590233</t>
  </si>
  <si>
    <t>VRN4</t>
  </si>
  <si>
    <t>Inženýrská činnost</t>
  </si>
  <si>
    <t>041903000</t>
  </si>
  <si>
    <t>Dozor jiné osoby - součinnost geotechnika</t>
  </si>
  <si>
    <t>1018146558</t>
  </si>
  <si>
    <t>041903001</t>
  </si>
  <si>
    <t>Součinnost provozovatele</t>
  </si>
  <si>
    <t>-516609460</t>
  </si>
  <si>
    <t xml:space="preserve">Poznámka k položce:_x000d_
Položka obsahuje náklady provozovatele na součinnost při stavbě 
tzm. otevírání - zavírání šoupat, vypuštění, napuštění potrubí   apod. 
_x000d_
_x000d_
</t>
  </si>
  <si>
    <t>044003000</t>
  </si>
  <si>
    <t>Revize hydrantů a vzdušníků</t>
  </si>
  <si>
    <t>-987486347</t>
  </si>
  <si>
    <t>SEZNAM FIGUR</t>
  </si>
  <si>
    <t>Výměra</t>
  </si>
  <si>
    <t>Použití figury:</t>
  </si>
  <si>
    <t>Lože pod potrubí otevřený výkop ze štěrkopísku</t>
  </si>
  <si>
    <t>Zásyp jam, šachet rýh nebo kolem objektů sypaninou se zhutněním</t>
  </si>
  <si>
    <t>Obsypání potrubí ručně sypaninou bez prohození, uloženou do 3 m</t>
  </si>
  <si>
    <t>Uložení sypaniny na skládky nebo meziskládky</t>
  </si>
  <si>
    <t>Vodorovné přemístění přes 9 000 do 10000 m výkopku/sypaniny z horniny třídy těžitelnosti I skupiny 1 až 3</t>
  </si>
  <si>
    <t>Příplatek k vodorovnému přemístění výkopku/sypaniny z horniny třídy těžitelnosti I skupiny 1 až 3 ZKD 1000 m přes 10000 m</t>
  </si>
  <si>
    <t>Poplatek za uložení zeminy a kamení na recyklační skládce (skládkovné) kód odpadu 17 05 04</t>
  </si>
  <si>
    <t>Hloubení jam zapažených v hornině třídy těžitelnosti I skupiny 3 objem do 20 m3 strojně</t>
  </si>
  <si>
    <t>Hloubení jam zapažených v hornině třídy těžitelnosti II skupiny 4 objem do 20 m3 strojně</t>
  </si>
  <si>
    <t>Hloubení zapažených rýh š do 2000 mm v hornině třídy těžitelnosti I skupiny 3 objem do 500 m3</t>
  </si>
  <si>
    <t>Hloubení zapažených rýh š do 2000 mm v hornině třídy těžitelnosti II skupiny 4 objem do 500 m3</t>
  </si>
  <si>
    <t>Vodorovné přemístění přes 1 500 do 2000 m výkopku/sypaniny z horniny třídy těžitelnosti I skupiny 1 až 3</t>
  </si>
  <si>
    <t>Nakládání výkopku z hornin třídy těžitelnosti I skupiny 1 až 3 do 100 m3</t>
  </si>
  <si>
    <t>Hloubení jam zapažených v hornině třídy těžitelnosti I skupiny 3 objem do 50 m3 strojně</t>
  </si>
  <si>
    <t>Hloubení jam zapažených v hornině třídy těžitelnosti II skupiny 4 objem do 50 m3 strojně</t>
  </si>
  <si>
    <t>Nakládání výkopku z hornin třídy těžitelnosti I skupiny 1 až 3 přes 100 m3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</si>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</sst>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39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41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/>
    </xf>
    <xf numFmtId="167" fontId="42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52" fillId="0" borderId="27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vertical="top"/>
    </xf>
    <xf numFmtId="0" fontId="53" fillId="0" borderId="1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horizontal="center" vertical="center"/>
    </xf>
    <xf numFmtId="49" fontId="53" fillId="0" borderId="1" xfId="0" applyNumberFormat="1" applyFont="1" applyBorder="1" applyAlignment="1" applyProtection="1">
      <alignment horizontal="left" vertical="center"/>
    </xf>
    <xf numFmtId="0" fontId="5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201" TargetMode="External" /><Relationship Id="rId2" Type="http://schemas.openxmlformats.org/officeDocument/2006/relationships/hyperlink" Target="https://podminky.urs.cz/item/CS_URS_2025_02/115101301" TargetMode="External" /><Relationship Id="rId3" Type="http://schemas.openxmlformats.org/officeDocument/2006/relationships/hyperlink" Target="https://podminky.urs.cz/item/CS_URS_2025_02/121151103" TargetMode="External" /><Relationship Id="rId4" Type="http://schemas.openxmlformats.org/officeDocument/2006/relationships/hyperlink" Target="https://podminky.urs.cz/item/CS_URS_2025_02/131251201" TargetMode="External" /><Relationship Id="rId5" Type="http://schemas.openxmlformats.org/officeDocument/2006/relationships/hyperlink" Target="https://podminky.urs.cz/item/CS_URS_2025_02/131351201" TargetMode="External" /><Relationship Id="rId6" Type="http://schemas.openxmlformats.org/officeDocument/2006/relationships/hyperlink" Target="https://podminky.urs.cz/item/CS_URS_2025_02/132254204" TargetMode="External" /><Relationship Id="rId7" Type="http://schemas.openxmlformats.org/officeDocument/2006/relationships/hyperlink" Target="https://podminky.urs.cz/item/CS_URS_2025_02/132354204" TargetMode="External" /><Relationship Id="rId8" Type="http://schemas.openxmlformats.org/officeDocument/2006/relationships/hyperlink" Target="https://podminky.urs.cz/item/CS_URS_2025_02/151101102" TargetMode="External" /><Relationship Id="rId9" Type="http://schemas.openxmlformats.org/officeDocument/2006/relationships/hyperlink" Target="https://podminky.urs.cz/item/CS_URS_2025_02/151101112" TargetMode="External" /><Relationship Id="rId10" Type="http://schemas.openxmlformats.org/officeDocument/2006/relationships/hyperlink" Target="https://podminky.urs.cz/item/CS_URS_2025_02/151201201" TargetMode="External" /><Relationship Id="rId11" Type="http://schemas.openxmlformats.org/officeDocument/2006/relationships/hyperlink" Target="https://podminky.urs.cz/item/CS_URS_2025_02/151201211" TargetMode="External" /><Relationship Id="rId12" Type="http://schemas.openxmlformats.org/officeDocument/2006/relationships/hyperlink" Target="https://podminky.urs.cz/item/CS_URS_2025_02/151201301" TargetMode="External" /><Relationship Id="rId13" Type="http://schemas.openxmlformats.org/officeDocument/2006/relationships/hyperlink" Target="https://podminky.urs.cz/item/CS_URS_2025_02/151201311" TargetMode="External" /><Relationship Id="rId14" Type="http://schemas.openxmlformats.org/officeDocument/2006/relationships/hyperlink" Target="https://podminky.urs.cz/item/CS_URS_2025_02/162451106" TargetMode="External" /><Relationship Id="rId15" Type="http://schemas.openxmlformats.org/officeDocument/2006/relationships/hyperlink" Target="https://podminky.urs.cz/item/CS_URS_2025_02/162751117" TargetMode="External" /><Relationship Id="rId16" Type="http://schemas.openxmlformats.org/officeDocument/2006/relationships/hyperlink" Target="https://podminky.urs.cz/item/CS_URS_2025_02/162751119" TargetMode="External" /><Relationship Id="rId17" Type="http://schemas.openxmlformats.org/officeDocument/2006/relationships/hyperlink" Target="https://podminky.urs.cz/item/CS_URS_2025_02/167151101" TargetMode="External" /><Relationship Id="rId18" Type="http://schemas.openxmlformats.org/officeDocument/2006/relationships/hyperlink" Target="https://podminky.urs.cz/item/CS_URS_2025_02/171201231" TargetMode="External" /><Relationship Id="rId19" Type="http://schemas.openxmlformats.org/officeDocument/2006/relationships/hyperlink" Target="https://podminky.urs.cz/item/CS_URS_2025_02/171251201" TargetMode="External" /><Relationship Id="rId20" Type="http://schemas.openxmlformats.org/officeDocument/2006/relationships/hyperlink" Target="https://podminky.urs.cz/item/CS_URS_2025_02/174151101" TargetMode="External" /><Relationship Id="rId21" Type="http://schemas.openxmlformats.org/officeDocument/2006/relationships/hyperlink" Target="https://podminky.urs.cz/item/CS_URS_2025_02/175111101" TargetMode="External" /><Relationship Id="rId22" Type="http://schemas.openxmlformats.org/officeDocument/2006/relationships/hyperlink" Target="https://podminky.urs.cz/item/CS_URS_2025_02/181351003" TargetMode="External" /><Relationship Id="rId23" Type="http://schemas.openxmlformats.org/officeDocument/2006/relationships/hyperlink" Target="https://podminky.urs.cz/item/CS_URS_2025_02/181411131" TargetMode="External" /><Relationship Id="rId24" Type="http://schemas.openxmlformats.org/officeDocument/2006/relationships/hyperlink" Target="https://podminky.urs.cz/item/CS_URS_2025_02/271572211" TargetMode="External" /><Relationship Id="rId25" Type="http://schemas.openxmlformats.org/officeDocument/2006/relationships/hyperlink" Target="https://podminky.urs.cz/item/CS_URS_2025_02/273313511" TargetMode="External" /><Relationship Id="rId26" Type="http://schemas.openxmlformats.org/officeDocument/2006/relationships/hyperlink" Target="https://podminky.urs.cz/item/CS_URS_2025_02/273351121" TargetMode="External" /><Relationship Id="rId27" Type="http://schemas.openxmlformats.org/officeDocument/2006/relationships/hyperlink" Target="https://podminky.urs.cz/item/CS_URS_2025_02/273351122" TargetMode="External" /><Relationship Id="rId28" Type="http://schemas.openxmlformats.org/officeDocument/2006/relationships/hyperlink" Target="https://podminky.urs.cz/item/CS_URS_2025_02/359901111" TargetMode="External" /><Relationship Id="rId29" Type="http://schemas.openxmlformats.org/officeDocument/2006/relationships/hyperlink" Target="https://podminky.urs.cz/item/CS_URS_2025_02/359901211" TargetMode="External" /><Relationship Id="rId30" Type="http://schemas.openxmlformats.org/officeDocument/2006/relationships/hyperlink" Target="https://podminky.urs.cz/item/CS_URS_2025_02/380326132" TargetMode="External" /><Relationship Id="rId31" Type="http://schemas.openxmlformats.org/officeDocument/2006/relationships/hyperlink" Target="https://podminky.urs.cz/item/CS_URS_2025_02/380356231" TargetMode="External" /><Relationship Id="rId32" Type="http://schemas.openxmlformats.org/officeDocument/2006/relationships/hyperlink" Target="https://podminky.urs.cz/item/CS_URS_2025_02/380356232" TargetMode="External" /><Relationship Id="rId33" Type="http://schemas.openxmlformats.org/officeDocument/2006/relationships/hyperlink" Target="https://podminky.urs.cz/item/CS_URS_2025_02/380361006" TargetMode="External" /><Relationship Id="rId34" Type="http://schemas.openxmlformats.org/officeDocument/2006/relationships/hyperlink" Target="https://podminky.urs.cz/item/CS_URS_2025_02/380361011" TargetMode="External" /><Relationship Id="rId35" Type="http://schemas.openxmlformats.org/officeDocument/2006/relationships/hyperlink" Target="https://podminky.urs.cz/item/CS_URS_2025_02/451573111" TargetMode="External" /><Relationship Id="rId36" Type="http://schemas.openxmlformats.org/officeDocument/2006/relationships/hyperlink" Target="https://podminky.urs.cz/item/CS_URS_2025_02/452112112" TargetMode="External" /><Relationship Id="rId37" Type="http://schemas.openxmlformats.org/officeDocument/2006/relationships/hyperlink" Target="https://podminky.urs.cz/item/CS_URS_2025_02/452311151" TargetMode="External" /><Relationship Id="rId38" Type="http://schemas.openxmlformats.org/officeDocument/2006/relationships/hyperlink" Target="https://podminky.urs.cz/item/CS_URS_2025_02/452351111" TargetMode="External" /><Relationship Id="rId39" Type="http://schemas.openxmlformats.org/officeDocument/2006/relationships/hyperlink" Target="https://podminky.urs.cz/item/CS_URS_2025_02/452351112" TargetMode="External" /><Relationship Id="rId40" Type="http://schemas.openxmlformats.org/officeDocument/2006/relationships/hyperlink" Target="https://podminky.urs.cz/item/CS_URS_2025_02/457311118" TargetMode="External" /><Relationship Id="rId41" Type="http://schemas.openxmlformats.org/officeDocument/2006/relationships/hyperlink" Target="https://podminky.urs.cz/item/CS_URS_2025_02/631311215" TargetMode="External" /><Relationship Id="rId42" Type="http://schemas.openxmlformats.org/officeDocument/2006/relationships/hyperlink" Target="https://podminky.urs.cz/item/CS_URS_2025_02/631319011" TargetMode="External" /><Relationship Id="rId43" Type="http://schemas.openxmlformats.org/officeDocument/2006/relationships/hyperlink" Target="https://podminky.urs.cz/item/CS_URS_2025_02/631319211" TargetMode="External" /><Relationship Id="rId44" Type="http://schemas.openxmlformats.org/officeDocument/2006/relationships/hyperlink" Target="https://podminky.urs.cz/item/CS_URS_2025_02/810391811" TargetMode="External" /><Relationship Id="rId45" Type="http://schemas.openxmlformats.org/officeDocument/2006/relationships/hyperlink" Target="https://podminky.urs.cz/item/CS_URS_2025_02/871353121" TargetMode="External" /><Relationship Id="rId46" Type="http://schemas.openxmlformats.org/officeDocument/2006/relationships/hyperlink" Target="https://podminky.urs.cz/item/CS_URS_2025_02/871363123" TargetMode="External" /><Relationship Id="rId47" Type="http://schemas.openxmlformats.org/officeDocument/2006/relationships/hyperlink" Target="https://podminky.urs.cz/item/CS_URS_2025_02/871373123" TargetMode="External" /><Relationship Id="rId48" Type="http://schemas.openxmlformats.org/officeDocument/2006/relationships/hyperlink" Target="https://podminky.urs.cz/item/CS_URS_2025_02/871393123" TargetMode="External" /><Relationship Id="rId49" Type="http://schemas.openxmlformats.org/officeDocument/2006/relationships/hyperlink" Target="https://podminky.urs.cz/item/CS_URS_2025_02/877350310" TargetMode="External" /><Relationship Id="rId50" Type="http://schemas.openxmlformats.org/officeDocument/2006/relationships/hyperlink" Target="https://podminky.urs.cz/item/CS_URS_2025_02/877360330" TargetMode="External" /><Relationship Id="rId51" Type="http://schemas.openxmlformats.org/officeDocument/2006/relationships/hyperlink" Target="https://podminky.urs.cz/item/CS_URS_2025_02/877370330" TargetMode="External" /><Relationship Id="rId52" Type="http://schemas.openxmlformats.org/officeDocument/2006/relationships/hyperlink" Target="https://podminky.urs.cz/item/CS_URS_2025_02/877390330" TargetMode="External" /><Relationship Id="rId53" Type="http://schemas.openxmlformats.org/officeDocument/2006/relationships/hyperlink" Target="https://podminky.urs.cz/item/CS_URS_2025_02/890331851" TargetMode="External" /><Relationship Id="rId54" Type="http://schemas.openxmlformats.org/officeDocument/2006/relationships/hyperlink" Target="https://podminky.urs.cz/item/CS_URS_2025_02/890411811" TargetMode="External" /><Relationship Id="rId55" Type="http://schemas.openxmlformats.org/officeDocument/2006/relationships/hyperlink" Target="https://podminky.urs.cz/item/CS_URS_2025_02/894118001" TargetMode="External" /><Relationship Id="rId56" Type="http://schemas.openxmlformats.org/officeDocument/2006/relationships/hyperlink" Target="https://podminky.urs.cz/item/CS_URS_2025_02/894211121" TargetMode="External" /><Relationship Id="rId57" Type="http://schemas.openxmlformats.org/officeDocument/2006/relationships/hyperlink" Target="https://podminky.urs.cz/item/CS_URS_2025_02/894211131" TargetMode="External" /><Relationship Id="rId58" Type="http://schemas.openxmlformats.org/officeDocument/2006/relationships/hyperlink" Target="https://podminky.urs.cz/item/CS_URS_2025_02/894411311" TargetMode="External" /><Relationship Id="rId59" Type="http://schemas.openxmlformats.org/officeDocument/2006/relationships/hyperlink" Target="https://podminky.urs.cz/item/CS_URS_2025_02/894414211" TargetMode="External" /><Relationship Id="rId60" Type="http://schemas.openxmlformats.org/officeDocument/2006/relationships/hyperlink" Target="https://podminky.urs.cz/item/CS_URS_2025_02/899104112" TargetMode="External" /><Relationship Id="rId61" Type="http://schemas.openxmlformats.org/officeDocument/2006/relationships/hyperlink" Target="https://podminky.urs.cz/item/CS_URS_2025_02/899104211" TargetMode="External" /><Relationship Id="rId62" Type="http://schemas.openxmlformats.org/officeDocument/2006/relationships/hyperlink" Target="https://podminky.urs.cz/item/CS_URS_2025_02/899623161" TargetMode="External" /><Relationship Id="rId63" Type="http://schemas.openxmlformats.org/officeDocument/2006/relationships/hyperlink" Target="https://podminky.urs.cz/item/CS_URS_2025_02/899643121" TargetMode="External" /><Relationship Id="rId64" Type="http://schemas.openxmlformats.org/officeDocument/2006/relationships/hyperlink" Target="https://podminky.urs.cz/item/CS_URS_2025_02/899643122" TargetMode="External" /><Relationship Id="rId65" Type="http://schemas.openxmlformats.org/officeDocument/2006/relationships/hyperlink" Target="https://podminky.urs.cz/item/CS_URS_2025_02/899722113" TargetMode="External" /><Relationship Id="rId66" Type="http://schemas.openxmlformats.org/officeDocument/2006/relationships/hyperlink" Target="https://podminky.urs.cz/item/CS_URS_2025_02/899910212" TargetMode="External" /><Relationship Id="rId67" Type="http://schemas.openxmlformats.org/officeDocument/2006/relationships/hyperlink" Target="https://podminky.urs.cz/item/CS_URS_2025_02/953334121" TargetMode="External" /><Relationship Id="rId68" Type="http://schemas.openxmlformats.org/officeDocument/2006/relationships/hyperlink" Target="https://podminky.urs.cz/item/CS_URS_2025_02/997013501" TargetMode="External" /><Relationship Id="rId69" Type="http://schemas.openxmlformats.org/officeDocument/2006/relationships/hyperlink" Target="https://podminky.urs.cz/item/CS_URS_2025_02/997013509" TargetMode="External" /><Relationship Id="rId70" Type="http://schemas.openxmlformats.org/officeDocument/2006/relationships/hyperlink" Target="https://podminky.urs.cz/item/CS_URS_2025_02/997013871" TargetMode="External" /><Relationship Id="rId71" Type="http://schemas.openxmlformats.org/officeDocument/2006/relationships/hyperlink" Target="https://podminky.urs.cz/item/CS_URS_2025_02/998276101" TargetMode="External" /><Relationship Id="rId72" Type="http://schemas.openxmlformats.org/officeDocument/2006/relationships/hyperlink" Target="https://podminky.urs.cz/item/CS_URS_2025_02/715174012" TargetMode="External" /><Relationship Id="rId73" Type="http://schemas.openxmlformats.org/officeDocument/2006/relationships/hyperlink" Target="https://podminky.urs.cz/item/CS_URS_2025_02/998715101" TargetMode="External" /><Relationship Id="rId7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201" TargetMode="External" /><Relationship Id="rId2" Type="http://schemas.openxmlformats.org/officeDocument/2006/relationships/hyperlink" Target="https://podminky.urs.cz/item/CS_URS_2025_02/115101301" TargetMode="External" /><Relationship Id="rId3" Type="http://schemas.openxmlformats.org/officeDocument/2006/relationships/hyperlink" Target="https://podminky.urs.cz/item/CS_URS_2025_02/121151103" TargetMode="External" /><Relationship Id="rId4" Type="http://schemas.openxmlformats.org/officeDocument/2006/relationships/hyperlink" Target="https://podminky.urs.cz/item/CS_URS_2025_02/131251202" TargetMode="External" /><Relationship Id="rId5" Type="http://schemas.openxmlformats.org/officeDocument/2006/relationships/hyperlink" Target="https://podminky.urs.cz/item/CS_URS_2025_02/131351202" TargetMode="External" /><Relationship Id="rId6" Type="http://schemas.openxmlformats.org/officeDocument/2006/relationships/hyperlink" Target="https://podminky.urs.cz/item/CS_URS_2025_02/151101201" TargetMode="External" /><Relationship Id="rId7" Type="http://schemas.openxmlformats.org/officeDocument/2006/relationships/hyperlink" Target="https://podminky.urs.cz/item/CS_URS_2025_02/151101211" TargetMode="External" /><Relationship Id="rId8" Type="http://schemas.openxmlformats.org/officeDocument/2006/relationships/hyperlink" Target="https://podminky.urs.cz/item/CS_URS_2025_02/151101301" TargetMode="External" /><Relationship Id="rId9" Type="http://schemas.openxmlformats.org/officeDocument/2006/relationships/hyperlink" Target="https://podminky.urs.cz/item/CS_URS_2025_02/151101311" TargetMode="External" /><Relationship Id="rId10" Type="http://schemas.openxmlformats.org/officeDocument/2006/relationships/hyperlink" Target="https://podminky.urs.cz/item/CS_URS_2025_02/162451106" TargetMode="External" /><Relationship Id="rId11" Type="http://schemas.openxmlformats.org/officeDocument/2006/relationships/hyperlink" Target="https://podminky.urs.cz/item/CS_URS_2025_02/162751117" TargetMode="External" /><Relationship Id="rId12" Type="http://schemas.openxmlformats.org/officeDocument/2006/relationships/hyperlink" Target="https://podminky.urs.cz/item/CS_URS_2025_02/162751119" TargetMode="External" /><Relationship Id="rId13" Type="http://schemas.openxmlformats.org/officeDocument/2006/relationships/hyperlink" Target="https://podminky.urs.cz/item/CS_URS_2025_02/167151101" TargetMode="External" /><Relationship Id="rId14" Type="http://schemas.openxmlformats.org/officeDocument/2006/relationships/hyperlink" Target="https://podminky.urs.cz/item/CS_URS_2025_02/171201231" TargetMode="External" /><Relationship Id="rId15" Type="http://schemas.openxmlformats.org/officeDocument/2006/relationships/hyperlink" Target="https://podminky.urs.cz/item/CS_URS_2025_02/171251201" TargetMode="External" /><Relationship Id="rId16" Type="http://schemas.openxmlformats.org/officeDocument/2006/relationships/hyperlink" Target="https://podminky.urs.cz/item/CS_URS_2025_02/174151101" TargetMode="External" /><Relationship Id="rId17" Type="http://schemas.openxmlformats.org/officeDocument/2006/relationships/hyperlink" Target="https://podminky.urs.cz/item/CS_URS_2025_02/175111101" TargetMode="External" /><Relationship Id="rId18" Type="http://schemas.openxmlformats.org/officeDocument/2006/relationships/hyperlink" Target="https://podminky.urs.cz/item/CS_URS_2025_02/181351003" TargetMode="External" /><Relationship Id="rId19" Type="http://schemas.openxmlformats.org/officeDocument/2006/relationships/hyperlink" Target="https://podminky.urs.cz/item/CS_URS_2025_02/181411131" TargetMode="External" /><Relationship Id="rId20" Type="http://schemas.openxmlformats.org/officeDocument/2006/relationships/hyperlink" Target="https://podminky.urs.cz/item/CS_URS_2025_02/451573111" TargetMode="External" /><Relationship Id="rId21" Type="http://schemas.openxmlformats.org/officeDocument/2006/relationships/hyperlink" Target="https://podminky.urs.cz/item/CS_URS_2025_02/871161141" TargetMode="External" /><Relationship Id="rId22" Type="http://schemas.openxmlformats.org/officeDocument/2006/relationships/hyperlink" Target="https://podminky.urs.cz/item/CS_URS_2025_02/877162001" TargetMode="External" /><Relationship Id="rId23" Type="http://schemas.openxmlformats.org/officeDocument/2006/relationships/hyperlink" Target="https://podminky.urs.cz/item/CS_URS_2025_02/891171321" TargetMode="External" /><Relationship Id="rId24" Type="http://schemas.openxmlformats.org/officeDocument/2006/relationships/hyperlink" Target="https://podminky.urs.cz/item/CS_URS_2025_02/891181811" TargetMode="External" /><Relationship Id="rId25" Type="http://schemas.openxmlformats.org/officeDocument/2006/relationships/hyperlink" Target="https://podminky.urs.cz/item/CS_URS_2025_02/891249111" TargetMode="External" /><Relationship Id="rId26" Type="http://schemas.openxmlformats.org/officeDocument/2006/relationships/hyperlink" Target="https://podminky.urs.cz/item/CS_URS_2025_02/891269111" TargetMode="External" /><Relationship Id="rId27" Type="http://schemas.openxmlformats.org/officeDocument/2006/relationships/hyperlink" Target="https://podminky.urs.cz/item/CS_URS_2025_02/899401112" TargetMode="External" /><Relationship Id="rId28" Type="http://schemas.openxmlformats.org/officeDocument/2006/relationships/hyperlink" Target="https://podminky.urs.cz/item/CS_URS_2025_02/899721111" TargetMode="External" /><Relationship Id="rId29" Type="http://schemas.openxmlformats.org/officeDocument/2006/relationships/hyperlink" Target="https://podminky.urs.cz/item/CS_URS_2025_02/899722112" TargetMode="External" /><Relationship Id="rId30" Type="http://schemas.openxmlformats.org/officeDocument/2006/relationships/hyperlink" Target="https://podminky.urs.cz/item/CS_URS_2025_02/997013501" TargetMode="External" /><Relationship Id="rId31" Type="http://schemas.openxmlformats.org/officeDocument/2006/relationships/hyperlink" Target="https://podminky.urs.cz/item/CS_URS_2025_02/997013509" TargetMode="External" /><Relationship Id="rId32" Type="http://schemas.openxmlformats.org/officeDocument/2006/relationships/hyperlink" Target="https://podminky.urs.cz/item/CS_URS_2025_02/997013871" TargetMode="External" /><Relationship Id="rId33" Type="http://schemas.openxmlformats.org/officeDocument/2006/relationships/hyperlink" Target="https://podminky.urs.cz/item/CS_URS_2025_02/998276101" TargetMode="External" /><Relationship Id="rId34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201" TargetMode="External" /><Relationship Id="rId2" Type="http://schemas.openxmlformats.org/officeDocument/2006/relationships/hyperlink" Target="https://podminky.urs.cz/item/CS_URS_2025_02/115101301" TargetMode="External" /><Relationship Id="rId3" Type="http://schemas.openxmlformats.org/officeDocument/2006/relationships/hyperlink" Target="https://podminky.urs.cz/item/CS_URS_2025_02/119001405" TargetMode="External" /><Relationship Id="rId4" Type="http://schemas.openxmlformats.org/officeDocument/2006/relationships/hyperlink" Target="https://podminky.urs.cz/item/CS_URS_2025_02/119001421" TargetMode="External" /><Relationship Id="rId5" Type="http://schemas.openxmlformats.org/officeDocument/2006/relationships/hyperlink" Target="https://podminky.urs.cz/item/CS_URS_2025_02/132254204" TargetMode="External" /><Relationship Id="rId6" Type="http://schemas.openxmlformats.org/officeDocument/2006/relationships/hyperlink" Target="https://podminky.urs.cz/item/CS_URS_2025_02/132354204" TargetMode="External" /><Relationship Id="rId7" Type="http://schemas.openxmlformats.org/officeDocument/2006/relationships/hyperlink" Target="https://podminky.urs.cz/item/CS_URS_2025_02/139001101" TargetMode="External" /><Relationship Id="rId8" Type="http://schemas.openxmlformats.org/officeDocument/2006/relationships/hyperlink" Target="https://podminky.urs.cz/item/CS_URS_2025_02/151101101" TargetMode="External" /><Relationship Id="rId9" Type="http://schemas.openxmlformats.org/officeDocument/2006/relationships/hyperlink" Target="https://podminky.urs.cz/item/CS_URS_2025_02/151101111" TargetMode="External" /><Relationship Id="rId10" Type="http://schemas.openxmlformats.org/officeDocument/2006/relationships/hyperlink" Target="https://podminky.urs.cz/item/CS_URS_2025_02/162451106" TargetMode="External" /><Relationship Id="rId11" Type="http://schemas.openxmlformats.org/officeDocument/2006/relationships/hyperlink" Target="https://podminky.urs.cz/item/CS_URS_2025_02/162751117" TargetMode="External" /><Relationship Id="rId12" Type="http://schemas.openxmlformats.org/officeDocument/2006/relationships/hyperlink" Target="https://podminky.urs.cz/item/CS_URS_2025_02/162751119" TargetMode="External" /><Relationship Id="rId13" Type="http://schemas.openxmlformats.org/officeDocument/2006/relationships/hyperlink" Target="https://podminky.urs.cz/item/CS_URS_2025_02/167151111" TargetMode="External" /><Relationship Id="rId14" Type="http://schemas.openxmlformats.org/officeDocument/2006/relationships/hyperlink" Target="https://podminky.urs.cz/item/CS_URS_2025_02/171201231" TargetMode="External" /><Relationship Id="rId15" Type="http://schemas.openxmlformats.org/officeDocument/2006/relationships/hyperlink" Target="https://podminky.urs.cz/item/CS_URS_2025_02/171251201" TargetMode="External" /><Relationship Id="rId16" Type="http://schemas.openxmlformats.org/officeDocument/2006/relationships/hyperlink" Target="https://podminky.urs.cz/item/CS_URS_2025_02/174151101" TargetMode="External" /><Relationship Id="rId17" Type="http://schemas.openxmlformats.org/officeDocument/2006/relationships/hyperlink" Target="https://podminky.urs.cz/item/CS_URS_2025_02/175111101" TargetMode="External" /><Relationship Id="rId18" Type="http://schemas.openxmlformats.org/officeDocument/2006/relationships/hyperlink" Target="https://podminky.urs.cz/item/CS_URS_2025_02/451573111" TargetMode="External" /><Relationship Id="rId19" Type="http://schemas.openxmlformats.org/officeDocument/2006/relationships/hyperlink" Target="https://podminky.urs.cz/item/CS_URS_2025_02/452313141" TargetMode="External" /><Relationship Id="rId20" Type="http://schemas.openxmlformats.org/officeDocument/2006/relationships/hyperlink" Target="https://podminky.urs.cz/item/CS_URS_2025_02/452353111" TargetMode="External" /><Relationship Id="rId21" Type="http://schemas.openxmlformats.org/officeDocument/2006/relationships/hyperlink" Target="https://podminky.urs.cz/item/CS_URS_2025_02/452353112" TargetMode="External" /><Relationship Id="rId22" Type="http://schemas.openxmlformats.org/officeDocument/2006/relationships/hyperlink" Target="https://podminky.urs.cz/item/CS_URS_2025_02/857242122" TargetMode="External" /><Relationship Id="rId23" Type="http://schemas.openxmlformats.org/officeDocument/2006/relationships/hyperlink" Target="https://podminky.urs.cz/item/CS_URS_2025_02/857244122" TargetMode="External" /><Relationship Id="rId24" Type="http://schemas.openxmlformats.org/officeDocument/2006/relationships/hyperlink" Target="https://podminky.urs.cz/item/CS_URS_2025_02/857262122" TargetMode="External" /><Relationship Id="rId25" Type="http://schemas.openxmlformats.org/officeDocument/2006/relationships/hyperlink" Target="https://podminky.urs.cz/item/CS_URS_2025_02/857264122" TargetMode="External" /><Relationship Id="rId26" Type="http://schemas.openxmlformats.org/officeDocument/2006/relationships/hyperlink" Target="https://podminky.urs.cz/item/CS_URS_2025_02/871241151" TargetMode="External" /><Relationship Id="rId27" Type="http://schemas.openxmlformats.org/officeDocument/2006/relationships/hyperlink" Target="https://podminky.urs.cz/item/CS_URS_2025_02/871251811" TargetMode="External" /><Relationship Id="rId28" Type="http://schemas.openxmlformats.org/officeDocument/2006/relationships/hyperlink" Target="https://podminky.urs.cz/item/CS_URS_2025_02/877241101" TargetMode="External" /><Relationship Id="rId29" Type="http://schemas.openxmlformats.org/officeDocument/2006/relationships/hyperlink" Target="https://podminky.urs.cz/item/CS_URS_2025_02/891241112" TargetMode="External" /><Relationship Id="rId30" Type="http://schemas.openxmlformats.org/officeDocument/2006/relationships/hyperlink" Target="https://podminky.urs.cz/item/CS_URS_2025_02/891247112" TargetMode="External" /><Relationship Id="rId31" Type="http://schemas.openxmlformats.org/officeDocument/2006/relationships/hyperlink" Target="https://podminky.urs.cz/item/CS_URS_2025_02/891261112" TargetMode="External" /><Relationship Id="rId32" Type="http://schemas.openxmlformats.org/officeDocument/2006/relationships/hyperlink" Target="https://podminky.urs.cz/item/CS_URS_2025_02/891261811" TargetMode="External" /><Relationship Id="rId33" Type="http://schemas.openxmlformats.org/officeDocument/2006/relationships/hyperlink" Target="https://podminky.urs.cz/item/CS_URS_2025_02/892241111" TargetMode="External" /><Relationship Id="rId34" Type="http://schemas.openxmlformats.org/officeDocument/2006/relationships/hyperlink" Target="https://podminky.urs.cz/item/CS_URS_2025_02/892273122" TargetMode="External" /><Relationship Id="rId35" Type="http://schemas.openxmlformats.org/officeDocument/2006/relationships/hyperlink" Target="https://podminky.urs.cz/item/CS_URS_2025_02/892372111" TargetMode="External" /><Relationship Id="rId36" Type="http://schemas.openxmlformats.org/officeDocument/2006/relationships/hyperlink" Target="https://podminky.urs.cz/item/CS_URS_2025_02/899401112" TargetMode="External" /><Relationship Id="rId37" Type="http://schemas.openxmlformats.org/officeDocument/2006/relationships/hyperlink" Target="https://podminky.urs.cz/item/CS_URS_2025_02/899401113" TargetMode="External" /><Relationship Id="rId38" Type="http://schemas.openxmlformats.org/officeDocument/2006/relationships/hyperlink" Target="https://podminky.urs.cz/item/CS_URS_2025_02/899721111" TargetMode="External" /><Relationship Id="rId39" Type="http://schemas.openxmlformats.org/officeDocument/2006/relationships/hyperlink" Target="https://podminky.urs.cz/item/CS_URS_2025_02/899722112" TargetMode="External" /><Relationship Id="rId40" Type="http://schemas.openxmlformats.org/officeDocument/2006/relationships/hyperlink" Target="https://podminky.urs.cz/item/CS_URS_2025_02/899910202" TargetMode="External" /><Relationship Id="rId41" Type="http://schemas.openxmlformats.org/officeDocument/2006/relationships/hyperlink" Target="https://podminky.urs.cz/item/CS_URS_2025_02/997013501" TargetMode="External" /><Relationship Id="rId42" Type="http://schemas.openxmlformats.org/officeDocument/2006/relationships/hyperlink" Target="https://podminky.urs.cz/item/CS_URS_2025_02/997013509" TargetMode="External" /><Relationship Id="rId43" Type="http://schemas.openxmlformats.org/officeDocument/2006/relationships/hyperlink" Target="https://podminky.urs.cz/item/CS_URS_2025_02/997013871" TargetMode="External" /><Relationship Id="rId44" Type="http://schemas.openxmlformats.org/officeDocument/2006/relationships/hyperlink" Target="https://podminky.urs.cz/item/CS_URS_2025_02/998276101" TargetMode="External" /><Relationship Id="rId45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201" TargetMode="External" /><Relationship Id="rId2" Type="http://schemas.openxmlformats.org/officeDocument/2006/relationships/hyperlink" Target="https://podminky.urs.cz/item/CS_URS_2025_02/115101301" TargetMode="External" /><Relationship Id="rId3" Type="http://schemas.openxmlformats.org/officeDocument/2006/relationships/hyperlink" Target="https://podminky.urs.cz/item/CS_URS_2025_02/132254204" TargetMode="External" /><Relationship Id="rId4" Type="http://schemas.openxmlformats.org/officeDocument/2006/relationships/hyperlink" Target="https://podminky.urs.cz/item/CS_URS_2025_02/132354204" TargetMode="External" /><Relationship Id="rId5" Type="http://schemas.openxmlformats.org/officeDocument/2006/relationships/hyperlink" Target="https://podminky.urs.cz/item/CS_URS_2025_02/139001101" TargetMode="External" /><Relationship Id="rId6" Type="http://schemas.openxmlformats.org/officeDocument/2006/relationships/hyperlink" Target="https://podminky.urs.cz/item/CS_URS_2025_02/151101101" TargetMode="External" /><Relationship Id="rId7" Type="http://schemas.openxmlformats.org/officeDocument/2006/relationships/hyperlink" Target="https://podminky.urs.cz/item/CS_URS_2025_02/151101111" TargetMode="External" /><Relationship Id="rId8" Type="http://schemas.openxmlformats.org/officeDocument/2006/relationships/hyperlink" Target="https://podminky.urs.cz/item/CS_URS_2025_02/162451106" TargetMode="External" /><Relationship Id="rId9" Type="http://schemas.openxmlformats.org/officeDocument/2006/relationships/hyperlink" Target="https://podminky.urs.cz/item/CS_URS_2025_02/162751117" TargetMode="External" /><Relationship Id="rId10" Type="http://schemas.openxmlformats.org/officeDocument/2006/relationships/hyperlink" Target="https://podminky.urs.cz/item/CS_URS_2025_02/162751119" TargetMode="External" /><Relationship Id="rId11" Type="http://schemas.openxmlformats.org/officeDocument/2006/relationships/hyperlink" Target="https://podminky.urs.cz/item/CS_URS_2025_02/167151101" TargetMode="External" /><Relationship Id="rId12" Type="http://schemas.openxmlformats.org/officeDocument/2006/relationships/hyperlink" Target="https://podminky.urs.cz/item/CS_URS_2025_02/171201231" TargetMode="External" /><Relationship Id="rId13" Type="http://schemas.openxmlformats.org/officeDocument/2006/relationships/hyperlink" Target="https://podminky.urs.cz/item/CS_URS_2025_02/171251201" TargetMode="External" /><Relationship Id="rId14" Type="http://schemas.openxmlformats.org/officeDocument/2006/relationships/hyperlink" Target="https://podminky.urs.cz/item/CS_URS_2025_02/174151101" TargetMode="External" /><Relationship Id="rId15" Type="http://schemas.openxmlformats.org/officeDocument/2006/relationships/hyperlink" Target="https://podminky.urs.cz/item/CS_URS_2025_02/175111101" TargetMode="External" /><Relationship Id="rId16" Type="http://schemas.openxmlformats.org/officeDocument/2006/relationships/hyperlink" Target="https://podminky.urs.cz/item/CS_URS_2025_02/359901111" TargetMode="External" /><Relationship Id="rId17" Type="http://schemas.openxmlformats.org/officeDocument/2006/relationships/hyperlink" Target="https://podminky.urs.cz/item/CS_URS_2025_02/359901211" TargetMode="External" /><Relationship Id="rId18" Type="http://schemas.openxmlformats.org/officeDocument/2006/relationships/hyperlink" Target="https://podminky.urs.cz/item/CS_URS_2025_02/451573111" TargetMode="External" /><Relationship Id="rId19" Type="http://schemas.openxmlformats.org/officeDocument/2006/relationships/hyperlink" Target="https://podminky.urs.cz/item/CS_URS_2025_02/871275811" TargetMode="External" /><Relationship Id="rId20" Type="http://schemas.openxmlformats.org/officeDocument/2006/relationships/hyperlink" Target="https://podminky.urs.cz/item/CS_URS_2025_02/871313121" TargetMode="External" /><Relationship Id="rId21" Type="http://schemas.openxmlformats.org/officeDocument/2006/relationships/hyperlink" Target="https://podminky.urs.cz/item/CS_URS_2025_02/877310310" TargetMode="External" /><Relationship Id="rId22" Type="http://schemas.openxmlformats.org/officeDocument/2006/relationships/hyperlink" Target="https://podminky.urs.cz/item/CS_URS_2025_02/877310330" TargetMode="External" /><Relationship Id="rId23" Type="http://schemas.openxmlformats.org/officeDocument/2006/relationships/hyperlink" Target="https://podminky.urs.cz/item/CS_URS_2025_02/877315123" TargetMode="External" /><Relationship Id="rId24" Type="http://schemas.openxmlformats.org/officeDocument/2006/relationships/hyperlink" Target="https://podminky.urs.cz/item/CS_URS_2025_02/877360320" TargetMode="External" /><Relationship Id="rId25" Type="http://schemas.openxmlformats.org/officeDocument/2006/relationships/hyperlink" Target="https://podminky.urs.cz/item/CS_URS_2025_02/899722113" TargetMode="External" /><Relationship Id="rId26" Type="http://schemas.openxmlformats.org/officeDocument/2006/relationships/hyperlink" Target="https://podminky.urs.cz/item/CS_URS_2025_02/899910212" TargetMode="External" /><Relationship Id="rId27" Type="http://schemas.openxmlformats.org/officeDocument/2006/relationships/hyperlink" Target="https://podminky.urs.cz/item/CS_URS_2025_02/997013501" TargetMode="External" /><Relationship Id="rId28" Type="http://schemas.openxmlformats.org/officeDocument/2006/relationships/hyperlink" Target="https://podminky.urs.cz/item/CS_URS_2025_02/997013509" TargetMode="External" /><Relationship Id="rId29" Type="http://schemas.openxmlformats.org/officeDocument/2006/relationships/hyperlink" Target="https://podminky.urs.cz/item/CS_URS_2025_02/997013871" TargetMode="External" /><Relationship Id="rId30" Type="http://schemas.openxmlformats.org/officeDocument/2006/relationships/hyperlink" Target="https://podminky.urs.cz/item/CS_URS_2025_02/998276101" TargetMode="External" /><Relationship Id="rId3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6121" TargetMode="External" /><Relationship Id="rId2" Type="http://schemas.openxmlformats.org/officeDocument/2006/relationships/hyperlink" Target="https://podminky.urs.cz/item/CS_URS_2025_02/115101201" TargetMode="External" /><Relationship Id="rId3" Type="http://schemas.openxmlformats.org/officeDocument/2006/relationships/hyperlink" Target="https://podminky.urs.cz/item/CS_URS_2025_02/115101301" TargetMode="External" /><Relationship Id="rId4" Type="http://schemas.openxmlformats.org/officeDocument/2006/relationships/hyperlink" Target="https://podminky.urs.cz/item/CS_URS_2025_02/132254204" TargetMode="External" /><Relationship Id="rId5" Type="http://schemas.openxmlformats.org/officeDocument/2006/relationships/hyperlink" Target="https://podminky.urs.cz/item/CS_URS_2025_02/132354204" TargetMode="External" /><Relationship Id="rId6" Type="http://schemas.openxmlformats.org/officeDocument/2006/relationships/hyperlink" Target="https://podminky.urs.cz/item/CS_URS_2025_02/139001101" TargetMode="External" /><Relationship Id="rId7" Type="http://schemas.openxmlformats.org/officeDocument/2006/relationships/hyperlink" Target="https://podminky.urs.cz/item/CS_URS_2025_02/151101101" TargetMode="External" /><Relationship Id="rId8" Type="http://schemas.openxmlformats.org/officeDocument/2006/relationships/hyperlink" Target="https://podminky.urs.cz/item/CS_URS_2025_02/151101111" TargetMode="External" /><Relationship Id="rId9" Type="http://schemas.openxmlformats.org/officeDocument/2006/relationships/hyperlink" Target="https://podminky.urs.cz/item/CS_URS_2025_02/162451106" TargetMode="External" /><Relationship Id="rId10" Type="http://schemas.openxmlformats.org/officeDocument/2006/relationships/hyperlink" Target="https://podminky.urs.cz/item/CS_URS_2025_02/162751117" TargetMode="External" /><Relationship Id="rId11" Type="http://schemas.openxmlformats.org/officeDocument/2006/relationships/hyperlink" Target="https://podminky.urs.cz/item/CS_URS_2025_02/162751119" TargetMode="External" /><Relationship Id="rId12" Type="http://schemas.openxmlformats.org/officeDocument/2006/relationships/hyperlink" Target="https://podminky.urs.cz/item/CS_URS_2025_02/167151101" TargetMode="External" /><Relationship Id="rId13" Type="http://schemas.openxmlformats.org/officeDocument/2006/relationships/hyperlink" Target="https://podminky.urs.cz/item/CS_URS_2025_02/171201231" TargetMode="External" /><Relationship Id="rId14" Type="http://schemas.openxmlformats.org/officeDocument/2006/relationships/hyperlink" Target="https://podminky.urs.cz/item/CS_URS_2025_02/171251201" TargetMode="External" /><Relationship Id="rId15" Type="http://schemas.openxmlformats.org/officeDocument/2006/relationships/hyperlink" Target="https://podminky.urs.cz/item/CS_URS_2025_02/174151101" TargetMode="External" /><Relationship Id="rId16" Type="http://schemas.openxmlformats.org/officeDocument/2006/relationships/hyperlink" Target="https://podminky.urs.cz/item/CS_URS_2025_02/175111101" TargetMode="External" /><Relationship Id="rId17" Type="http://schemas.openxmlformats.org/officeDocument/2006/relationships/hyperlink" Target="https://podminky.urs.cz/item/CS_URS_2025_02/451573111" TargetMode="External" /><Relationship Id="rId18" Type="http://schemas.openxmlformats.org/officeDocument/2006/relationships/hyperlink" Target="https://podminky.urs.cz/item/CS_URS_2025_02/451577777" TargetMode="External" /><Relationship Id="rId19" Type="http://schemas.openxmlformats.org/officeDocument/2006/relationships/hyperlink" Target="https://podminky.urs.cz/item/CS_URS_2025_02/596811120" TargetMode="External" /><Relationship Id="rId20" Type="http://schemas.openxmlformats.org/officeDocument/2006/relationships/hyperlink" Target="https://podminky.urs.cz/item/CS_URS_2025_02/871161141" TargetMode="External" /><Relationship Id="rId21" Type="http://schemas.openxmlformats.org/officeDocument/2006/relationships/hyperlink" Target="https://podminky.urs.cz/item/CS_URS_2025_02/871211811" TargetMode="External" /><Relationship Id="rId22" Type="http://schemas.openxmlformats.org/officeDocument/2006/relationships/hyperlink" Target="https://podminky.urs.cz/item/CS_URS_2025_02/877162001" TargetMode="External" /><Relationship Id="rId23" Type="http://schemas.openxmlformats.org/officeDocument/2006/relationships/hyperlink" Target="https://podminky.urs.cz/item/CS_URS_2025_02/891171321" TargetMode="External" /><Relationship Id="rId24" Type="http://schemas.openxmlformats.org/officeDocument/2006/relationships/hyperlink" Target="https://podminky.urs.cz/item/CS_URS_2025_02/891181811" TargetMode="External" /><Relationship Id="rId25" Type="http://schemas.openxmlformats.org/officeDocument/2006/relationships/hyperlink" Target="https://podminky.urs.cz/item/CS_URS_2025_02/891249111" TargetMode="External" /><Relationship Id="rId26" Type="http://schemas.openxmlformats.org/officeDocument/2006/relationships/hyperlink" Target="https://podminky.urs.cz/item/CS_URS_2025_02/892241111" TargetMode="External" /><Relationship Id="rId27" Type="http://schemas.openxmlformats.org/officeDocument/2006/relationships/hyperlink" Target="https://podminky.urs.cz/item/CS_URS_2025_02/892233122" TargetMode="External" /><Relationship Id="rId28" Type="http://schemas.openxmlformats.org/officeDocument/2006/relationships/hyperlink" Target="https://podminky.urs.cz/item/CS_URS_2025_02/899401112" TargetMode="External" /><Relationship Id="rId29" Type="http://schemas.openxmlformats.org/officeDocument/2006/relationships/hyperlink" Target="https://podminky.urs.cz/item/CS_URS_2025_02/899721111" TargetMode="External" /><Relationship Id="rId30" Type="http://schemas.openxmlformats.org/officeDocument/2006/relationships/hyperlink" Target="https://podminky.urs.cz/item/CS_URS_2025_02/899722112" TargetMode="External" /><Relationship Id="rId31" Type="http://schemas.openxmlformats.org/officeDocument/2006/relationships/hyperlink" Target="https://podminky.urs.cz/item/CS_URS_2025_02/979054441" TargetMode="External" /><Relationship Id="rId32" Type="http://schemas.openxmlformats.org/officeDocument/2006/relationships/hyperlink" Target="https://podminky.urs.cz/item/CS_URS_2025_02/997013501" TargetMode="External" /><Relationship Id="rId33" Type="http://schemas.openxmlformats.org/officeDocument/2006/relationships/hyperlink" Target="https://podminky.urs.cz/item/CS_URS_2025_02/997013509" TargetMode="External" /><Relationship Id="rId34" Type="http://schemas.openxmlformats.org/officeDocument/2006/relationships/hyperlink" Target="https://podminky.urs.cz/item/CS_URS_2025_02/997013871" TargetMode="External" /><Relationship Id="rId35" Type="http://schemas.openxmlformats.org/officeDocument/2006/relationships/hyperlink" Target="https://podminky.urs.cz/item/CS_URS_2025_02/998276101" TargetMode="External" /><Relationship Id="rId36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21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22</v>
      </c>
      <c r="E8" s="25"/>
      <c r="F8" s="25"/>
      <c r="G8" s="25"/>
      <c r="H8" s="25"/>
      <c r="I8" s="25"/>
      <c r="J8" s="25"/>
      <c r="K8" s="30" t="s">
        <v>23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24</v>
      </c>
      <c r="AL8" s="25"/>
      <c r="AM8" s="25"/>
      <c r="AN8" s="36" t="s">
        <v>25</v>
      </c>
      <c r="AO8" s="25"/>
      <c r="AP8" s="25"/>
      <c r="AQ8" s="25"/>
      <c r="AR8" s="23"/>
      <c r="BE8" s="34"/>
      <c r="BS8" s="20" t="s">
        <v>6</v>
      </c>
    </row>
    <row r="9" s="1" customFormat="1" ht="29.28" customHeight="1">
      <c r="B9" s="24"/>
      <c r="C9" s="25"/>
      <c r="D9" s="29" t="s">
        <v>26</v>
      </c>
      <c r="E9" s="25"/>
      <c r="F9" s="25"/>
      <c r="G9" s="25"/>
      <c r="H9" s="25"/>
      <c r="I9" s="25"/>
      <c r="J9" s="25"/>
      <c r="K9" s="37" t="s">
        <v>27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9" t="s">
        <v>28</v>
      </c>
      <c r="AL9" s="25"/>
      <c r="AM9" s="25"/>
      <c r="AN9" s="37" t="s">
        <v>29</v>
      </c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30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31</v>
      </c>
      <c r="AL10" s="25"/>
      <c r="AM10" s="25"/>
      <c r="AN10" s="30" t="s">
        <v>32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33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34</v>
      </c>
      <c r="AL11" s="25"/>
      <c r="AM11" s="25"/>
      <c r="AN11" s="30" t="s">
        <v>35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36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31</v>
      </c>
      <c r="AL13" s="25"/>
      <c r="AM13" s="25"/>
      <c r="AN13" s="38" t="s">
        <v>37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8" t="s">
        <v>37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5" t="s">
        <v>34</v>
      </c>
      <c r="AL14" s="25"/>
      <c r="AM14" s="25"/>
      <c r="AN14" s="38" t="s">
        <v>37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38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31</v>
      </c>
      <c r="AL16" s="25"/>
      <c r="AM16" s="25"/>
      <c r="AN16" s="30" t="s">
        <v>39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40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34</v>
      </c>
      <c r="AL17" s="25"/>
      <c r="AM17" s="25"/>
      <c r="AN17" s="30" t="s">
        <v>41</v>
      </c>
      <c r="AO17" s="25"/>
      <c r="AP17" s="25"/>
      <c r="AQ17" s="25"/>
      <c r="AR17" s="23"/>
      <c r="BE17" s="34"/>
      <c r="BS17" s="20" t="s">
        <v>42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43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31</v>
      </c>
      <c r="AL19" s="25"/>
      <c r="AM19" s="25"/>
      <c r="AN19" s="30" t="s">
        <v>44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45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34</v>
      </c>
      <c r="AL20" s="25"/>
      <c r="AM20" s="25"/>
      <c r="AN20" s="30" t="s">
        <v>44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46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40" t="s">
        <v>47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25"/>
      <c r="AQ25" s="25"/>
      <c r="AR25" s="23"/>
      <c r="BE25" s="34"/>
    </row>
    <row r="26" s="2" customFormat="1" ht="25.92" customHeight="1">
      <c r="A26" s="42"/>
      <c r="B26" s="43"/>
      <c r="C26" s="44"/>
      <c r="D26" s="45" t="s">
        <v>48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7">
        <f>ROUND(AG54,2)</f>
        <v>0</v>
      </c>
      <c r="AL26" s="46"/>
      <c r="AM26" s="46"/>
      <c r="AN26" s="46"/>
      <c r="AO26" s="46"/>
      <c r="AP26" s="44"/>
      <c r="AQ26" s="44"/>
      <c r="AR26" s="48"/>
      <c r="BE26" s="34"/>
    </row>
    <row r="27" s="2" customFormat="1" ht="6.96" customHeight="1">
      <c r="A27" s="42"/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8"/>
      <c r="BE27" s="34"/>
    </row>
    <row r="28" s="2" customFormat="1">
      <c r="A28" s="42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9" t="s">
        <v>49</v>
      </c>
      <c r="M28" s="49"/>
      <c r="N28" s="49"/>
      <c r="O28" s="49"/>
      <c r="P28" s="49"/>
      <c r="Q28" s="44"/>
      <c r="R28" s="44"/>
      <c r="S28" s="44"/>
      <c r="T28" s="44"/>
      <c r="U28" s="44"/>
      <c r="V28" s="44"/>
      <c r="W28" s="49" t="s">
        <v>50</v>
      </c>
      <c r="X28" s="49"/>
      <c r="Y28" s="49"/>
      <c r="Z28" s="49"/>
      <c r="AA28" s="49"/>
      <c r="AB28" s="49"/>
      <c r="AC28" s="49"/>
      <c r="AD28" s="49"/>
      <c r="AE28" s="49"/>
      <c r="AF28" s="44"/>
      <c r="AG28" s="44"/>
      <c r="AH28" s="44"/>
      <c r="AI28" s="44"/>
      <c r="AJ28" s="44"/>
      <c r="AK28" s="49" t="s">
        <v>51</v>
      </c>
      <c r="AL28" s="49"/>
      <c r="AM28" s="49"/>
      <c r="AN28" s="49"/>
      <c r="AO28" s="49"/>
      <c r="AP28" s="44"/>
      <c r="AQ28" s="44"/>
      <c r="AR28" s="48"/>
      <c r="BE28" s="34"/>
    </row>
    <row r="29" s="3" customFormat="1" ht="14.4" customHeight="1">
      <c r="A29" s="3"/>
      <c r="B29" s="50"/>
      <c r="C29" s="51"/>
      <c r="D29" s="35" t="s">
        <v>52</v>
      </c>
      <c r="E29" s="51"/>
      <c r="F29" s="35" t="s">
        <v>53</v>
      </c>
      <c r="G29" s="51"/>
      <c r="H29" s="51"/>
      <c r="I29" s="51"/>
      <c r="J29" s="51"/>
      <c r="K29" s="51"/>
      <c r="L29" s="52">
        <v>0.20999999999999999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3">
        <f>ROUND(AZ54, 2)</f>
        <v>0</v>
      </c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3">
        <f>ROUND(AV54, 2)</f>
        <v>0</v>
      </c>
      <c r="AL29" s="51"/>
      <c r="AM29" s="51"/>
      <c r="AN29" s="51"/>
      <c r="AO29" s="51"/>
      <c r="AP29" s="51"/>
      <c r="AQ29" s="51"/>
      <c r="AR29" s="54"/>
      <c r="BE29" s="55"/>
    </row>
    <row r="30" s="3" customFormat="1" ht="14.4" customHeight="1">
      <c r="A30" s="3"/>
      <c r="B30" s="50"/>
      <c r="C30" s="51"/>
      <c r="D30" s="51"/>
      <c r="E30" s="51"/>
      <c r="F30" s="35" t="s">
        <v>54</v>
      </c>
      <c r="G30" s="51"/>
      <c r="H30" s="51"/>
      <c r="I30" s="51"/>
      <c r="J30" s="51"/>
      <c r="K30" s="51"/>
      <c r="L30" s="52">
        <v>0.12</v>
      </c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3">
        <f>ROUND(BA54, 2)</f>
        <v>0</v>
      </c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3">
        <f>ROUND(AW54, 2)</f>
        <v>0</v>
      </c>
      <c r="AL30" s="51"/>
      <c r="AM30" s="51"/>
      <c r="AN30" s="51"/>
      <c r="AO30" s="51"/>
      <c r="AP30" s="51"/>
      <c r="AQ30" s="51"/>
      <c r="AR30" s="54"/>
      <c r="BE30" s="55"/>
    </row>
    <row r="31" hidden="1" s="3" customFormat="1" ht="14.4" customHeight="1">
      <c r="A31" s="3"/>
      <c r="B31" s="50"/>
      <c r="C31" s="51"/>
      <c r="D31" s="51"/>
      <c r="E31" s="51"/>
      <c r="F31" s="35" t="s">
        <v>55</v>
      </c>
      <c r="G31" s="51"/>
      <c r="H31" s="51"/>
      <c r="I31" s="51"/>
      <c r="J31" s="51"/>
      <c r="K31" s="51"/>
      <c r="L31" s="52">
        <v>0.20999999999999999</v>
      </c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3">
        <f>ROUND(BB54, 2)</f>
        <v>0</v>
      </c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3">
        <v>0</v>
      </c>
      <c r="AL31" s="51"/>
      <c r="AM31" s="51"/>
      <c r="AN31" s="51"/>
      <c r="AO31" s="51"/>
      <c r="AP31" s="51"/>
      <c r="AQ31" s="51"/>
      <c r="AR31" s="54"/>
      <c r="BE31" s="55"/>
    </row>
    <row r="32" hidden="1" s="3" customFormat="1" ht="14.4" customHeight="1">
      <c r="A32" s="3"/>
      <c r="B32" s="50"/>
      <c r="C32" s="51"/>
      <c r="D32" s="51"/>
      <c r="E32" s="51"/>
      <c r="F32" s="35" t="s">
        <v>56</v>
      </c>
      <c r="G32" s="51"/>
      <c r="H32" s="51"/>
      <c r="I32" s="51"/>
      <c r="J32" s="51"/>
      <c r="K32" s="51"/>
      <c r="L32" s="52">
        <v>0.12</v>
      </c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3">
        <f>ROUND(BC54, 2)</f>
        <v>0</v>
      </c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3">
        <v>0</v>
      </c>
      <c r="AL32" s="51"/>
      <c r="AM32" s="51"/>
      <c r="AN32" s="51"/>
      <c r="AO32" s="51"/>
      <c r="AP32" s="51"/>
      <c r="AQ32" s="51"/>
      <c r="AR32" s="54"/>
      <c r="BE32" s="55"/>
    </row>
    <row r="33" hidden="1" s="3" customFormat="1" ht="14.4" customHeight="1">
      <c r="A33" s="3"/>
      <c r="B33" s="50"/>
      <c r="C33" s="51"/>
      <c r="D33" s="51"/>
      <c r="E33" s="51"/>
      <c r="F33" s="35" t="s">
        <v>57</v>
      </c>
      <c r="G33" s="51"/>
      <c r="H33" s="51"/>
      <c r="I33" s="51"/>
      <c r="J33" s="51"/>
      <c r="K33" s="51"/>
      <c r="L33" s="52">
        <v>0</v>
      </c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3">
        <f>ROUND(BD54, 2)</f>
        <v>0</v>
      </c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3">
        <v>0</v>
      </c>
      <c r="AL33" s="51"/>
      <c r="AM33" s="51"/>
      <c r="AN33" s="51"/>
      <c r="AO33" s="51"/>
      <c r="AP33" s="51"/>
      <c r="AQ33" s="51"/>
      <c r="AR33" s="54"/>
      <c r="BE33" s="3"/>
    </row>
    <row r="34" s="2" customFormat="1" ht="6.96" customHeight="1">
      <c r="A34" s="42"/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8"/>
      <c r="BE34" s="42"/>
    </row>
    <row r="35" s="2" customFormat="1" ht="25.92" customHeight="1">
      <c r="A35" s="42"/>
      <c r="B35" s="43"/>
      <c r="C35" s="56"/>
      <c r="D35" s="57" t="s">
        <v>58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9" t="s">
        <v>59</v>
      </c>
      <c r="U35" s="58"/>
      <c r="V35" s="58"/>
      <c r="W35" s="58"/>
      <c r="X35" s="60" t="s">
        <v>60</v>
      </c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61">
        <f>SUM(AK26:AK33)</f>
        <v>0</v>
      </c>
      <c r="AL35" s="58"/>
      <c r="AM35" s="58"/>
      <c r="AN35" s="58"/>
      <c r="AO35" s="62"/>
      <c r="AP35" s="56"/>
      <c r="AQ35" s="56"/>
      <c r="AR35" s="48"/>
      <c r="BE35" s="42"/>
    </row>
    <row r="36" s="2" customFormat="1" ht="6.96" customHeight="1">
      <c r="A36" s="42"/>
      <c r="B36" s="43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8"/>
      <c r="BE36" s="42"/>
    </row>
    <row r="37" s="2" customFormat="1" ht="6.96" customHeight="1">
      <c r="A37" s="42"/>
      <c r="B37" s="63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48"/>
      <c r="BE37" s="42"/>
    </row>
    <row r="41" s="2" customFormat="1" ht="6.96" customHeight="1">
      <c r="A41" s="42"/>
      <c r="B41" s="65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48"/>
      <c r="BE41" s="42"/>
    </row>
    <row r="42" s="2" customFormat="1" ht="24.96" customHeight="1">
      <c r="A42" s="42"/>
      <c r="B42" s="43"/>
      <c r="C42" s="26" t="s">
        <v>61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8"/>
      <c r="BE42" s="42"/>
    </row>
    <row r="43" s="2" customFormat="1" ht="6.96" customHeight="1">
      <c r="A43" s="42"/>
      <c r="B43" s="43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8"/>
      <c r="BE43" s="42"/>
    </row>
    <row r="44" s="4" customFormat="1" ht="12" customHeight="1">
      <c r="A44" s="4"/>
      <c r="B44" s="67"/>
      <c r="C44" s="35" t="s">
        <v>13</v>
      </c>
      <c r="D44" s="68"/>
      <c r="E44" s="68"/>
      <c r="F44" s="68"/>
      <c r="G44" s="68"/>
      <c r="H44" s="68"/>
      <c r="I44" s="68"/>
      <c r="J44" s="68"/>
      <c r="K44" s="68"/>
      <c r="L44" s="68" t="str">
        <f>K5</f>
        <v>2025/09/02</v>
      </c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9"/>
      <c r="BE44" s="4"/>
    </row>
    <row r="45" s="5" customFormat="1" ht="36.96" customHeight="1">
      <c r="A45" s="5"/>
      <c r="B45" s="70"/>
      <c r="C45" s="71" t="s">
        <v>16</v>
      </c>
      <c r="D45" s="72"/>
      <c r="E45" s="72"/>
      <c r="F45" s="72"/>
      <c r="G45" s="72"/>
      <c r="H45" s="72"/>
      <c r="I45" s="72"/>
      <c r="J45" s="72"/>
      <c r="K45" s="72"/>
      <c r="L45" s="73" t="str">
        <f>K6</f>
        <v>Stavební úpravy Zahradní ulice, Nová Bystřice</v>
      </c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4"/>
      <c r="BE45" s="5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8"/>
      <c r="BE46" s="42"/>
    </row>
    <row r="47" s="2" customFormat="1" ht="12" customHeight="1">
      <c r="A47" s="42"/>
      <c r="B47" s="43"/>
      <c r="C47" s="35" t="s">
        <v>22</v>
      </c>
      <c r="D47" s="44"/>
      <c r="E47" s="44"/>
      <c r="F47" s="44"/>
      <c r="G47" s="44"/>
      <c r="H47" s="44"/>
      <c r="I47" s="44"/>
      <c r="J47" s="44"/>
      <c r="K47" s="44"/>
      <c r="L47" s="75" t="str">
        <f>IF(K8="","",K8)</f>
        <v>Nová Bystřice</v>
      </c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35" t="s">
        <v>24</v>
      </c>
      <c r="AJ47" s="44"/>
      <c r="AK47" s="44"/>
      <c r="AL47" s="44"/>
      <c r="AM47" s="76" t="str">
        <f>IF(AN8= "","",AN8)</f>
        <v>8. 9. 2025</v>
      </c>
      <c r="AN47" s="76"/>
      <c r="AO47" s="44"/>
      <c r="AP47" s="44"/>
      <c r="AQ47" s="44"/>
      <c r="AR47" s="48"/>
      <c r="BE47" s="42"/>
    </row>
    <row r="48" s="2" customFormat="1" ht="6.96" customHeight="1">
      <c r="A48" s="42"/>
      <c r="B48" s="43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8"/>
      <c r="BE48" s="42"/>
    </row>
    <row r="49" s="2" customFormat="1" ht="15.15" customHeight="1">
      <c r="A49" s="42"/>
      <c r="B49" s="43"/>
      <c r="C49" s="35" t="s">
        <v>30</v>
      </c>
      <c r="D49" s="44"/>
      <c r="E49" s="44"/>
      <c r="F49" s="44"/>
      <c r="G49" s="44"/>
      <c r="H49" s="44"/>
      <c r="I49" s="44"/>
      <c r="J49" s="44"/>
      <c r="K49" s="44"/>
      <c r="L49" s="68" t="str">
        <f>IF(E11= "","",E11)</f>
        <v>Město Nová Bystřice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35" t="s">
        <v>38</v>
      </c>
      <c r="AJ49" s="44"/>
      <c r="AK49" s="44"/>
      <c r="AL49" s="44"/>
      <c r="AM49" s="77" t="str">
        <f>IF(E17="","",E17)</f>
        <v>VAK projekt s.r.o.</v>
      </c>
      <c r="AN49" s="68"/>
      <c r="AO49" s="68"/>
      <c r="AP49" s="68"/>
      <c r="AQ49" s="44"/>
      <c r="AR49" s="48"/>
      <c r="AS49" s="78" t="s">
        <v>62</v>
      </c>
      <c r="AT49" s="79"/>
      <c r="AU49" s="80"/>
      <c r="AV49" s="80"/>
      <c r="AW49" s="80"/>
      <c r="AX49" s="80"/>
      <c r="AY49" s="80"/>
      <c r="AZ49" s="80"/>
      <c r="BA49" s="80"/>
      <c r="BB49" s="80"/>
      <c r="BC49" s="80"/>
      <c r="BD49" s="81"/>
      <c r="BE49" s="42"/>
    </row>
    <row r="50" s="2" customFormat="1" ht="15.15" customHeight="1">
      <c r="A50" s="42"/>
      <c r="B50" s="43"/>
      <c r="C50" s="35" t="s">
        <v>36</v>
      </c>
      <c r="D50" s="44"/>
      <c r="E50" s="44"/>
      <c r="F50" s="44"/>
      <c r="G50" s="44"/>
      <c r="H50" s="44"/>
      <c r="I50" s="44"/>
      <c r="J50" s="44"/>
      <c r="K50" s="44"/>
      <c r="L50" s="68" t="str">
        <f>IF(E14= "Vyplň údaj","",E14)</f>
        <v/>
      </c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35" t="s">
        <v>43</v>
      </c>
      <c r="AJ50" s="44"/>
      <c r="AK50" s="44"/>
      <c r="AL50" s="44"/>
      <c r="AM50" s="77" t="str">
        <f>IF(E20="","",E20)</f>
        <v>Ing. Martina Zamlinská</v>
      </c>
      <c r="AN50" s="68"/>
      <c r="AO50" s="68"/>
      <c r="AP50" s="68"/>
      <c r="AQ50" s="44"/>
      <c r="AR50" s="48"/>
      <c r="AS50" s="82"/>
      <c r="AT50" s="83"/>
      <c r="AU50" s="84"/>
      <c r="AV50" s="84"/>
      <c r="AW50" s="84"/>
      <c r="AX50" s="84"/>
      <c r="AY50" s="84"/>
      <c r="AZ50" s="84"/>
      <c r="BA50" s="84"/>
      <c r="BB50" s="84"/>
      <c r="BC50" s="84"/>
      <c r="BD50" s="85"/>
      <c r="BE50" s="42"/>
    </row>
    <row r="51" s="2" customFormat="1" ht="10.8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8"/>
      <c r="AS51" s="86"/>
      <c r="AT51" s="87"/>
      <c r="AU51" s="88"/>
      <c r="AV51" s="88"/>
      <c r="AW51" s="88"/>
      <c r="AX51" s="88"/>
      <c r="AY51" s="88"/>
      <c r="AZ51" s="88"/>
      <c r="BA51" s="88"/>
      <c r="BB51" s="88"/>
      <c r="BC51" s="88"/>
      <c r="BD51" s="89"/>
      <c r="BE51" s="42"/>
    </row>
    <row r="52" s="2" customFormat="1" ht="29.28" customHeight="1">
      <c r="A52" s="42"/>
      <c r="B52" s="43"/>
      <c r="C52" s="90" t="s">
        <v>63</v>
      </c>
      <c r="D52" s="91"/>
      <c r="E52" s="91"/>
      <c r="F52" s="91"/>
      <c r="G52" s="91"/>
      <c r="H52" s="92"/>
      <c r="I52" s="93" t="s">
        <v>64</v>
      </c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4" t="s">
        <v>65</v>
      </c>
      <c r="AH52" s="91"/>
      <c r="AI52" s="91"/>
      <c r="AJ52" s="91"/>
      <c r="AK52" s="91"/>
      <c r="AL52" s="91"/>
      <c r="AM52" s="91"/>
      <c r="AN52" s="93" t="s">
        <v>66</v>
      </c>
      <c r="AO52" s="91"/>
      <c r="AP52" s="91"/>
      <c r="AQ52" s="95" t="s">
        <v>67</v>
      </c>
      <c r="AR52" s="48"/>
      <c r="AS52" s="96" t="s">
        <v>68</v>
      </c>
      <c r="AT52" s="97" t="s">
        <v>69</v>
      </c>
      <c r="AU52" s="97" t="s">
        <v>70</v>
      </c>
      <c r="AV52" s="97" t="s">
        <v>71</v>
      </c>
      <c r="AW52" s="97" t="s">
        <v>72</v>
      </c>
      <c r="AX52" s="97" t="s">
        <v>73</v>
      </c>
      <c r="AY52" s="97" t="s">
        <v>74</v>
      </c>
      <c r="AZ52" s="97" t="s">
        <v>75</v>
      </c>
      <c r="BA52" s="97" t="s">
        <v>76</v>
      </c>
      <c r="BB52" s="97" t="s">
        <v>77</v>
      </c>
      <c r="BC52" s="97" t="s">
        <v>78</v>
      </c>
      <c r="BD52" s="98" t="s">
        <v>79</v>
      </c>
      <c r="BE52" s="42"/>
    </row>
    <row r="53" s="2" customFormat="1" ht="10.8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8"/>
      <c r="AS53" s="99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1"/>
      <c r="BE53" s="42"/>
    </row>
    <row r="54" s="6" customFormat="1" ht="32.4" customHeight="1">
      <c r="A54" s="6"/>
      <c r="B54" s="102"/>
      <c r="C54" s="103" t="s">
        <v>80</v>
      </c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5">
        <f>ROUND(SUM(AG55:AG60),2)</f>
        <v>0</v>
      </c>
      <c r="AH54" s="105"/>
      <c r="AI54" s="105"/>
      <c r="AJ54" s="105"/>
      <c r="AK54" s="105"/>
      <c r="AL54" s="105"/>
      <c r="AM54" s="105"/>
      <c r="AN54" s="106">
        <f>SUM(AG54,AT54)</f>
        <v>0</v>
      </c>
      <c r="AO54" s="106"/>
      <c r="AP54" s="106"/>
      <c r="AQ54" s="107" t="s">
        <v>44</v>
      </c>
      <c r="AR54" s="108"/>
      <c r="AS54" s="109">
        <f>ROUND(SUM(AS55:AS60),2)</f>
        <v>0</v>
      </c>
      <c r="AT54" s="110">
        <f>ROUND(SUM(AV54:AW54),2)</f>
        <v>0</v>
      </c>
      <c r="AU54" s="111">
        <f>ROUND(SUM(AU55:AU60),5)</f>
        <v>0</v>
      </c>
      <c r="AV54" s="110">
        <f>ROUND(AZ54*L29,2)</f>
        <v>0</v>
      </c>
      <c r="AW54" s="110">
        <f>ROUND(BA54*L30,2)</f>
        <v>0</v>
      </c>
      <c r="AX54" s="110">
        <f>ROUND(BB54*L29,2)</f>
        <v>0</v>
      </c>
      <c r="AY54" s="110">
        <f>ROUND(BC54*L30,2)</f>
        <v>0</v>
      </c>
      <c r="AZ54" s="110">
        <f>ROUND(SUM(AZ55:AZ60),2)</f>
        <v>0</v>
      </c>
      <c r="BA54" s="110">
        <f>ROUND(SUM(BA55:BA60),2)</f>
        <v>0</v>
      </c>
      <c r="BB54" s="110">
        <f>ROUND(SUM(BB55:BB60),2)</f>
        <v>0</v>
      </c>
      <c r="BC54" s="110">
        <f>ROUND(SUM(BC55:BC60),2)</f>
        <v>0</v>
      </c>
      <c r="BD54" s="112">
        <f>ROUND(SUM(BD55:BD60),2)</f>
        <v>0</v>
      </c>
      <c r="BE54" s="6"/>
      <c r="BS54" s="113" t="s">
        <v>81</v>
      </c>
      <c r="BT54" s="113" t="s">
        <v>82</v>
      </c>
      <c r="BU54" s="114" t="s">
        <v>83</v>
      </c>
      <c r="BV54" s="113" t="s">
        <v>84</v>
      </c>
      <c r="BW54" s="113" t="s">
        <v>5</v>
      </c>
      <c r="BX54" s="113" t="s">
        <v>85</v>
      </c>
      <c r="CL54" s="113" t="s">
        <v>19</v>
      </c>
    </row>
    <row r="55" s="7" customFormat="1" ht="16.5" customHeight="1">
      <c r="A55" s="115" t="s">
        <v>86</v>
      </c>
      <c r="B55" s="116"/>
      <c r="C55" s="117"/>
      <c r="D55" s="118" t="s">
        <v>87</v>
      </c>
      <c r="E55" s="118"/>
      <c r="F55" s="118"/>
      <c r="G55" s="118"/>
      <c r="H55" s="118"/>
      <c r="I55" s="119"/>
      <c r="J55" s="118" t="s">
        <v>88</v>
      </c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20">
        <f>'SO-301 - Kanalizace - sta...'!J30</f>
        <v>0</v>
      </c>
      <c r="AH55" s="119"/>
      <c r="AI55" s="119"/>
      <c r="AJ55" s="119"/>
      <c r="AK55" s="119"/>
      <c r="AL55" s="119"/>
      <c r="AM55" s="119"/>
      <c r="AN55" s="120">
        <f>SUM(AG55,AT55)</f>
        <v>0</v>
      </c>
      <c r="AO55" s="119"/>
      <c r="AP55" s="119"/>
      <c r="AQ55" s="121" t="s">
        <v>89</v>
      </c>
      <c r="AR55" s="122"/>
      <c r="AS55" s="123">
        <v>0</v>
      </c>
      <c r="AT55" s="124">
        <f>ROUND(SUM(AV55:AW55),2)</f>
        <v>0</v>
      </c>
      <c r="AU55" s="125">
        <f>'SO-301 - Kanalizace - sta...'!P91</f>
        <v>0</v>
      </c>
      <c r="AV55" s="124">
        <f>'SO-301 - Kanalizace - sta...'!J33</f>
        <v>0</v>
      </c>
      <c r="AW55" s="124">
        <f>'SO-301 - Kanalizace - sta...'!J34</f>
        <v>0</v>
      </c>
      <c r="AX55" s="124">
        <f>'SO-301 - Kanalizace - sta...'!J35</f>
        <v>0</v>
      </c>
      <c r="AY55" s="124">
        <f>'SO-301 - Kanalizace - sta...'!J36</f>
        <v>0</v>
      </c>
      <c r="AZ55" s="124">
        <f>'SO-301 - Kanalizace - sta...'!F33</f>
        <v>0</v>
      </c>
      <c r="BA55" s="124">
        <f>'SO-301 - Kanalizace - sta...'!F34</f>
        <v>0</v>
      </c>
      <c r="BB55" s="124">
        <f>'SO-301 - Kanalizace - sta...'!F35</f>
        <v>0</v>
      </c>
      <c r="BC55" s="124">
        <f>'SO-301 - Kanalizace - sta...'!F36</f>
        <v>0</v>
      </c>
      <c r="BD55" s="126">
        <f>'SO-301 - Kanalizace - sta...'!F37</f>
        <v>0</v>
      </c>
      <c r="BE55" s="7"/>
      <c r="BT55" s="127" t="s">
        <v>90</v>
      </c>
      <c r="BV55" s="127" t="s">
        <v>84</v>
      </c>
      <c r="BW55" s="127" t="s">
        <v>91</v>
      </c>
      <c r="BX55" s="127" t="s">
        <v>5</v>
      </c>
      <c r="CL55" s="127" t="s">
        <v>92</v>
      </c>
      <c r="CM55" s="127" t="s">
        <v>21</v>
      </c>
    </row>
    <row r="56" s="7" customFormat="1" ht="16.5" customHeight="1">
      <c r="A56" s="115" t="s">
        <v>86</v>
      </c>
      <c r="B56" s="116"/>
      <c r="C56" s="117"/>
      <c r="D56" s="118" t="s">
        <v>93</v>
      </c>
      <c r="E56" s="118"/>
      <c r="F56" s="118"/>
      <c r="G56" s="118"/>
      <c r="H56" s="118"/>
      <c r="I56" s="119"/>
      <c r="J56" s="118" t="s">
        <v>94</v>
      </c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20">
        <f>'SO-302 - Vodovodní řady -...'!J30</f>
        <v>0</v>
      </c>
      <c r="AH56" s="119"/>
      <c r="AI56" s="119"/>
      <c r="AJ56" s="119"/>
      <c r="AK56" s="119"/>
      <c r="AL56" s="119"/>
      <c r="AM56" s="119"/>
      <c r="AN56" s="120">
        <f>SUM(AG56,AT56)</f>
        <v>0</v>
      </c>
      <c r="AO56" s="119"/>
      <c r="AP56" s="119"/>
      <c r="AQ56" s="121" t="s">
        <v>89</v>
      </c>
      <c r="AR56" s="122"/>
      <c r="AS56" s="123">
        <v>0</v>
      </c>
      <c r="AT56" s="124">
        <f>ROUND(SUM(AV56:AW56),2)</f>
        <v>0</v>
      </c>
      <c r="AU56" s="125">
        <f>'SO-302 - Vodovodní řady -...'!P85</f>
        <v>0</v>
      </c>
      <c r="AV56" s="124">
        <f>'SO-302 - Vodovodní řady -...'!J33</f>
        <v>0</v>
      </c>
      <c r="AW56" s="124">
        <f>'SO-302 - Vodovodní řady -...'!J34</f>
        <v>0</v>
      </c>
      <c r="AX56" s="124">
        <f>'SO-302 - Vodovodní řady -...'!J35</f>
        <v>0</v>
      </c>
      <c r="AY56" s="124">
        <f>'SO-302 - Vodovodní řady -...'!J36</f>
        <v>0</v>
      </c>
      <c r="AZ56" s="124">
        <f>'SO-302 - Vodovodní řady -...'!F33</f>
        <v>0</v>
      </c>
      <c r="BA56" s="124">
        <f>'SO-302 - Vodovodní řady -...'!F34</f>
        <v>0</v>
      </c>
      <c r="BB56" s="124">
        <f>'SO-302 - Vodovodní řady -...'!F35</f>
        <v>0</v>
      </c>
      <c r="BC56" s="124">
        <f>'SO-302 - Vodovodní řady -...'!F36</f>
        <v>0</v>
      </c>
      <c r="BD56" s="126">
        <f>'SO-302 - Vodovodní řady -...'!F37</f>
        <v>0</v>
      </c>
      <c r="BE56" s="7"/>
      <c r="BT56" s="127" t="s">
        <v>90</v>
      </c>
      <c r="BV56" s="127" t="s">
        <v>84</v>
      </c>
      <c r="BW56" s="127" t="s">
        <v>95</v>
      </c>
      <c r="BX56" s="127" t="s">
        <v>5</v>
      </c>
      <c r="CL56" s="127" t="s">
        <v>96</v>
      </c>
      <c r="CM56" s="127" t="s">
        <v>21</v>
      </c>
    </row>
    <row r="57" s="7" customFormat="1" ht="16.5" customHeight="1">
      <c r="A57" s="115" t="s">
        <v>86</v>
      </c>
      <c r="B57" s="116"/>
      <c r="C57" s="117"/>
      <c r="D57" s="118" t="s">
        <v>97</v>
      </c>
      <c r="E57" s="118"/>
      <c r="F57" s="118"/>
      <c r="G57" s="118"/>
      <c r="H57" s="118"/>
      <c r="I57" s="119"/>
      <c r="J57" s="118" t="s">
        <v>98</v>
      </c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20">
        <f>'SO-303 - Vodovodní řady -...'!J30</f>
        <v>0</v>
      </c>
      <c r="AH57" s="119"/>
      <c r="AI57" s="119"/>
      <c r="AJ57" s="119"/>
      <c r="AK57" s="119"/>
      <c r="AL57" s="119"/>
      <c r="AM57" s="119"/>
      <c r="AN57" s="120">
        <f>SUM(AG57,AT57)</f>
        <v>0</v>
      </c>
      <c r="AO57" s="119"/>
      <c r="AP57" s="119"/>
      <c r="AQ57" s="121" t="s">
        <v>89</v>
      </c>
      <c r="AR57" s="122"/>
      <c r="AS57" s="123">
        <v>0</v>
      </c>
      <c r="AT57" s="124">
        <f>ROUND(SUM(AV57:AW57),2)</f>
        <v>0</v>
      </c>
      <c r="AU57" s="125">
        <f>'SO-303 - Vodovodní řady -...'!P85</f>
        <v>0</v>
      </c>
      <c r="AV57" s="124">
        <f>'SO-303 - Vodovodní řady -...'!J33</f>
        <v>0</v>
      </c>
      <c r="AW57" s="124">
        <f>'SO-303 - Vodovodní řady -...'!J34</f>
        <v>0</v>
      </c>
      <c r="AX57" s="124">
        <f>'SO-303 - Vodovodní řady -...'!J35</f>
        <v>0</v>
      </c>
      <c r="AY57" s="124">
        <f>'SO-303 - Vodovodní řady -...'!J36</f>
        <v>0</v>
      </c>
      <c r="AZ57" s="124">
        <f>'SO-303 - Vodovodní řady -...'!F33</f>
        <v>0</v>
      </c>
      <c r="BA57" s="124">
        <f>'SO-303 - Vodovodní řady -...'!F34</f>
        <v>0</v>
      </c>
      <c r="BB57" s="124">
        <f>'SO-303 - Vodovodní řady -...'!F35</f>
        <v>0</v>
      </c>
      <c r="BC57" s="124">
        <f>'SO-303 - Vodovodní řady -...'!F36</f>
        <v>0</v>
      </c>
      <c r="BD57" s="126">
        <f>'SO-303 - Vodovodní řady -...'!F37</f>
        <v>0</v>
      </c>
      <c r="BE57" s="7"/>
      <c r="BT57" s="127" t="s">
        <v>90</v>
      </c>
      <c r="BV57" s="127" t="s">
        <v>84</v>
      </c>
      <c r="BW57" s="127" t="s">
        <v>99</v>
      </c>
      <c r="BX57" s="127" t="s">
        <v>5</v>
      </c>
      <c r="CL57" s="127" t="s">
        <v>96</v>
      </c>
      <c r="CM57" s="127" t="s">
        <v>21</v>
      </c>
    </row>
    <row r="58" s="7" customFormat="1" ht="16.5" customHeight="1">
      <c r="A58" s="115" t="s">
        <v>86</v>
      </c>
      <c r="B58" s="116"/>
      <c r="C58" s="117"/>
      <c r="D58" s="118" t="s">
        <v>100</v>
      </c>
      <c r="E58" s="118"/>
      <c r="F58" s="118"/>
      <c r="G58" s="118"/>
      <c r="H58" s="118"/>
      <c r="I58" s="119"/>
      <c r="J58" s="118" t="s">
        <v>101</v>
      </c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20">
        <f>'SO-304 - Kanalizační příp...'!J30</f>
        <v>0</v>
      </c>
      <c r="AH58" s="119"/>
      <c r="AI58" s="119"/>
      <c r="AJ58" s="119"/>
      <c r="AK58" s="119"/>
      <c r="AL58" s="119"/>
      <c r="AM58" s="119"/>
      <c r="AN58" s="120">
        <f>SUM(AG58,AT58)</f>
        <v>0</v>
      </c>
      <c r="AO58" s="119"/>
      <c r="AP58" s="119"/>
      <c r="AQ58" s="121" t="s">
        <v>89</v>
      </c>
      <c r="AR58" s="122"/>
      <c r="AS58" s="123">
        <v>0</v>
      </c>
      <c r="AT58" s="124">
        <f>ROUND(SUM(AV58:AW58),2)</f>
        <v>0</v>
      </c>
      <c r="AU58" s="125">
        <f>'SO-304 - Kanalizační příp...'!P86</f>
        <v>0</v>
      </c>
      <c r="AV58" s="124">
        <f>'SO-304 - Kanalizační příp...'!J33</f>
        <v>0</v>
      </c>
      <c r="AW58" s="124">
        <f>'SO-304 - Kanalizační příp...'!J34</f>
        <v>0</v>
      </c>
      <c r="AX58" s="124">
        <f>'SO-304 - Kanalizační příp...'!J35</f>
        <v>0</v>
      </c>
      <c r="AY58" s="124">
        <f>'SO-304 - Kanalizační příp...'!J36</f>
        <v>0</v>
      </c>
      <c r="AZ58" s="124">
        <f>'SO-304 - Kanalizační příp...'!F33</f>
        <v>0</v>
      </c>
      <c r="BA58" s="124">
        <f>'SO-304 - Kanalizační příp...'!F34</f>
        <v>0</v>
      </c>
      <c r="BB58" s="124">
        <f>'SO-304 - Kanalizační příp...'!F35</f>
        <v>0</v>
      </c>
      <c r="BC58" s="124">
        <f>'SO-304 - Kanalizační příp...'!F36</f>
        <v>0</v>
      </c>
      <c r="BD58" s="126">
        <f>'SO-304 - Kanalizační příp...'!F37</f>
        <v>0</v>
      </c>
      <c r="BE58" s="7"/>
      <c r="BT58" s="127" t="s">
        <v>90</v>
      </c>
      <c r="BV58" s="127" t="s">
        <v>84</v>
      </c>
      <c r="BW58" s="127" t="s">
        <v>102</v>
      </c>
      <c r="BX58" s="127" t="s">
        <v>5</v>
      </c>
      <c r="CL58" s="127" t="s">
        <v>92</v>
      </c>
      <c r="CM58" s="127" t="s">
        <v>21</v>
      </c>
    </row>
    <row r="59" s="7" customFormat="1" ht="16.5" customHeight="1">
      <c r="A59" s="115" t="s">
        <v>86</v>
      </c>
      <c r="B59" s="116"/>
      <c r="C59" s="117"/>
      <c r="D59" s="118" t="s">
        <v>103</v>
      </c>
      <c r="E59" s="118"/>
      <c r="F59" s="118"/>
      <c r="G59" s="118"/>
      <c r="H59" s="118"/>
      <c r="I59" s="119"/>
      <c r="J59" s="118" t="s">
        <v>104</v>
      </c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20">
        <f>'SO-305 - Vodovodní přípoj...'!J30</f>
        <v>0</v>
      </c>
      <c r="AH59" s="119"/>
      <c r="AI59" s="119"/>
      <c r="AJ59" s="119"/>
      <c r="AK59" s="119"/>
      <c r="AL59" s="119"/>
      <c r="AM59" s="119"/>
      <c r="AN59" s="120">
        <f>SUM(AG59,AT59)</f>
        <v>0</v>
      </c>
      <c r="AO59" s="119"/>
      <c r="AP59" s="119"/>
      <c r="AQ59" s="121" t="s">
        <v>89</v>
      </c>
      <c r="AR59" s="122"/>
      <c r="AS59" s="123">
        <v>0</v>
      </c>
      <c r="AT59" s="124">
        <f>ROUND(SUM(AV59:AW59),2)</f>
        <v>0</v>
      </c>
      <c r="AU59" s="125">
        <f>'SO-305 - Vodovodní přípoj...'!P87</f>
        <v>0</v>
      </c>
      <c r="AV59" s="124">
        <f>'SO-305 - Vodovodní přípoj...'!J33</f>
        <v>0</v>
      </c>
      <c r="AW59" s="124">
        <f>'SO-305 - Vodovodní přípoj...'!J34</f>
        <v>0</v>
      </c>
      <c r="AX59" s="124">
        <f>'SO-305 - Vodovodní přípoj...'!J35</f>
        <v>0</v>
      </c>
      <c r="AY59" s="124">
        <f>'SO-305 - Vodovodní přípoj...'!J36</f>
        <v>0</v>
      </c>
      <c r="AZ59" s="124">
        <f>'SO-305 - Vodovodní přípoj...'!F33</f>
        <v>0</v>
      </c>
      <c r="BA59" s="124">
        <f>'SO-305 - Vodovodní přípoj...'!F34</f>
        <v>0</v>
      </c>
      <c r="BB59" s="124">
        <f>'SO-305 - Vodovodní přípoj...'!F35</f>
        <v>0</v>
      </c>
      <c r="BC59" s="124">
        <f>'SO-305 - Vodovodní přípoj...'!F36</f>
        <v>0</v>
      </c>
      <c r="BD59" s="126">
        <f>'SO-305 - Vodovodní přípoj...'!F37</f>
        <v>0</v>
      </c>
      <c r="BE59" s="7"/>
      <c r="BT59" s="127" t="s">
        <v>90</v>
      </c>
      <c r="BV59" s="127" t="s">
        <v>84</v>
      </c>
      <c r="BW59" s="127" t="s">
        <v>105</v>
      </c>
      <c r="BX59" s="127" t="s">
        <v>5</v>
      </c>
      <c r="CL59" s="127" t="s">
        <v>96</v>
      </c>
      <c r="CM59" s="127" t="s">
        <v>21</v>
      </c>
    </row>
    <row r="60" s="7" customFormat="1" ht="16.5" customHeight="1">
      <c r="A60" s="115" t="s">
        <v>86</v>
      </c>
      <c r="B60" s="116"/>
      <c r="C60" s="117"/>
      <c r="D60" s="118" t="s">
        <v>106</v>
      </c>
      <c r="E60" s="118"/>
      <c r="F60" s="118"/>
      <c r="G60" s="118"/>
      <c r="H60" s="118"/>
      <c r="I60" s="119"/>
      <c r="J60" s="118" t="s">
        <v>107</v>
      </c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20">
        <f>'VRN-00 - Vedlejší rozpočt...'!J30</f>
        <v>0</v>
      </c>
      <c r="AH60" s="119"/>
      <c r="AI60" s="119"/>
      <c r="AJ60" s="119"/>
      <c r="AK60" s="119"/>
      <c r="AL60" s="119"/>
      <c r="AM60" s="119"/>
      <c r="AN60" s="120">
        <f>SUM(AG60,AT60)</f>
        <v>0</v>
      </c>
      <c r="AO60" s="119"/>
      <c r="AP60" s="119"/>
      <c r="AQ60" s="121" t="s">
        <v>108</v>
      </c>
      <c r="AR60" s="122"/>
      <c r="AS60" s="128">
        <v>0</v>
      </c>
      <c r="AT60" s="129">
        <f>ROUND(SUM(AV60:AW60),2)</f>
        <v>0</v>
      </c>
      <c r="AU60" s="130">
        <f>'VRN-00 - Vedlejší rozpočt...'!P83</f>
        <v>0</v>
      </c>
      <c r="AV60" s="129">
        <f>'VRN-00 - Vedlejší rozpočt...'!J33</f>
        <v>0</v>
      </c>
      <c r="AW60" s="129">
        <f>'VRN-00 - Vedlejší rozpočt...'!J34</f>
        <v>0</v>
      </c>
      <c r="AX60" s="129">
        <f>'VRN-00 - Vedlejší rozpočt...'!J35</f>
        <v>0</v>
      </c>
      <c r="AY60" s="129">
        <f>'VRN-00 - Vedlejší rozpočt...'!J36</f>
        <v>0</v>
      </c>
      <c r="AZ60" s="129">
        <f>'VRN-00 - Vedlejší rozpočt...'!F33</f>
        <v>0</v>
      </c>
      <c r="BA60" s="129">
        <f>'VRN-00 - Vedlejší rozpočt...'!F34</f>
        <v>0</v>
      </c>
      <c r="BB60" s="129">
        <f>'VRN-00 - Vedlejší rozpočt...'!F35</f>
        <v>0</v>
      </c>
      <c r="BC60" s="129">
        <f>'VRN-00 - Vedlejší rozpočt...'!F36</f>
        <v>0</v>
      </c>
      <c r="BD60" s="131">
        <f>'VRN-00 - Vedlejší rozpočt...'!F37</f>
        <v>0</v>
      </c>
      <c r="BE60" s="7"/>
      <c r="BT60" s="127" t="s">
        <v>90</v>
      </c>
      <c r="BV60" s="127" t="s">
        <v>84</v>
      </c>
      <c r="BW60" s="127" t="s">
        <v>109</v>
      </c>
      <c r="BX60" s="127" t="s">
        <v>5</v>
      </c>
      <c r="CL60" s="127" t="s">
        <v>19</v>
      </c>
      <c r="CM60" s="127" t="s">
        <v>21</v>
      </c>
    </row>
    <row r="61" s="2" customFormat="1" ht="30" customHeight="1">
      <c r="A61" s="42"/>
      <c r="B61" s="43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8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="2" customFormat="1" ht="6.96" customHeight="1">
      <c r="A62" s="42"/>
      <c r="B62" s="63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48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</sheetData>
  <sheetProtection sheet="1" formatColumns="0" formatRows="0" objects="1" scenarios="1" spinCount="100000" saltValue="FWiy2228kKYTskpTFK3SL95lnaao82QI/Mk6nojJZ1HdFuUYPtEu2jeu9HKKZILMUo2YzIbu4XS5aQ2q65r6OA==" hashValue="WSLtjuSyYPu6eC+xD7hVx/Riq7jRRgPFk4ZqH1WdW0TGY7XqxgKrwC+7cLb60wWtVO9OzyGsqr8A2Hnfjq7N0A==" algorithmName="SHA-512" password="88F3"/>
  <mergeCells count="62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-301 - Kanalizace - sta...'!C2" display="/"/>
    <hyperlink ref="A56" location="'SO-302 - Vodovodní řady -...'!C2" display="/"/>
    <hyperlink ref="A57" location="'SO-303 - Vodovodní řady -...'!C2" display="/"/>
    <hyperlink ref="A58" location="'SO-304 - Kanalizační příp...'!C2" display="/"/>
    <hyperlink ref="A59" location="'SO-305 - Vodovodní přípoj...'!C2" display="/"/>
    <hyperlink ref="A60" location="'VRN-00 - Vedlejší rozpočt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91</v>
      </c>
      <c r="AZ2" s="132" t="s">
        <v>110</v>
      </c>
      <c r="BA2" s="132" t="s">
        <v>111</v>
      </c>
      <c r="BB2" s="132" t="s">
        <v>112</v>
      </c>
      <c r="BC2" s="132" t="s">
        <v>113</v>
      </c>
      <c r="BD2" s="132" t="s">
        <v>21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23"/>
      <c r="AT3" s="20" t="s">
        <v>21</v>
      </c>
      <c r="AZ3" s="132" t="s">
        <v>114</v>
      </c>
      <c r="BA3" s="132" t="s">
        <v>115</v>
      </c>
      <c r="BB3" s="132" t="s">
        <v>112</v>
      </c>
      <c r="BC3" s="132" t="s">
        <v>116</v>
      </c>
      <c r="BD3" s="132" t="s">
        <v>21</v>
      </c>
    </row>
    <row r="4" s="1" customFormat="1" ht="24.96" customHeight="1">
      <c r="B4" s="23"/>
      <c r="D4" s="135" t="s">
        <v>117</v>
      </c>
      <c r="L4" s="23"/>
      <c r="M4" s="136" t="s">
        <v>10</v>
      </c>
      <c r="AT4" s="20" t="s">
        <v>4</v>
      </c>
      <c r="AZ4" s="132" t="s">
        <v>118</v>
      </c>
      <c r="BA4" s="132" t="s">
        <v>119</v>
      </c>
      <c r="BB4" s="132" t="s">
        <v>112</v>
      </c>
      <c r="BC4" s="132" t="s">
        <v>120</v>
      </c>
      <c r="BD4" s="132" t="s">
        <v>21</v>
      </c>
    </row>
    <row r="5" s="1" customFormat="1" ht="6.96" customHeight="1">
      <c r="B5" s="23"/>
      <c r="L5" s="23"/>
      <c r="AZ5" s="132" t="s">
        <v>121</v>
      </c>
      <c r="BA5" s="132" t="s">
        <v>122</v>
      </c>
      <c r="BB5" s="132" t="s">
        <v>112</v>
      </c>
      <c r="BC5" s="132" t="s">
        <v>123</v>
      </c>
      <c r="BD5" s="132" t="s">
        <v>21</v>
      </c>
    </row>
    <row r="6" s="1" customFormat="1" ht="12" customHeight="1">
      <c r="B6" s="23"/>
      <c r="D6" s="137" t="s">
        <v>16</v>
      </c>
      <c r="L6" s="23"/>
      <c r="AZ6" s="132" t="s">
        <v>124</v>
      </c>
      <c r="BA6" s="132" t="s">
        <v>125</v>
      </c>
      <c r="BB6" s="132" t="s">
        <v>112</v>
      </c>
      <c r="BC6" s="132" t="s">
        <v>126</v>
      </c>
      <c r="BD6" s="132" t="s">
        <v>21</v>
      </c>
    </row>
    <row r="7" s="1" customFormat="1" ht="16.5" customHeight="1">
      <c r="B7" s="23"/>
      <c r="E7" s="138" t="str">
        <f>'Rekapitulace stavby'!K6</f>
        <v>Stavební úpravy Zahradní ulice, Nová Bystřice</v>
      </c>
      <c r="F7" s="137"/>
      <c r="G7" s="137"/>
      <c r="H7" s="137"/>
      <c r="L7" s="23"/>
      <c r="AZ7" s="132" t="s">
        <v>127</v>
      </c>
      <c r="BA7" s="132" t="s">
        <v>128</v>
      </c>
      <c r="BB7" s="132" t="s">
        <v>112</v>
      </c>
      <c r="BC7" s="132" t="s">
        <v>129</v>
      </c>
      <c r="BD7" s="132" t="s">
        <v>21</v>
      </c>
    </row>
    <row r="8" s="2" customFormat="1" ht="12" customHeight="1">
      <c r="A8" s="42"/>
      <c r="B8" s="48"/>
      <c r="C8" s="42"/>
      <c r="D8" s="137" t="s">
        <v>130</v>
      </c>
      <c r="E8" s="42"/>
      <c r="F8" s="42"/>
      <c r="G8" s="42"/>
      <c r="H8" s="42"/>
      <c r="I8" s="42"/>
      <c r="J8" s="42"/>
      <c r="K8" s="42"/>
      <c r="L8" s="139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40" t="s">
        <v>131</v>
      </c>
      <c r="F9" s="42"/>
      <c r="G9" s="42"/>
      <c r="H9" s="42"/>
      <c r="I9" s="42"/>
      <c r="J9" s="42"/>
      <c r="K9" s="42"/>
      <c r="L9" s="139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9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7" t="s">
        <v>18</v>
      </c>
      <c r="E11" s="42"/>
      <c r="F11" s="141" t="s">
        <v>92</v>
      </c>
      <c r="G11" s="42"/>
      <c r="H11" s="42"/>
      <c r="I11" s="137" t="s">
        <v>20</v>
      </c>
      <c r="J11" s="141" t="s">
        <v>21</v>
      </c>
      <c r="K11" s="42"/>
      <c r="L11" s="139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7" t="s">
        <v>22</v>
      </c>
      <c r="E12" s="42"/>
      <c r="F12" s="141" t="s">
        <v>23</v>
      </c>
      <c r="G12" s="42"/>
      <c r="H12" s="42"/>
      <c r="I12" s="137" t="s">
        <v>24</v>
      </c>
      <c r="J12" s="142" t="str">
        <f>'Rekapitulace stavby'!AN8</f>
        <v>8. 9. 2025</v>
      </c>
      <c r="K12" s="42"/>
      <c r="L12" s="139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21.84" customHeight="1">
      <c r="A13" s="42"/>
      <c r="B13" s="48"/>
      <c r="C13" s="42"/>
      <c r="D13" s="143" t="s">
        <v>26</v>
      </c>
      <c r="E13" s="42"/>
      <c r="F13" s="144" t="s">
        <v>27</v>
      </c>
      <c r="G13" s="42"/>
      <c r="H13" s="42"/>
      <c r="I13" s="143" t="s">
        <v>28</v>
      </c>
      <c r="J13" s="144" t="s">
        <v>29</v>
      </c>
      <c r="K13" s="42"/>
      <c r="L13" s="139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7" t="s">
        <v>30</v>
      </c>
      <c r="E14" s="42"/>
      <c r="F14" s="42"/>
      <c r="G14" s="42"/>
      <c r="H14" s="42"/>
      <c r="I14" s="137" t="s">
        <v>31</v>
      </c>
      <c r="J14" s="141" t="s">
        <v>32</v>
      </c>
      <c r="K14" s="42"/>
      <c r="L14" s="139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1" t="s">
        <v>33</v>
      </c>
      <c r="F15" s="42"/>
      <c r="G15" s="42"/>
      <c r="H15" s="42"/>
      <c r="I15" s="137" t="s">
        <v>34</v>
      </c>
      <c r="J15" s="141" t="s">
        <v>35</v>
      </c>
      <c r="K15" s="42"/>
      <c r="L15" s="139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9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7" t="s">
        <v>36</v>
      </c>
      <c r="E17" s="42"/>
      <c r="F17" s="42"/>
      <c r="G17" s="42"/>
      <c r="H17" s="42"/>
      <c r="I17" s="137" t="s">
        <v>31</v>
      </c>
      <c r="J17" s="36" t="str">
        <f>'Rekapitulace stavby'!AN13</f>
        <v>Vyplň údaj</v>
      </c>
      <c r="K17" s="42"/>
      <c r="L17" s="139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1"/>
      <c r="G18" s="141"/>
      <c r="H18" s="141"/>
      <c r="I18" s="137" t="s">
        <v>34</v>
      </c>
      <c r="J18" s="36" t="str">
        <f>'Rekapitulace stavby'!AN14</f>
        <v>Vyplň údaj</v>
      </c>
      <c r="K18" s="42"/>
      <c r="L18" s="139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9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7" t="s">
        <v>38</v>
      </c>
      <c r="E20" s="42"/>
      <c r="F20" s="42"/>
      <c r="G20" s="42"/>
      <c r="H20" s="42"/>
      <c r="I20" s="137" t="s">
        <v>31</v>
      </c>
      <c r="J20" s="141" t="s">
        <v>39</v>
      </c>
      <c r="K20" s="42"/>
      <c r="L20" s="139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1" t="s">
        <v>40</v>
      </c>
      <c r="F21" s="42"/>
      <c r="G21" s="42"/>
      <c r="H21" s="42"/>
      <c r="I21" s="137" t="s">
        <v>34</v>
      </c>
      <c r="J21" s="141" t="s">
        <v>41</v>
      </c>
      <c r="K21" s="42"/>
      <c r="L21" s="139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9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7" t="s">
        <v>43</v>
      </c>
      <c r="E23" s="42"/>
      <c r="F23" s="42"/>
      <c r="G23" s="42"/>
      <c r="H23" s="42"/>
      <c r="I23" s="137" t="s">
        <v>31</v>
      </c>
      <c r="J23" s="141" t="s">
        <v>44</v>
      </c>
      <c r="K23" s="42"/>
      <c r="L23" s="139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1" t="s">
        <v>45</v>
      </c>
      <c r="F24" s="42"/>
      <c r="G24" s="42"/>
      <c r="H24" s="42"/>
      <c r="I24" s="137" t="s">
        <v>34</v>
      </c>
      <c r="J24" s="141" t="s">
        <v>44</v>
      </c>
      <c r="K24" s="42"/>
      <c r="L24" s="139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9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7" t="s">
        <v>46</v>
      </c>
      <c r="E26" s="42"/>
      <c r="F26" s="42"/>
      <c r="G26" s="42"/>
      <c r="H26" s="42"/>
      <c r="I26" s="42"/>
      <c r="J26" s="42"/>
      <c r="K26" s="42"/>
      <c r="L26" s="139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16.5" customHeight="1">
      <c r="A27" s="145"/>
      <c r="B27" s="146"/>
      <c r="C27" s="145"/>
      <c r="D27" s="145"/>
      <c r="E27" s="147" t="s">
        <v>44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9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9"/>
      <c r="E29" s="149"/>
      <c r="F29" s="149"/>
      <c r="G29" s="149"/>
      <c r="H29" s="149"/>
      <c r="I29" s="149"/>
      <c r="J29" s="149"/>
      <c r="K29" s="149"/>
      <c r="L29" s="139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50" t="s">
        <v>48</v>
      </c>
      <c r="E30" s="42"/>
      <c r="F30" s="42"/>
      <c r="G30" s="42"/>
      <c r="H30" s="42"/>
      <c r="I30" s="42"/>
      <c r="J30" s="151">
        <f>ROUND(J91, 2)</f>
        <v>0</v>
      </c>
      <c r="K30" s="42"/>
      <c r="L30" s="139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9"/>
      <c r="E31" s="149"/>
      <c r="F31" s="149"/>
      <c r="G31" s="149"/>
      <c r="H31" s="149"/>
      <c r="I31" s="149"/>
      <c r="J31" s="149"/>
      <c r="K31" s="149"/>
      <c r="L31" s="139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2" t="s">
        <v>50</v>
      </c>
      <c r="G32" s="42"/>
      <c r="H32" s="42"/>
      <c r="I32" s="152" t="s">
        <v>49</v>
      </c>
      <c r="J32" s="152" t="s">
        <v>51</v>
      </c>
      <c r="K32" s="42"/>
      <c r="L32" s="139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3" t="s">
        <v>52</v>
      </c>
      <c r="E33" s="137" t="s">
        <v>53</v>
      </c>
      <c r="F33" s="154">
        <f>ROUND((SUM(BE91:BE458)),  2)</f>
        <v>0</v>
      </c>
      <c r="G33" s="42"/>
      <c r="H33" s="42"/>
      <c r="I33" s="155">
        <v>0.20999999999999999</v>
      </c>
      <c r="J33" s="154">
        <f>ROUND(((SUM(BE91:BE458))*I33),  2)</f>
        <v>0</v>
      </c>
      <c r="K33" s="42"/>
      <c r="L33" s="139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7" t="s">
        <v>54</v>
      </c>
      <c r="F34" s="154">
        <f>ROUND((SUM(BF91:BF458)),  2)</f>
        <v>0</v>
      </c>
      <c r="G34" s="42"/>
      <c r="H34" s="42"/>
      <c r="I34" s="155">
        <v>0.12</v>
      </c>
      <c r="J34" s="154">
        <f>ROUND(((SUM(BF91:BF458))*I34),  2)</f>
        <v>0</v>
      </c>
      <c r="K34" s="42"/>
      <c r="L34" s="139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7" t="s">
        <v>55</v>
      </c>
      <c r="F35" s="154">
        <f>ROUND((SUM(BG91:BG458)),  2)</f>
        <v>0</v>
      </c>
      <c r="G35" s="42"/>
      <c r="H35" s="42"/>
      <c r="I35" s="155">
        <v>0.20999999999999999</v>
      </c>
      <c r="J35" s="154">
        <f>0</f>
        <v>0</v>
      </c>
      <c r="K35" s="42"/>
      <c r="L35" s="139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7" t="s">
        <v>56</v>
      </c>
      <c r="F36" s="154">
        <f>ROUND((SUM(BH91:BH458)),  2)</f>
        <v>0</v>
      </c>
      <c r="G36" s="42"/>
      <c r="H36" s="42"/>
      <c r="I36" s="155">
        <v>0.12</v>
      </c>
      <c r="J36" s="154">
        <f>0</f>
        <v>0</v>
      </c>
      <c r="K36" s="42"/>
      <c r="L36" s="139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7" t="s">
        <v>57</v>
      </c>
      <c r="F37" s="154">
        <f>ROUND((SUM(BI91:BI458)),  2)</f>
        <v>0</v>
      </c>
      <c r="G37" s="42"/>
      <c r="H37" s="42"/>
      <c r="I37" s="155">
        <v>0</v>
      </c>
      <c r="J37" s="154">
        <f>0</f>
        <v>0</v>
      </c>
      <c r="K37" s="42"/>
      <c r="L37" s="139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9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6"/>
      <c r="D39" s="157" t="s">
        <v>58</v>
      </c>
      <c r="E39" s="158"/>
      <c r="F39" s="158"/>
      <c r="G39" s="159" t="s">
        <v>59</v>
      </c>
      <c r="H39" s="160" t="s">
        <v>60</v>
      </c>
      <c r="I39" s="158"/>
      <c r="J39" s="161">
        <f>SUM(J30:J37)</f>
        <v>0</v>
      </c>
      <c r="K39" s="162"/>
      <c r="L39" s="139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3"/>
      <c r="C40" s="164"/>
      <c r="D40" s="164"/>
      <c r="E40" s="164"/>
      <c r="F40" s="164"/>
      <c r="G40" s="164"/>
      <c r="H40" s="164"/>
      <c r="I40" s="164"/>
      <c r="J40" s="164"/>
      <c r="K40" s="164"/>
      <c r="L40" s="139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5"/>
      <c r="C44" s="166"/>
      <c r="D44" s="166"/>
      <c r="E44" s="166"/>
      <c r="F44" s="166"/>
      <c r="G44" s="166"/>
      <c r="H44" s="166"/>
      <c r="I44" s="166"/>
      <c r="J44" s="166"/>
      <c r="K44" s="166"/>
      <c r="L44" s="139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132</v>
      </c>
      <c r="D45" s="44"/>
      <c r="E45" s="44"/>
      <c r="F45" s="44"/>
      <c r="G45" s="44"/>
      <c r="H45" s="44"/>
      <c r="I45" s="44"/>
      <c r="J45" s="44"/>
      <c r="K45" s="44"/>
      <c r="L45" s="139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9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9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7" t="str">
        <f>E7</f>
        <v>Stavební úpravy Zahradní ulice, Nová Bystřice</v>
      </c>
      <c r="F48" s="35"/>
      <c r="G48" s="35"/>
      <c r="H48" s="35"/>
      <c r="I48" s="44"/>
      <c r="J48" s="44"/>
      <c r="K48" s="44"/>
      <c r="L48" s="139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130</v>
      </c>
      <c r="D49" s="44"/>
      <c r="E49" s="44"/>
      <c r="F49" s="44"/>
      <c r="G49" s="44"/>
      <c r="H49" s="44"/>
      <c r="I49" s="44"/>
      <c r="J49" s="44"/>
      <c r="K49" s="44"/>
      <c r="L49" s="139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SO-301 - Kanalizace - stavební úprava</v>
      </c>
      <c r="F50" s="44"/>
      <c r="G50" s="44"/>
      <c r="H50" s="44"/>
      <c r="I50" s="44"/>
      <c r="J50" s="44"/>
      <c r="K50" s="44"/>
      <c r="L50" s="139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9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Nová Bystřice</v>
      </c>
      <c r="G52" s="44"/>
      <c r="H52" s="44"/>
      <c r="I52" s="35" t="s">
        <v>24</v>
      </c>
      <c r="J52" s="76" t="str">
        <f>IF(J12="","",J12)</f>
        <v>8. 9. 2025</v>
      </c>
      <c r="K52" s="44"/>
      <c r="L52" s="139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9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5.15" customHeight="1">
      <c r="A54" s="42"/>
      <c r="B54" s="43"/>
      <c r="C54" s="35" t="s">
        <v>30</v>
      </c>
      <c r="D54" s="44"/>
      <c r="E54" s="44"/>
      <c r="F54" s="30" t="str">
        <f>E15</f>
        <v>Město Nová Bystřice</v>
      </c>
      <c r="G54" s="44"/>
      <c r="H54" s="44"/>
      <c r="I54" s="35" t="s">
        <v>38</v>
      </c>
      <c r="J54" s="40" t="str">
        <f>E21</f>
        <v>VAK projekt s.r.o.</v>
      </c>
      <c r="K54" s="44"/>
      <c r="L54" s="139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25.65" customHeight="1">
      <c r="A55" s="42"/>
      <c r="B55" s="43"/>
      <c r="C55" s="35" t="s">
        <v>36</v>
      </c>
      <c r="D55" s="44"/>
      <c r="E55" s="44"/>
      <c r="F55" s="30" t="str">
        <f>IF(E18="","",E18)</f>
        <v>Vyplň údaj</v>
      </c>
      <c r="G55" s="44"/>
      <c r="H55" s="44"/>
      <c r="I55" s="35" t="s">
        <v>43</v>
      </c>
      <c r="J55" s="40" t="str">
        <f>E24</f>
        <v>Ing. Martina Zamlinská</v>
      </c>
      <c r="K55" s="44"/>
      <c r="L55" s="139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9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8" t="s">
        <v>133</v>
      </c>
      <c r="D57" s="169"/>
      <c r="E57" s="169"/>
      <c r="F57" s="169"/>
      <c r="G57" s="169"/>
      <c r="H57" s="169"/>
      <c r="I57" s="169"/>
      <c r="J57" s="170" t="s">
        <v>134</v>
      </c>
      <c r="K57" s="169"/>
      <c r="L57" s="139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9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1" t="s">
        <v>80</v>
      </c>
      <c r="D59" s="44"/>
      <c r="E59" s="44"/>
      <c r="F59" s="44"/>
      <c r="G59" s="44"/>
      <c r="H59" s="44"/>
      <c r="I59" s="44"/>
      <c r="J59" s="106">
        <f>J91</f>
        <v>0</v>
      </c>
      <c r="K59" s="44"/>
      <c r="L59" s="139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135</v>
      </c>
    </row>
    <row r="60" s="9" customFormat="1" ht="24.96" customHeight="1">
      <c r="A60" s="9"/>
      <c r="B60" s="172"/>
      <c r="C60" s="173"/>
      <c r="D60" s="174" t="s">
        <v>136</v>
      </c>
      <c r="E60" s="175"/>
      <c r="F60" s="175"/>
      <c r="G60" s="175"/>
      <c r="H60" s="175"/>
      <c r="I60" s="175"/>
      <c r="J60" s="176">
        <f>J92</f>
        <v>0</v>
      </c>
      <c r="K60" s="173"/>
      <c r="L60" s="177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8"/>
      <c r="C61" s="179"/>
      <c r="D61" s="180" t="s">
        <v>137</v>
      </c>
      <c r="E61" s="181"/>
      <c r="F61" s="181"/>
      <c r="G61" s="181"/>
      <c r="H61" s="181"/>
      <c r="I61" s="181"/>
      <c r="J61" s="182">
        <f>J93</f>
        <v>0</v>
      </c>
      <c r="K61" s="179"/>
      <c r="L61" s="18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8"/>
      <c r="C62" s="179"/>
      <c r="D62" s="180" t="s">
        <v>138</v>
      </c>
      <c r="E62" s="181"/>
      <c r="F62" s="181"/>
      <c r="G62" s="181"/>
      <c r="H62" s="181"/>
      <c r="I62" s="181"/>
      <c r="J62" s="182">
        <f>J213</f>
        <v>0</v>
      </c>
      <c r="K62" s="179"/>
      <c r="L62" s="183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8"/>
      <c r="C63" s="179"/>
      <c r="D63" s="180" t="s">
        <v>139</v>
      </c>
      <c r="E63" s="181"/>
      <c r="F63" s="181"/>
      <c r="G63" s="181"/>
      <c r="H63" s="181"/>
      <c r="I63" s="181"/>
      <c r="J63" s="182">
        <f>J226</f>
        <v>0</v>
      </c>
      <c r="K63" s="179"/>
      <c r="L63" s="183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8"/>
      <c r="C64" s="179"/>
      <c r="D64" s="180" t="s">
        <v>140</v>
      </c>
      <c r="E64" s="181"/>
      <c r="F64" s="181"/>
      <c r="G64" s="181"/>
      <c r="H64" s="181"/>
      <c r="I64" s="181"/>
      <c r="J64" s="182">
        <f>J254</f>
        <v>0</v>
      </c>
      <c r="K64" s="179"/>
      <c r="L64" s="183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8"/>
      <c r="C65" s="179"/>
      <c r="D65" s="180" t="s">
        <v>141</v>
      </c>
      <c r="E65" s="181"/>
      <c r="F65" s="181"/>
      <c r="G65" s="181"/>
      <c r="H65" s="181"/>
      <c r="I65" s="181"/>
      <c r="J65" s="182">
        <f>J286</f>
        <v>0</v>
      </c>
      <c r="K65" s="179"/>
      <c r="L65" s="18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8"/>
      <c r="C66" s="179"/>
      <c r="D66" s="180" t="s">
        <v>142</v>
      </c>
      <c r="E66" s="181"/>
      <c r="F66" s="181"/>
      <c r="G66" s="181"/>
      <c r="H66" s="181"/>
      <c r="I66" s="181"/>
      <c r="J66" s="182">
        <f>J296</f>
        <v>0</v>
      </c>
      <c r="K66" s="179"/>
      <c r="L66" s="183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8"/>
      <c r="C67" s="179"/>
      <c r="D67" s="180" t="s">
        <v>143</v>
      </c>
      <c r="E67" s="181"/>
      <c r="F67" s="181"/>
      <c r="G67" s="181"/>
      <c r="H67" s="181"/>
      <c r="I67" s="181"/>
      <c r="J67" s="182">
        <f>J427</f>
        <v>0</v>
      </c>
      <c r="K67" s="179"/>
      <c r="L67" s="183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8"/>
      <c r="C68" s="179"/>
      <c r="D68" s="180" t="s">
        <v>144</v>
      </c>
      <c r="E68" s="181"/>
      <c r="F68" s="181"/>
      <c r="G68" s="181"/>
      <c r="H68" s="181"/>
      <c r="I68" s="181"/>
      <c r="J68" s="182">
        <f>J434</f>
        <v>0</v>
      </c>
      <c r="K68" s="179"/>
      <c r="L68" s="183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8"/>
      <c r="C69" s="179"/>
      <c r="D69" s="180" t="s">
        <v>145</v>
      </c>
      <c r="E69" s="181"/>
      <c r="F69" s="181"/>
      <c r="G69" s="181"/>
      <c r="H69" s="181"/>
      <c r="I69" s="181"/>
      <c r="J69" s="182">
        <f>J442</f>
        <v>0</v>
      </c>
      <c r="K69" s="179"/>
      <c r="L69" s="183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2"/>
      <c r="C70" s="173"/>
      <c r="D70" s="174" t="s">
        <v>146</v>
      </c>
      <c r="E70" s="175"/>
      <c r="F70" s="175"/>
      <c r="G70" s="175"/>
      <c r="H70" s="175"/>
      <c r="I70" s="175"/>
      <c r="J70" s="176">
        <f>J445</f>
        <v>0</v>
      </c>
      <c r="K70" s="173"/>
      <c r="L70" s="177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8"/>
      <c r="C71" s="179"/>
      <c r="D71" s="180" t="s">
        <v>147</v>
      </c>
      <c r="E71" s="181"/>
      <c r="F71" s="181"/>
      <c r="G71" s="181"/>
      <c r="H71" s="181"/>
      <c r="I71" s="181"/>
      <c r="J71" s="182">
        <f>J446</f>
        <v>0</v>
      </c>
      <c r="K71" s="179"/>
      <c r="L71" s="183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2"/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139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6.96" customHeight="1">
      <c r="A73" s="42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9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7" s="2" customFormat="1" ht="6.96" customHeight="1">
      <c r="A77" s="42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139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24.96" customHeight="1">
      <c r="A78" s="42"/>
      <c r="B78" s="43"/>
      <c r="C78" s="26" t="s">
        <v>148</v>
      </c>
      <c r="D78" s="44"/>
      <c r="E78" s="44"/>
      <c r="F78" s="44"/>
      <c r="G78" s="44"/>
      <c r="H78" s="44"/>
      <c r="I78" s="44"/>
      <c r="J78" s="44"/>
      <c r="K78" s="44"/>
      <c r="L78" s="139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6.96" customHeight="1">
      <c r="A79" s="42"/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139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12" customHeight="1">
      <c r="A80" s="42"/>
      <c r="B80" s="43"/>
      <c r="C80" s="35" t="s">
        <v>16</v>
      </c>
      <c r="D80" s="44"/>
      <c r="E80" s="44"/>
      <c r="F80" s="44"/>
      <c r="G80" s="44"/>
      <c r="H80" s="44"/>
      <c r="I80" s="44"/>
      <c r="J80" s="44"/>
      <c r="K80" s="44"/>
      <c r="L80" s="139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16.5" customHeight="1">
      <c r="A81" s="42"/>
      <c r="B81" s="43"/>
      <c r="C81" s="44"/>
      <c r="D81" s="44"/>
      <c r="E81" s="167" t="str">
        <f>E7</f>
        <v>Stavební úpravy Zahradní ulice, Nová Bystřice</v>
      </c>
      <c r="F81" s="35"/>
      <c r="G81" s="35"/>
      <c r="H81" s="35"/>
      <c r="I81" s="44"/>
      <c r="J81" s="44"/>
      <c r="K81" s="44"/>
      <c r="L81" s="139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12" customHeight="1">
      <c r="A82" s="42"/>
      <c r="B82" s="43"/>
      <c r="C82" s="35" t="s">
        <v>130</v>
      </c>
      <c r="D82" s="44"/>
      <c r="E82" s="44"/>
      <c r="F82" s="44"/>
      <c r="G82" s="44"/>
      <c r="H82" s="44"/>
      <c r="I82" s="44"/>
      <c r="J82" s="44"/>
      <c r="K82" s="44"/>
      <c r="L82" s="139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16.5" customHeight="1">
      <c r="A83" s="42"/>
      <c r="B83" s="43"/>
      <c r="C83" s="44"/>
      <c r="D83" s="44"/>
      <c r="E83" s="73" t="str">
        <f>E9</f>
        <v>SO-301 - Kanalizace - stavební úprava</v>
      </c>
      <c r="F83" s="44"/>
      <c r="G83" s="44"/>
      <c r="H83" s="44"/>
      <c r="I83" s="44"/>
      <c r="J83" s="44"/>
      <c r="K83" s="44"/>
      <c r="L83" s="139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2" customFormat="1" ht="6.96" customHeight="1">
      <c r="A84" s="42"/>
      <c r="B84" s="43"/>
      <c r="C84" s="44"/>
      <c r="D84" s="44"/>
      <c r="E84" s="44"/>
      <c r="F84" s="44"/>
      <c r="G84" s="44"/>
      <c r="H84" s="44"/>
      <c r="I84" s="44"/>
      <c r="J84" s="44"/>
      <c r="K84" s="44"/>
      <c r="L84" s="139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="2" customFormat="1" ht="12" customHeight="1">
      <c r="A85" s="42"/>
      <c r="B85" s="43"/>
      <c r="C85" s="35" t="s">
        <v>22</v>
      </c>
      <c r="D85" s="44"/>
      <c r="E85" s="44"/>
      <c r="F85" s="30" t="str">
        <f>F12</f>
        <v>Nová Bystřice</v>
      </c>
      <c r="G85" s="44"/>
      <c r="H85" s="44"/>
      <c r="I85" s="35" t="s">
        <v>24</v>
      </c>
      <c r="J85" s="76" t="str">
        <f>IF(J12="","",J12)</f>
        <v>8. 9. 2025</v>
      </c>
      <c r="K85" s="44"/>
      <c r="L85" s="139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="2" customFormat="1" ht="6.96" customHeight="1">
      <c r="A86" s="42"/>
      <c r="B86" s="43"/>
      <c r="C86" s="44"/>
      <c r="D86" s="44"/>
      <c r="E86" s="44"/>
      <c r="F86" s="44"/>
      <c r="G86" s="44"/>
      <c r="H86" s="44"/>
      <c r="I86" s="44"/>
      <c r="J86" s="44"/>
      <c r="K86" s="44"/>
      <c r="L86" s="139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</row>
    <row r="87" s="2" customFormat="1" ht="15.15" customHeight="1">
      <c r="A87" s="42"/>
      <c r="B87" s="43"/>
      <c r="C87" s="35" t="s">
        <v>30</v>
      </c>
      <c r="D87" s="44"/>
      <c r="E87" s="44"/>
      <c r="F87" s="30" t="str">
        <f>E15</f>
        <v>Město Nová Bystřice</v>
      </c>
      <c r="G87" s="44"/>
      <c r="H87" s="44"/>
      <c r="I87" s="35" t="s">
        <v>38</v>
      </c>
      <c r="J87" s="40" t="str">
        <f>E21</f>
        <v>VAK projekt s.r.o.</v>
      </c>
      <c r="K87" s="44"/>
      <c r="L87" s="139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</row>
    <row r="88" s="2" customFormat="1" ht="25.65" customHeight="1">
      <c r="A88" s="42"/>
      <c r="B88" s="43"/>
      <c r="C88" s="35" t="s">
        <v>36</v>
      </c>
      <c r="D88" s="44"/>
      <c r="E88" s="44"/>
      <c r="F88" s="30" t="str">
        <f>IF(E18="","",E18)</f>
        <v>Vyplň údaj</v>
      </c>
      <c r="G88" s="44"/>
      <c r="H88" s="44"/>
      <c r="I88" s="35" t="s">
        <v>43</v>
      </c>
      <c r="J88" s="40" t="str">
        <f>E24</f>
        <v>Ing. Martina Zamlinská</v>
      </c>
      <c r="K88" s="44"/>
      <c r="L88" s="139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</row>
    <row r="89" s="2" customFormat="1" ht="10.32" customHeight="1">
      <c r="A89" s="42"/>
      <c r="B89" s="43"/>
      <c r="C89" s="44"/>
      <c r="D89" s="44"/>
      <c r="E89" s="44"/>
      <c r="F89" s="44"/>
      <c r="G89" s="44"/>
      <c r="H89" s="44"/>
      <c r="I89" s="44"/>
      <c r="J89" s="44"/>
      <c r="K89" s="44"/>
      <c r="L89" s="139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</row>
    <row r="90" s="11" customFormat="1" ht="29.28" customHeight="1">
      <c r="A90" s="184"/>
      <c r="B90" s="185"/>
      <c r="C90" s="186" t="s">
        <v>149</v>
      </c>
      <c r="D90" s="187" t="s">
        <v>67</v>
      </c>
      <c r="E90" s="187" t="s">
        <v>63</v>
      </c>
      <c r="F90" s="187" t="s">
        <v>64</v>
      </c>
      <c r="G90" s="187" t="s">
        <v>150</v>
      </c>
      <c r="H90" s="187" t="s">
        <v>151</v>
      </c>
      <c r="I90" s="187" t="s">
        <v>152</v>
      </c>
      <c r="J90" s="187" t="s">
        <v>134</v>
      </c>
      <c r="K90" s="188" t="s">
        <v>153</v>
      </c>
      <c r="L90" s="189"/>
      <c r="M90" s="96" t="s">
        <v>44</v>
      </c>
      <c r="N90" s="97" t="s">
        <v>52</v>
      </c>
      <c r="O90" s="97" t="s">
        <v>154</v>
      </c>
      <c r="P90" s="97" t="s">
        <v>155</v>
      </c>
      <c r="Q90" s="97" t="s">
        <v>156</v>
      </c>
      <c r="R90" s="97" t="s">
        <v>157</v>
      </c>
      <c r="S90" s="97" t="s">
        <v>158</v>
      </c>
      <c r="T90" s="98" t="s">
        <v>159</v>
      </c>
      <c r="U90" s="184"/>
      <c r="V90" s="184"/>
      <c r="W90" s="184"/>
      <c r="X90" s="184"/>
      <c r="Y90" s="184"/>
      <c r="Z90" s="184"/>
      <c r="AA90" s="184"/>
      <c r="AB90" s="184"/>
      <c r="AC90" s="184"/>
      <c r="AD90" s="184"/>
      <c r="AE90" s="184"/>
    </row>
    <row r="91" s="2" customFormat="1" ht="22.8" customHeight="1">
      <c r="A91" s="42"/>
      <c r="B91" s="43"/>
      <c r="C91" s="103" t="s">
        <v>160</v>
      </c>
      <c r="D91" s="44"/>
      <c r="E91" s="44"/>
      <c r="F91" s="44"/>
      <c r="G91" s="44"/>
      <c r="H91" s="44"/>
      <c r="I91" s="44"/>
      <c r="J91" s="190">
        <f>BK91</f>
        <v>0</v>
      </c>
      <c r="K91" s="44"/>
      <c r="L91" s="48"/>
      <c r="M91" s="99"/>
      <c r="N91" s="191"/>
      <c r="O91" s="100"/>
      <c r="P91" s="192">
        <f>P92+P445</f>
        <v>0</v>
      </c>
      <c r="Q91" s="100"/>
      <c r="R91" s="192">
        <f>R92+R445</f>
        <v>608.81896907999999</v>
      </c>
      <c r="S91" s="100"/>
      <c r="T91" s="193">
        <f>T92+T445</f>
        <v>29.616319999999998</v>
      </c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T91" s="20" t="s">
        <v>81</v>
      </c>
      <c r="AU91" s="20" t="s">
        <v>135</v>
      </c>
      <c r="BK91" s="194">
        <f>BK92+BK445</f>
        <v>0</v>
      </c>
    </row>
    <row r="92" s="12" customFormat="1" ht="25.92" customHeight="1">
      <c r="A92" s="12"/>
      <c r="B92" s="195"/>
      <c r="C92" s="196"/>
      <c r="D92" s="197" t="s">
        <v>81</v>
      </c>
      <c r="E92" s="198" t="s">
        <v>161</v>
      </c>
      <c r="F92" s="198" t="s">
        <v>162</v>
      </c>
      <c r="G92" s="196"/>
      <c r="H92" s="196"/>
      <c r="I92" s="199"/>
      <c r="J92" s="200">
        <f>BK92</f>
        <v>0</v>
      </c>
      <c r="K92" s="196"/>
      <c r="L92" s="201"/>
      <c r="M92" s="202"/>
      <c r="N92" s="203"/>
      <c r="O92" s="203"/>
      <c r="P92" s="204">
        <f>P93+P213+P226+P254+P286+P296+P427+P434+P442</f>
        <v>0</v>
      </c>
      <c r="Q92" s="203"/>
      <c r="R92" s="204">
        <f>R93+R213+R226+R254+R286+R296+R427+R434+R442</f>
        <v>608.00922107999997</v>
      </c>
      <c r="S92" s="203"/>
      <c r="T92" s="205">
        <f>T93+T213+T226+T254+T286+T296+T427+T434+T442</f>
        <v>29.616319999999998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6" t="s">
        <v>90</v>
      </c>
      <c r="AT92" s="207" t="s">
        <v>81</v>
      </c>
      <c r="AU92" s="207" t="s">
        <v>82</v>
      </c>
      <c r="AY92" s="206" t="s">
        <v>163</v>
      </c>
      <c r="BK92" s="208">
        <f>BK93+BK213+BK226+BK254+BK286+BK296+BK427+BK434+BK442</f>
        <v>0</v>
      </c>
    </row>
    <row r="93" s="12" customFormat="1" ht="22.8" customHeight="1">
      <c r="A93" s="12"/>
      <c r="B93" s="195"/>
      <c r="C93" s="196"/>
      <c r="D93" s="197" t="s">
        <v>81</v>
      </c>
      <c r="E93" s="209" t="s">
        <v>90</v>
      </c>
      <c r="F93" s="209" t="s">
        <v>164</v>
      </c>
      <c r="G93" s="196"/>
      <c r="H93" s="196"/>
      <c r="I93" s="199"/>
      <c r="J93" s="210">
        <f>BK93</f>
        <v>0</v>
      </c>
      <c r="K93" s="196"/>
      <c r="L93" s="201"/>
      <c r="M93" s="202"/>
      <c r="N93" s="203"/>
      <c r="O93" s="203"/>
      <c r="P93" s="204">
        <f>SUM(P94:P212)</f>
        <v>0</v>
      </c>
      <c r="Q93" s="203"/>
      <c r="R93" s="204">
        <f>SUM(R94:R212)</f>
        <v>457.45451259999999</v>
      </c>
      <c r="S93" s="203"/>
      <c r="T93" s="205">
        <f>SUM(T94:T212)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6" t="s">
        <v>90</v>
      </c>
      <c r="AT93" s="207" t="s">
        <v>81</v>
      </c>
      <c r="AU93" s="207" t="s">
        <v>90</v>
      </c>
      <c r="AY93" s="206" t="s">
        <v>163</v>
      </c>
      <c r="BK93" s="208">
        <f>SUM(BK94:BK212)</f>
        <v>0</v>
      </c>
    </row>
    <row r="94" s="2" customFormat="1" ht="16.5" customHeight="1">
      <c r="A94" s="42"/>
      <c r="B94" s="43"/>
      <c r="C94" s="211" t="s">
        <v>90</v>
      </c>
      <c r="D94" s="211" t="s">
        <v>165</v>
      </c>
      <c r="E94" s="212" t="s">
        <v>166</v>
      </c>
      <c r="F94" s="213" t="s">
        <v>167</v>
      </c>
      <c r="G94" s="214" t="s">
        <v>168</v>
      </c>
      <c r="H94" s="215">
        <v>58.32</v>
      </c>
      <c r="I94" s="216"/>
      <c r="J94" s="217">
        <f>ROUND(I94*H94,2)</f>
        <v>0</v>
      </c>
      <c r="K94" s="213" t="s">
        <v>169</v>
      </c>
      <c r="L94" s="48"/>
      <c r="M94" s="218" t="s">
        <v>44</v>
      </c>
      <c r="N94" s="219" t="s">
        <v>53</v>
      </c>
      <c r="O94" s="88"/>
      <c r="P94" s="220">
        <f>O94*H94</f>
        <v>0</v>
      </c>
      <c r="Q94" s="220">
        <v>3.0000000000000001E-05</v>
      </c>
      <c r="R94" s="220">
        <f>Q94*H94</f>
        <v>0.0017496</v>
      </c>
      <c r="S94" s="220">
        <v>0</v>
      </c>
      <c r="T94" s="221">
        <f>S94*H94</f>
        <v>0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R94" s="222" t="s">
        <v>170</v>
      </c>
      <c r="AT94" s="222" t="s">
        <v>165</v>
      </c>
      <c r="AU94" s="222" t="s">
        <v>21</v>
      </c>
      <c r="AY94" s="20" t="s">
        <v>163</v>
      </c>
      <c r="BE94" s="223">
        <f>IF(N94="základní",J94,0)</f>
        <v>0</v>
      </c>
      <c r="BF94" s="223">
        <f>IF(N94="snížená",J94,0)</f>
        <v>0</v>
      </c>
      <c r="BG94" s="223">
        <f>IF(N94="zákl. přenesená",J94,0)</f>
        <v>0</v>
      </c>
      <c r="BH94" s="223">
        <f>IF(N94="sníž. přenesená",J94,0)</f>
        <v>0</v>
      </c>
      <c r="BI94" s="223">
        <f>IF(N94="nulová",J94,0)</f>
        <v>0</v>
      </c>
      <c r="BJ94" s="20" t="s">
        <v>90</v>
      </c>
      <c r="BK94" s="223">
        <f>ROUND(I94*H94,2)</f>
        <v>0</v>
      </c>
      <c r="BL94" s="20" t="s">
        <v>170</v>
      </c>
      <c r="BM94" s="222" t="s">
        <v>171</v>
      </c>
    </row>
    <row r="95" s="2" customFormat="1">
      <c r="A95" s="42"/>
      <c r="B95" s="43"/>
      <c r="C95" s="44"/>
      <c r="D95" s="224" t="s">
        <v>172</v>
      </c>
      <c r="E95" s="44"/>
      <c r="F95" s="225" t="s">
        <v>173</v>
      </c>
      <c r="G95" s="44"/>
      <c r="H95" s="44"/>
      <c r="I95" s="226"/>
      <c r="J95" s="44"/>
      <c r="K95" s="44"/>
      <c r="L95" s="48"/>
      <c r="M95" s="227"/>
      <c r="N95" s="228"/>
      <c r="O95" s="88"/>
      <c r="P95" s="88"/>
      <c r="Q95" s="88"/>
      <c r="R95" s="88"/>
      <c r="S95" s="88"/>
      <c r="T95" s="89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T95" s="20" t="s">
        <v>172</v>
      </c>
      <c r="AU95" s="20" t="s">
        <v>21</v>
      </c>
    </row>
    <row r="96" s="13" customFormat="1">
      <c r="A96" s="13"/>
      <c r="B96" s="229"/>
      <c r="C96" s="230"/>
      <c r="D96" s="231" t="s">
        <v>174</v>
      </c>
      <c r="E96" s="232" t="s">
        <v>44</v>
      </c>
      <c r="F96" s="233" t="s">
        <v>175</v>
      </c>
      <c r="G96" s="230"/>
      <c r="H96" s="234">
        <v>58.32</v>
      </c>
      <c r="I96" s="235"/>
      <c r="J96" s="230"/>
      <c r="K96" s="230"/>
      <c r="L96" s="236"/>
      <c r="M96" s="237"/>
      <c r="N96" s="238"/>
      <c r="O96" s="238"/>
      <c r="P96" s="238"/>
      <c r="Q96" s="238"/>
      <c r="R96" s="238"/>
      <c r="S96" s="238"/>
      <c r="T96" s="239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0" t="s">
        <v>174</v>
      </c>
      <c r="AU96" s="240" t="s">
        <v>21</v>
      </c>
      <c r="AV96" s="13" t="s">
        <v>21</v>
      </c>
      <c r="AW96" s="13" t="s">
        <v>42</v>
      </c>
      <c r="AX96" s="13" t="s">
        <v>90</v>
      </c>
      <c r="AY96" s="240" t="s">
        <v>163</v>
      </c>
    </row>
    <row r="97" s="2" customFormat="1" ht="24.15" customHeight="1">
      <c r="A97" s="42"/>
      <c r="B97" s="43"/>
      <c r="C97" s="211" t="s">
        <v>21</v>
      </c>
      <c r="D97" s="211" t="s">
        <v>165</v>
      </c>
      <c r="E97" s="212" t="s">
        <v>176</v>
      </c>
      <c r="F97" s="213" t="s">
        <v>177</v>
      </c>
      <c r="G97" s="214" t="s">
        <v>178</v>
      </c>
      <c r="H97" s="215">
        <v>7.29</v>
      </c>
      <c r="I97" s="216"/>
      <c r="J97" s="217">
        <f>ROUND(I97*H97,2)</f>
        <v>0</v>
      </c>
      <c r="K97" s="213" t="s">
        <v>169</v>
      </c>
      <c r="L97" s="48"/>
      <c r="M97" s="218" t="s">
        <v>44</v>
      </c>
      <c r="N97" s="219" t="s">
        <v>53</v>
      </c>
      <c r="O97" s="88"/>
      <c r="P97" s="220">
        <f>O97*H97</f>
        <v>0</v>
      </c>
      <c r="Q97" s="220">
        <v>0</v>
      </c>
      <c r="R97" s="220">
        <f>Q97*H97</f>
        <v>0</v>
      </c>
      <c r="S97" s="220">
        <v>0</v>
      </c>
      <c r="T97" s="221">
        <f>S97*H97</f>
        <v>0</v>
      </c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R97" s="222" t="s">
        <v>170</v>
      </c>
      <c r="AT97" s="222" t="s">
        <v>165</v>
      </c>
      <c r="AU97" s="222" t="s">
        <v>21</v>
      </c>
      <c r="AY97" s="20" t="s">
        <v>163</v>
      </c>
      <c r="BE97" s="223">
        <f>IF(N97="základní",J97,0)</f>
        <v>0</v>
      </c>
      <c r="BF97" s="223">
        <f>IF(N97="snížená",J97,0)</f>
        <v>0</v>
      </c>
      <c r="BG97" s="223">
        <f>IF(N97="zákl. přenesená",J97,0)</f>
        <v>0</v>
      </c>
      <c r="BH97" s="223">
        <f>IF(N97="sníž. přenesená",J97,0)</f>
        <v>0</v>
      </c>
      <c r="BI97" s="223">
        <f>IF(N97="nulová",J97,0)</f>
        <v>0</v>
      </c>
      <c r="BJ97" s="20" t="s">
        <v>90</v>
      </c>
      <c r="BK97" s="223">
        <f>ROUND(I97*H97,2)</f>
        <v>0</v>
      </c>
      <c r="BL97" s="20" t="s">
        <v>170</v>
      </c>
      <c r="BM97" s="222" t="s">
        <v>179</v>
      </c>
    </row>
    <row r="98" s="2" customFormat="1">
      <c r="A98" s="42"/>
      <c r="B98" s="43"/>
      <c r="C98" s="44"/>
      <c r="D98" s="224" t="s">
        <v>172</v>
      </c>
      <c r="E98" s="44"/>
      <c r="F98" s="225" t="s">
        <v>180</v>
      </c>
      <c r="G98" s="44"/>
      <c r="H98" s="44"/>
      <c r="I98" s="226"/>
      <c r="J98" s="44"/>
      <c r="K98" s="44"/>
      <c r="L98" s="48"/>
      <c r="M98" s="227"/>
      <c r="N98" s="228"/>
      <c r="O98" s="88"/>
      <c r="P98" s="88"/>
      <c r="Q98" s="88"/>
      <c r="R98" s="88"/>
      <c r="S98" s="88"/>
      <c r="T98" s="89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T98" s="20" t="s">
        <v>172</v>
      </c>
      <c r="AU98" s="20" t="s">
        <v>21</v>
      </c>
    </row>
    <row r="99" s="13" customFormat="1">
      <c r="A99" s="13"/>
      <c r="B99" s="229"/>
      <c r="C99" s="230"/>
      <c r="D99" s="231" t="s">
        <v>174</v>
      </c>
      <c r="E99" s="232" t="s">
        <v>44</v>
      </c>
      <c r="F99" s="233" t="s">
        <v>181</v>
      </c>
      <c r="G99" s="230"/>
      <c r="H99" s="234">
        <v>7.29</v>
      </c>
      <c r="I99" s="235"/>
      <c r="J99" s="230"/>
      <c r="K99" s="230"/>
      <c r="L99" s="236"/>
      <c r="M99" s="237"/>
      <c r="N99" s="238"/>
      <c r="O99" s="238"/>
      <c r="P99" s="238"/>
      <c r="Q99" s="238"/>
      <c r="R99" s="238"/>
      <c r="S99" s="238"/>
      <c r="T99" s="239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0" t="s">
        <v>174</v>
      </c>
      <c r="AU99" s="240" t="s">
        <v>21</v>
      </c>
      <c r="AV99" s="13" t="s">
        <v>21</v>
      </c>
      <c r="AW99" s="13" t="s">
        <v>42</v>
      </c>
      <c r="AX99" s="13" t="s">
        <v>90</v>
      </c>
      <c r="AY99" s="240" t="s">
        <v>163</v>
      </c>
    </row>
    <row r="100" s="2" customFormat="1" ht="16.5" customHeight="1">
      <c r="A100" s="42"/>
      <c r="B100" s="43"/>
      <c r="C100" s="211" t="s">
        <v>182</v>
      </c>
      <c r="D100" s="211" t="s">
        <v>165</v>
      </c>
      <c r="E100" s="212" t="s">
        <v>183</v>
      </c>
      <c r="F100" s="213" t="s">
        <v>184</v>
      </c>
      <c r="G100" s="214" t="s">
        <v>185</v>
      </c>
      <c r="H100" s="215">
        <v>20.75</v>
      </c>
      <c r="I100" s="216"/>
      <c r="J100" s="217">
        <f>ROUND(I100*H100,2)</f>
        <v>0</v>
      </c>
      <c r="K100" s="213" t="s">
        <v>169</v>
      </c>
      <c r="L100" s="48"/>
      <c r="M100" s="218" t="s">
        <v>44</v>
      </c>
      <c r="N100" s="219" t="s">
        <v>53</v>
      </c>
      <c r="O100" s="88"/>
      <c r="P100" s="220">
        <f>O100*H100</f>
        <v>0</v>
      </c>
      <c r="Q100" s="220">
        <v>0</v>
      </c>
      <c r="R100" s="220">
        <f>Q100*H100</f>
        <v>0</v>
      </c>
      <c r="S100" s="220">
        <v>0</v>
      </c>
      <c r="T100" s="221">
        <f>S100*H100</f>
        <v>0</v>
      </c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R100" s="222" t="s">
        <v>170</v>
      </c>
      <c r="AT100" s="222" t="s">
        <v>165</v>
      </c>
      <c r="AU100" s="222" t="s">
        <v>21</v>
      </c>
      <c r="AY100" s="20" t="s">
        <v>163</v>
      </c>
      <c r="BE100" s="223">
        <f>IF(N100="základní",J100,0)</f>
        <v>0</v>
      </c>
      <c r="BF100" s="223">
        <f>IF(N100="snížená",J100,0)</f>
        <v>0</v>
      </c>
      <c r="BG100" s="223">
        <f>IF(N100="zákl. přenesená",J100,0)</f>
        <v>0</v>
      </c>
      <c r="BH100" s="223">
        <f>IF(N100="sníž. přenesená",J100,0)</f>
        <v>0</v>
      </c>
      <c r="BI100" s="223">
        <f>IF(N100="nulová",J100,0)</f>
        <v>0</v>
      </c>
      <c r="BJ100" s="20" t="s">
        <v>90</v>
      </c>
      <c r="BK100" s="223">
        <f>ROUND(I100*H100,2)</f>
        <v>0</v>
      </c>
      <c r="BL100" s="20" t="s">
        <v>170</v>
      </c>
      <c r="BM100" s="222" t="s">
        <v>186</v>
      </c>
    </row>
    <row r="101" s="2" customFormat="1">
      <c r="A101" s="42"/>
      <c r="B101" s="43"/>
      <c r="C101" s="44"/>
      <c r="D101" s="224" t="s">
        <v>172</v>
      </c>
      <c r="E101" s="44"/>
      <c r="F101" s="225" t="s">
        <v>187</v>
      </c>
      <c r="G101" s="44"/>
      <c r="H101" s="44"/>
      <c r="I101" s="226"/>
      <c r="J101" s="44"/>
      <c r="K101" s="44"/>
      <c r="L101" s="48"/>
      <c r="M101" s="227"/>
      <c r="N101" s="228"/>
      <c r="O101" s="88"/>
      <c r="P101" s="88"/>
      <c r="Q101" s="88"/>
      <c r="R101" s="88"/>
      <c r="S101" s="88"/>
      <c r="T101" s="89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T101" s="20" t="s">
        <v>172</v>
      </c>
      <c r="AU101" s="20" t="s">
        <v>21</v>
      </c>
    </row>
    <row r="102" s="13" customFormat="1">
      <c r="A102" s="13"/>
      <c r="B102" s="229"/>
      <c r="C102" s="230"/>
      <c r="D102" s="231" t="s">
        <v>174</v>
      </c>
      <c r="E102" s="232" t="s">
        <v>44</v>
      </c>
      <c r="F102" s="233" t="s">
        <v>188</v>
      </c>
      <c r="G102" s="230"/>
      <c r="H102" s="234">
        <v>20.75</v>
      </c>
      <c r="I102" s="235"/>
      <c r="J102" s="230"/>
      <c r="K102" s="230"/>
      <c r="L102" s="236"/>
      <c r="M102" s="237"/>
      <c r="N102" s="238"/>
      <c r="O102" s="238"/>
      <c r="P102" s="238"/>
      <c r="Q102" s="238"/>
      <c r="R102" s="238"/>
      <c r="S102" s="238"/>
      <c r="T102" s="239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0" t="s">
        <v>174</v>
      </c>
      <c r="AU102" s="240" t="s">
        <v>21</v>
      </c>
      <c r="AV102" s="13" t="s">
        <v>21</v>
      </c>
      <c r="AW102" s="13" t="s">
        <v>42</v>
      </c>
      <c r="AX102" s="13" t="s">
        <v>90</v>
      </c>
      <c r="AY102" s="240" t="s">
        <v>163</v>
      </c>
    </row>
    <row r="103" s="2" customFormat="1" ht="24.15" customHeight="1">
      <c r="A103" s="42"/>
      <c r="B103" s="43"/>
      <c r="C103" s="211" t="s">
        <v>170</v>
      </c>
      <c r="D103" s="211" t="s">
        <v>165</v>
      </c>
      <c r="E103" s="212" t="s">
        <v>189</v>
      </c>
      <c r="F103" s="213" t="s">
        <v>190</v>
      </c>
      <c r="G103" s="214" t="s">
        <v>112</v>
      </c>
      <c r="H103" s="215">
        <v>43.119999999999997</v>
      </c>
      <c r="I103" s="216"/>
      <c r="J103" s="217">
        <f>ROUND(I103*H103,2)</f>
        <v>0</v>
      </c>
      <c r="K103" s="213" t="s">
        <v>169</v>
      </c>
      <c r="L103" s="48"/>
      <c r="M103" s="218" t="s">
        <v>44</v>
      </c>
      <c r="N103" s="219" t="s">
        <v>53</v>
      </c>
      <c r="O103" s="88"/>
      <c r="P103" s="220">
        <f>O103*H103</f>
        <v>0</v>
      </c>
      <c r="Q103" s="220">
        <v>0</v>
      </c>
      <c r="R103" s="220">
        <f>Q103*H103</f>
        <v>0</v>
      </c>
      <c r="S103" s="220">
        <v>0</v>
      </c>
      <c r="T103" s="221">
        <f>S103*H103</f>
        <v>0</v>
      </c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R103" s="222" t="s">
        <v>170</v>
      </c>
      <c r="AT103" s="222" t="s">
        <v>165</v>
      </c>
      <c r="AU103" s="222" t="s">
        <v>21</v>
      </c>
      <c r="AY103" s="20" t="s">
        <v>163</v>
      </c>
      <c r="BE103" s="223">
        <f>IF(N103="základní",J103,0)</f>
        <v>0</v>
      </c>
      <c r="BF103" s="223">
        <f>IF(N103="snížená",J103,0)</f>
        <v>0</v>
      </c>
      <c r="BG103" s="223">
        <f>IF(N103="zákl. přenesená",J103,0)</f>
        <v>0</v>
      </c>
      <c r="BH103" s="223">
        <f>IF(N103="sníž. přenesená",J103,0)</f>
        <v>0</v>
      </c>
      <c r="BI103" s="223">
        <f>IF(N103="nulová",J103,0)</f>
        <v>0</v>
      </c>
      <c r="BJ103" s="20" t="s">
        <v>90</v>
      </c>
      <c r="BK103" s="223">
        <f>ROUND(I103*H103,2)</f>
        <v>0</v>
      </c>
      <c r="BL103" s="20" t="s">
        <v>170</v>
      </c>
      <c r="BM103" s="222" t="s">
        <v>191</v>
      </c>
    </row>
    <row r="104" s="2" customFormat="1">
      <c r="A104" s="42"/>
      <c r="B104" s="43"/>
      <c r="C104" s="44"/>
      <c r="D104" s="224" t="s">
        <v>172</v>
      </c>
      <c r="E104" s="44"/>
      <c r="F104" s="225" t="s">
        <v>192</v>
      </c>
      <c r="G104" s="44"/>
      <c r="H104" s="44"/>
      <c r="I104" s="226"/>
      <c r="J104" s="44"/>
      <c r="K104" s="44"/>
      <c r="L104" s="48"/>
      <c r="M104" s="227"/>
      <c r="N104" s="228"/>
      <c r="O104" s="88"/>
      <c r="P104" s="88"/>
      <c r="Q104" s="88"/>
      <c r="R104" s="88"/>
      <c r="S104" s="88"/>
      <c r="T104" s="89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T104" s="20" t="s">
        <v>172</v>
      </c>
      <c r="AU104" s="20" t="s">
        <v>21</v>
      </c>
    </row>
    <row r="105" s="13" customFormat="1">
      <c r="A105" s="13"/>
      <c r="B105" s="229"/>
      <c r="C105" s="230"/>
      <c r="D105" s="231" t="s">
        <v>174</v>
      </c>
      <c r="E105" s="232" t="s">
        <v>44</v>
      </c>
      <c r="F105" s="233" t="s">
        <v>193</v>
      </c>
      <c r="G105" s="230"/>
      <c r="H105" s="234">
        <v>14.199999999999999</v>
      </c>
      <c r="I105" s="235"/>
      <c r="J105" s="230"/>
      <c r="K105" s="230"/>
      <c r="L105" s="236"/>
      <c r="M105" s="237"/>
      <c r="N105" s="238"/>
      <c r="O105" s="238"/>
      <c r="P105" s="238"/>
      <c r="Q105" s="238"/>
      <c r="R105" s="238"/>
      <c r="S105" s="238"/>
      <c r="T105" s="239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0" t="s">
        <v>174</v>
      </c>
      <c r="AU105" s="240" t="s">
        <v>21</v>
      </c>
      <c r="AV105" s="13" t="s">
        <v>21</v>
      </c>
      <c r="AW105" s="13" t="s">
        <v>42</v>
      </c>
      <c r="AX105" s="13" t="s">
        <v>82</v>
      </c>
      <c r="AY105" s="240" t="s">
        <v>163</v>
      </c>
    </row>
    <row r="106" s="13" customFormat="1">
      <c r="A106" s="13"/>
      <c r="B106" s="229"/>
      <c r="C106" s="230"/>
      <c r="D106" s="231" t="s">
        <v>174</v>
      </c>
      <c r="E106" s="232" t="s">
        <v>44</v>
      </c>
      <c r="F106" s="233" t="s">
        <v>193</v>
      </c>
      <c r="G106" s="230"/>
      <c r="H106" s="234">
        <v>14.199999999999999</v>
      </c>
      <c r="I106" s="235"/>
      <c r="J106" s="230"/>
      <c r="K106" s="230"/>
      <c r="L106" s="236"/>
      <c r="M106" s="237"/>
      <c r="N106" s="238"/>
      <c r="O106" s="238"/>
      <c r="P106" s="238"/>
      <c r="Q106" s="238"/>
      <c r="R106" s="238"/>
      <c r="S106" s="238"/>
      <c r="T106" s="239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0" t="s">
        <v>174</v>
      </c>
      <c r="AU106" s="240" t="s">
        <v>21</v>
      </c>
      <c r="AV106" s="13" t="s">
        <v>21</v>
      </c>
      <c r="AW106" s="13" t="s">
        <v>42</v>
      </c>
      <c r="AX106" s="13" t="s">
        <v>82</v>
      </c>
      <c r="AY106" s="240" t="s">
        <v>163</v>
      </c>
    </row>
    <row r="107" s="13" customFormat="1">
      <c r="A107" s="13"/>
      <c r="B107" s="229"/>
      <c r="C107" s="230"/>
      <c r="D107" s="231" t="s">
        <v>174</v>
      </c>
      <c r="E107" s="232" t="s">
        <v>44</v>
      </c>
      <c r="F107" s="233" t="s">
        <v>7</v>
      </c>
      <c r="G107" s="230"/>
      <c r="H107" s="234">
        <v>21</v>
      </c>
      <c r="I107" s="235"/>
      <c r="J107" s="230"/>
      <c r="K107" s="230"/>
      <c r="L107" s="236"/>
      <c r="M107" s="237"/>
      <c r="N107" s="238"/>
      <c r="O107" s="238"/>
      <c r="P107" s="238"/>
      <c r="Q107" s="238"/>
      <c r="R107" s="238"/>
      <c r="S107" s="238"/>
      <c r="T107" s="239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0" t="s">
        <v>174</v>
      </c>
      <c r="AU107" s="240" t="s">
        <v>21</v>
      </c>
      <c r="AV107" s="13" t="s">
        <v>21</v>
      </c>
      <c r="AW107" s="13" t="s">
        <v>42</v>
      </c>
      <c r="AX107" s="13" t="s">
        <v>82</v>
      </c>
      <c r="AY107" s="240" t="s">
        <v>163</v>
      </c>
    </row>
    <row r="108" s="13" customFormat="1">
      <c r="A108" s="13"/>
      <c r="B108" s="229"/>
      <c r="C108" s="230"/>
      <c r="D108" s="231" t="s">
        <v>174</v>
      </c>
      <c r="E108" s="232" t="s">
        <v>44</v>
      </c>
      <c r="F108" s="233" t="s">
        <v>194</v>
      </c>
      <c r="G108" s="230"/>
      <c r="H108" s="234">
        <v>4.5</v>
      </c>
      <c r="I108" s="235"/>
      <c r="J108" s="230"/>
      <c r="K108" s="230"/>
      <c r="L108" s="236"/>
      <c r="M108" s="237"/>
      <c r="N108" s="238"/>
      <c r="O108" s="238"/>
      <c r="P108" s="238"/>
      <c r="Q108" s="238"/>
      <c r="R108" s="238"/>
      <c r="S108" s="238"/>
      <c r="T108" s="239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0" t="s">
        <v>174</v>
      </c>
      <c r="AU108" s="240" t="s">
        <v>21</v>
      </c>
      <c r="AV108" s="13" t="s">
        <v>21</v>
      </c>
      <c r="AW108" s="13" t="s">
        <v>42</v>
      </c>
      <c r="AX108" s="13" t="s">
        <v>82</v>
      </c>
      <c r="AY108" s="240" t="s">
        <v>163</v>
      </c>
    </row>
    <row r="109" s="14" customFormat="1">
      <c r="A109" s="14"/>
      <c r="B109" s="241"/>
      <c r="C109" s="242"/>
      <c r="D109" s="231" t="s">
        <v>174</v>
      </c>
      <c r="E109" s="243" t="s">
        <v>121</v>
      </c>
      <c r="F109" s="244" t="s">
        <v>195</v>
      </c>
      <c r="G109" s="242"/>
      <c r="H109" s="245">
        <v>53.899999999999999</v>
      </c>
      <c r="I109" s="246"/>
      <c r="J109" s="242"/>
      <c r="K109" s="242"/>
      <c r="L109" s="247"/>
      <c r="M109" s="248"/>
      <c r="N109" s="249"/>
      <c r="O109" s="249"/>
      <c r="P109" s="249"/>
      <c r="Q109" s="249"/>
      <c r="R109" s="249"/>
      <c r="S109" s="249"/>
      <c r="T109" s="250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1" t="s">
        <v>174</v>
      </c>
      <c r="AU109" s="251" t="s">
        <v>21</v>
      </c>
      <c r="AV109" s="14" t="s">
        <v>182</v>
      </c>
      <c r="AW109" s="14" t="s">
        <v>42</v>
      </c>
      <c r="AX109" s="14" t="s">
        <v>82</v>
      </c>
      <c r="AY109" s="251" t="s">
        <v>163</v>
      </c>
    </row>
    <row r="110" s="13" customFormat="1">
      <c r="A110" s="13"/>
      <c r="B110" s="229"/>
      <c r="C110" s="230"/>
      <c r="D110" s="231" t="s">
        <v>174</v>
      </c>
      <c r="E110" s="232" t="s">
        <v>44</v>
      </c>
      <c r="F110" s="233" t="s">
        <v>196</v>
      </c>
      <c r="G110" s="230"/>
      <c r="H110" s="234">
        <v>43.119999999999997</v>
      </c>
      <c r="I110" s="235"/>
      <c r="J110" s="230"/>
      <c r="K110" s="230"/>
      <c r="L110" s="236"/>
      <c r="M110" s="237"/>
      <c r="N110" s="238"/>
      <c r="O110" s="238"/>
      <c r="P110" s="238"/>
      <c r="Q110" s="238"/>
      <c r="R110" s="238"/>
      <c r="S110" s="238"/>
      <c r="T110" s="239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0" t="s">
        <v>174</v>
      </c>
      <c r="AU110" s="240" t="s">
        <v>21</v>
      </c>
      <c r="AV110" s="13" t="s">
        <v>21</v>
      </c>
      <c r="AW110" s="13" t="s">
        <v>42</v>
      </c>
      <c r="AX110" s="13" t="s">
        <v>90</v>
      </c>
      <c r="AY110" s="240" t="s">
        <v>163</v>
      </c>
    </row>
    <row r="111" s="2" customFormat="1" ht="24.15" customHeight="1">
      <c r="A111" s="42"/>
      <c r="B111" s="43"/>
      <c r="C111" s="211" t="s">
        <v>197</v>
      </c>
      <c r="D111" s="211" t="s">
        <v>165</v>
      </c>
      <c r="E111" s="212" t="s">
        <v>198</v>
      </c>
      <c r="F111" s="213" t="s">
        <v>199</v>
      </c>
      <c r="G111" s="214" t="s">
        <v>112</v>
      </c>
      <c r="H111" s="215">
        <v>10.779999999999999</v>
      </c>
      <c r="I111" s="216"/>
      <c r="J111" s="217">
        <f>ROUND(I111*H111,2)</f>
        <v>0</v>
      </c>
      <c r="K111" s="213" t="s">
        <v>169</v>
      </c>
      <c r="L111" s="48"/>
      <c r="M111" s="218" t="s">
        <v>44</v>
      </c>
      <c r="N111" s="219" t="s">
        <v>53</v>
      </c>
      <c r="O111" s="88"/>
      <c r="P111" s="220">
        <f>O111*H111</f>
        <v>0</v>
      </c>
      <c r="Q111" s="220">
        <v>0</v>
      </c>
      <c r="R111" s="220">
        <f>Q111*H111</f>
        <v>0</v>
      </c>
      <c r="S111" s="220">
        <v>0</v>
      </c>
      <c r="T111" s="221">
        <f>S111*H111</f>
        <v>0</v>
      </c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R111" s="222" t="s">
        <v>170</v>
      </c>
      <c r="AT111" s="222" t="s">
        <v>165</v>
      </c>
      <c r="AU111" s="222" t="s">
        <v>21</v>
      </c>
      <c r="AY111" s="20" t="s">
        <v>163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20" t="s">
        <v>90</v>
      </c>
      <c r="BK111" s="223">
        <f>ROUND(I111*H111,2)</f>
        <v>0</v>
      </c>
      <c r="BL111" s="20" t="s">
        <v>170</v>
      </c>
      <c r="BM111" s="222" t="s">
        <v>200</v>
      </c>
    </row>
    <row r="112" s="2" customFormat="1">
      <c r="A112" s="42"/>
      <c r="B112" s="43"/>
      <c r="C112" s="44"/>
      <c r="D112" s="224" t="s">
        <v>172</v>
      </c>
      <c r="E112" s="44"/>
      <c r="F112" s="225" t="s">
        <v>201</v>
      </c>
      <c r="G112" s="44"/>
      <c r="H112" s="44"/>
      <c r="I112" s="226"/>
      <c r="J112" s="44"/>
      <c r="K112" s="44"/>
      <c r="L112" s="48"/>
      <c r="M112" s="227"/>
      <c r="N112" s="228"/>
      <c r="O112" s="88"/>
      <c r="P112" s="88"/>
      <c r="Q112" s="88"/>
      <c r="R112" s="88"/>
      <c r="S112" s="88"/>
      <c r="T112" s="89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T112" s="20" t="s">
        <v>172</v>
      </c>
      <c r="AU112" s="20" t="s">
        <v>21</v>
      </c>
    </row>
    <row r="113" s="13" customFormat="1">
      <c r="A113" s="13"/>
      <c r="B113" s="229"/>
      <c r="C113" s="230"/>
      <c r="D113" s="231" t="s">
        <v>174</v>
      </c>
      <c r="E113" s="232" t="s">
        <v>44</v>
      </c>
      <c r="F113" s="233" t="s">
        <v>202</v>
      </c>
      <c r="G113" s="230"/>
      <c r="H113" s="234">
        <v>10.779999999999999</v>
      </c>
      <c r="I113" s="235"/>
      <c r="J113" s="230"/>
      <c r="K113" s="230"/>
      <c r="L113" s="236"/>
      <c r="M113" s="237"/>
      <c r="N113" s="238"/>
      <c r="O113" s="238"/>
      <c r="P113" s="238"/>
      <c r="Q113" s="238"/>
      <c r="R113" s="238"/>
      <c r="S113" s="238"/>
      <c r="T113" s="239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0" t="s">
        <v>174</v>
      </c>
      <c r="AU113" s="240" t="s">
        <v>21</v>
      </c>
      <c r="AV113" s="13" t="s">
        <v>21</v>
      </c>
      <c r="AW113" s="13" t="s">
        <v>42</v>
      </c>
      <c r="AX113" s="13" t="s">
        <v>90</v>
      </c>
      <c r="AY113" s="240" t="s">
        <v>163</v>
      </c>
    </row>
    <row r="114" s="2" customFormat="1" ht="24.15" customHeight="1">
      <c r="A114" s="42"/>
      <c r="B114" s="43"/>
      <c r="C114" s="211" t="s">
        <v>203</v>
      </c>
      <c r="D114" s="211" t="s">
        <v>165</v>
      </c>
      <c r="E114" s="212" t="s">
        <v>204</v>
      </c>
      <c r="F114" s="213" t="s">
        <v>205</v>
      </c>
      <c r="G114" s="214" t="s">
        <v>112</v>
      </c>
      <c r="H114" s="215">
        <v>743.63199999999995</v>
      </c>
      <c r="I114" s="216"/>
      <c r="J114" s="217">
        <f>ROUND(I114*H114,2)</f>
        <v>0</v>
      </c>
      <c r="K114" s="213" t="s">
        <v>169</v>
      </c>
      <c r="L114" s="48"/>
      <c r="M114" s="218" t="s">
        <v>44</v>
      </c>
      <c r="N114" s="219" t="s">
        <v>53</v>
      </c>
      <c r="O114" s="88"/>
      <c r="P114" s="220">
        <f>O114*H114</f>
        <v>0</v>
      </c>
      <c r="Q114" s="220">
        <v>0</v>
      </c>
      <c r="R114" s="220">
        <f>Q114*H114</f>
        <v>0</v>
      </c>
      <c r="S114" s="220">
        <v>0</v>
      </c>
      <c r="T114" s="221">
        <f>S114*H114</f>
        <v>0</v>
      </c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R114" s="222" t="s">
        <v>170</v>
      </c>
      <c r="AT114" s="222" t="s">
        <v>165</v>
      </c>
      <c r="AU114" s="222" t="s">
        <v>21</v>
      </c>
      <c r="AY114" s="20" t="s">
        <v>163</v>
      </c>
      <c r="BE114" s="223">
        <f>IF(N114="základní",J114,0)</f>
        <v>0</v>
      </c>
      <c r="BF114" s="223">
        <f>IF(N114="snížená",J114,0)</f>
        <v>0</v>
      </c>
      <c r="BG114" s="223">
        <f>IF(N114="zákl. přenesená",J114,0)</f>
        <v>0</v>
      </c>
      <c r="BH114" s="223">
        <f>IF(N114="sníž. přenesená",J114,0)</f>
        <v>0</v>
      </c>
      <c r="BI114" s="223">
        <f>IF(N114="nulová",J114,0)</f>
        <v>0</v>
      </c>
      <c r="BJ114" s="20" t="s">
        <v>90</v>
      </c>
      <c r="BK114" s="223">
        <f>ROUND(I114*H114,2)</f>
        <v>0</v>
      </c>
      <c r="BL114" s="20" t="s">
        <v>170</v>
      </c>
      <c r="BM114" s="222" t="s">
        <v>206</v>
      </c>
    </row>
    <row r="115" s="2" customFormat="1">
      <c r="A115" s="42"/>
      <c r="B115" s="43"/>
      <c r="C115" s="44"/>
      <c r="D115" s="224" t="s">
        <v>172</v>
      </c>
      <c r="E115" s="44"/>
      <c r="F115" s="225" t="s">
        <v>207</v>
      </c>
      <c r="G115" s="44"/>
      <c r="H115" s="44"/>
      <c r="I115" s="226"/>
      <c r="J115" s="44"/>
      <c r="K115" s="44"/>
      <c r="L115" s="48"/>
      <c r="M115" s="227"/>
      <c r="N115" s="228"/>
      <c r="O115" s="88"/>
      <c r="P115" s="88"/>
      <c r="Q115" s="88"/>
      <c r="R115" s="88"/>
      <c r="S115" s="88"/>
      <c r="T115" s="89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T115" s="20" t="s">
        <v>172</v>
      </c>
      <c r="AU115" s="20" t="s">
        <v>21</v>
      </c>
    </row>
    <row r="116" s="13" customFormat="1">
      <c r="A116" s="13"/>
      <c r="B116" s="229"/>
      <c r="C116" s="230"/>
      <c r="D116" s="231" t="s">
        <v>174</v>
      </c>
      <c r="E116" s="232" t="s">
        <v>44</v>
      </c>
      <c r="F116" s="233" t="s">
        <v>208</v>
      </c>
      <c r="G116" s="230"/>
      <c r="H116" s="234">
        <v>890.84000000000003</v>
      </c>
      <c r="I116" s="235"/>
      <c r="J116" s="230"/>
      <c r="K116" s="230"/>
      <c r="L116" s="236"/>
      <c r="M116" s="237"/>
      <c r="N116" s="238"/>
      <c r="O116" s="238"/>
      <c r="P116" s="238"/>
      <c r="Q116" s="238"/>
      <c r="R116" s="238"/>
      <c r="S116" s="238"/>
      <c r="T116" s="23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0" t="s">
        <v>174</v>
      </c>
      <c r="AU116" s="240" t="s">
        <v>21</v>
      </c>
      <c r="AV116" s="13" t="s">
        <v>21</v>
      </c>
      <c r="AW116" s="13" t="s">
        <v>42</v>
      </c>
      <c r="AX116" s="13" t="s">
        <v>82</v>
      </c>
      <c r="AY116" s="240" t="s">
        <v>163</v>
      </c>
    </row>
    <row r="117" s="13" customFormat="1">
      <c r="A117" s="13"/>
      <c r="B117" s="229"/>
      <c r="C117" s="230"/>
      <c r="D117" s="231" t="s">
        <v>174</v>
      </c>
      <c r="E117" s="232" t="s">
        <v>44</v>
      </c>
      <c r="F117" s="233" t="s">
        <v>209</v>
      </c>
      <c r="G117" s="230"/>
      <c r="H117" s="234">
        <v>29.140000000000001</v>
      </c>
      <c r="I117" s="235"/>
      <c r="J117" s="230"/>
      <c r="K117" s="230"/>
      <c r="L117" s="236"/>
      <c r="M117" s="237"/>
      <c r="N117" s="238"/>
      <c r="O117" s="238"/>
      <c r="P117" s="238"/>
      <c r="Q117" s="238"/>
      <c r="R117" s="238"/>
      <c r="S117" s="238"/>
      <c r="T117" s="239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0" t="s">
        <v>174</v>
      </c>
      <c r="AU117" s="240" t="s">
        <v>21</v>
      </c>
      <c r="AV117" s="13" t="s">
        <v>21</v>
      </c>
      <c r="AW117" s="13" t="s">
        <v>42</v>
      </c>
      <c r="AX117" s="13" t="s">
        <v>82</v>
      </c>
      <c r="AY117" s="240" t="s">
        <v>163</v>
      </c>
    </row>
    <row r="118" s="13" customFormat="1">
      <c r="A118" s="13"/>
      <c r="B118" s="229"/>
      <c r="C118" s="230"/>
      <c r="D118" s="231" t="s">
        <v>174</v>
      </c>
      <c r="E118" s="232" t="s">
        <v>44</v>
      </c>
      <c r="F118" s="233" t="s">
        <v>210</v>
      </c>
      <c r="G118" s="230"/>
      <c r="H118" s="234">
        <v>9.5600000000000005</v>
      </c>
      <c r="I118" s="235"/>
      <c r="J118" s="230"/>
      <c r="K118" s="230"/>
      <c r="L118" s="236"/>
      <c r="M118" s="237"/>
      <c r="N118" s="238"/>
      <c r="O118" s="238"/>
      <c r="P118" s="238"/>
      <c r="Q118" s="238"/>
      <c r="R118" s="238"/>
      <c r="S118" s="238"/>
      <c r="T118" s="239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0" t="s">
        <v>174</v>
      </c>
      <c r="AU118" s="240" t="s">
        <v>21</v>
      </c>
      <c r="AV118" s="13" t="s">
        <v>21</v>
      </c>
      <c r="AW118" s="13" t="s">
        <v>42</v>
      </c>
      <c r="AX118" s="13" t="s">
        <v>82</v>
      </c>
      <c r="AY118" s="240" t="s">
        <v>163</v>
      </c>
    </row>
    <row r="119" s="14" customFormat="1">
      <c r="A119" s="14"/>
      <c r="B119" s="241"/>
      <c r="C119" s="242"/>
      <c r="D119" s="231" t="s">
        <v>174</v>
      </c>
      <c r="E119" s="243" t="s">
        <v>124</v>
      </c>
      <c r="F119" s="244" t="s">
        <v>195</v>
      </c>
      <c r="G119" s="242"/>
      <c r="H119" s="245">
        <v>929.53999999999996</v>
      </c>
      <c r="I119" s="246"/>
      <c r="J119" s="242"/>
      <c r="K119" s="242"/>
      <c r="L119" s="247"/>
      <c r="M119" s="248"/>
      <c r="N119" s="249"/>
      <c r="O119" s="249"/>
      <c r="P119" s="249"/>
      <c r="Q119" s="249"/>
      <c r="R119" s="249"/>
      <c r="S119" s="249"/>
      <c r="T119" s="250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1" t="s">
        <v>174</v>
      </c>
      <c r="AU119" s="251" t="s">
        <v>21</v>
      </c>
      <c r="AV119" s="14" t="s">
        <v>182</v>
      </c>
      <c r="AW119" s="14" t="s">
        <v>42</v>
      </c>
      <c r="AX119" s="14" t="s">
        <v>82</v>
      </c>
      <c r="AY119" s="251" t="s">
        <v>163</v>
      </c>
    </row>
    <row r="120" s="13" customFormat="1">
      <c r="A120" s="13"/>
      <c r="B120" s="229"/>
      <c r="C120" s="230"/>
      <c r="D120" s="231" t="s">
        <v>174</v>
      </c>
      <c r="E120" s="232" t="s">
        <v>44</v>
      </c>
      <c r="F120" s="233" t="s">
        <v>211</v>
      </c>
      <c r="G120" s="230"/>
      <c r="H120" s="234">
        <v>743.63199999999995</v>
      </c>
      <c r="I120" s="235"/>
      <c r="J120" s="230"/>
      <c r="K120" s="230"/>
      <c r="L120" s="236"/>
      <c r="M120" s="237"/>
      <c r="N120" s="238"/>
      <c r="O120" s="238"/>
      <c r="P120" s="238"/>
      <c r="Q120" s="238"/>
      <c r="R120" s="238"/>
      <c r="S120" s="238"/>
      <c r="T120" s="239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0" t="s">
        <v>174</v>
      </c>
      <c r="AU120" s="240" t="s">
        <v>21</v>
      </c>
      <c r="AV120" s="13" t="s">
        <v>21</v>
      </c>
      <c r="AW120" s="13" t="s">
        <v>42</v>
      </c>
      <c r="AX120" s="13" t="s">
        <v>90</v>
      </c>
      <c r="AY120" s="240" t="s">
        <v>163</v>
      </c>
    </row>
    <row r="121" s="2" customFormat="1" ht="24.15" customHeight="1">
      <c r="A121" s="42"/>
      <c r="B121" s="43"/>
      <c r="C121" s="211" t="s">
        <v>212</v>
      </c>
      <c r="D121" s="211" t="s">
        <v>165</v>
      </c>
      <c r="E121" s="212" t="s">
        <v>213</v>
      </c>
      <c r="F121" s="213" t="s">
        <v>214</v>
      </c>
      <c r="G121" s="214" t="s">
        <v>112</v>
      </c>
      <c r="H121" s="215">
        <v>185.90799999999999</v>
      </c>
      <c r="I121" s="216"/>
      <c r="J121" s="217">
        <f>ROUND(I121*H121,2)</f>
        <v>0</v>
      </c>
      <c r="K121" s="213" t="s">
        <v>169</v>
      </c>
      <c r="L121" s="48"/>
      <c r="M121" s="218" t="s">
        <v>44</v>
      </c>
      <c r="N121" s="219" t="s">
        <v>53</v>
      </c>
      <c r="O121" s="88"/>
      <c r="P121" s="220">
        <f>O121*H121</f>
        <v>0</v>
      </c>
      <c r="Q121" s="220">
        <v>0</v>
      </c>
      <c r="R121" s="220">
        <f>Q121*H121</f>
        <v>0</v>
      </c>
      <c r="S121" s="220">
        <v>0</v>
      </c>
      <c r="T121" s="221">
        <f>S121*H121</f>
        <v>0</v>
      </c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R121" s="222" t="s">
        <v>170</v>
      </c>
      <c r="AT121" s="222" t="s">
        <v>165</v>
      </c>
      <c r="AU121" s="222" t="s">
        <v>21</v>
      </c>
      <c r="AY121" s="20" t="s">
        <v>163</v>
      </c>
      <c r="BE121" s="223">
        <f>IF(N121="základní",J121,0)</f>
        <v>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20" t="s">
        <v>90</v>
      </c>
      <c r="BK121" s="223">
        <f>ROUND(I121*H121,2)</f>
        <v>0</v>
      </c>
      <c r="BL121" s="20" t="s">
        <v>170</v>
      </c>
      <c r="BM121" s="222" t="s">
        <v>215</v>
      </c>
    </row>
    <row r="122" s="2" customFormat="1">
      <c r="A122" s="42"/>
      <c r="B122" s="43"/>
      <c r="C122" s="44"/>
      <c r="D122" s="224" t="s">
        <v>172</v>
      </c>
      <c r="E122" s="44"/>
      <c r="F122" s="225" t="s">
        <v>216</v>
      </c>
      <c r="G122" s="44"/>
      <c r="H122" s="44"/>
      <c r="I122" s="226"/>
      <c r="J122" s="44"/>
      <c r="K122" s="44"/>
      <c r="L122" s="48"/>
      <c r="M122" s="227"/>
      <c r="N122" s="228"/>
      <c r="O122" s="88"/>
      <c r="P122" s="88"/>
      <c r="Q122" s="88"/>
      <c r="R122" s="88"/>
      <c r="S122" s="88"/>
      <c r="T122" s="89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T122" s="20" t="s">
        <v>172</v>
      </c>
      <c r="AU122" s="20" t="s">
        <v>21</v>
      </c>
    </row>
    <row r="123" s="13" customFormat="1">
      <c r="A123" s="13"/>
      <c r="B123" s="229"/>
      <c r="C123" s="230"/>
      <c r="D123" s="231" t="s">
        <v>174</v>
      </c>
      <c r="E123" s="232" t="s">
        <v>44</v>
      </c>
      <c r="F123" s="233" t="s">
        <v>217</v>
      </c>
      <c r="G123" s="230"/>
      <c r="H123" s="234">
        <v>185.90799999999999</v>
      </c>
      <c r="I123" s="235"/>
      <c r="J123" s="230"/>
      <c r="K123" s="230"/>
      <c r="L123" s="236"/>
      <c r="M123" s="237"/>
      <c r="N123" s="238"/>
      <c r="O123" s="238"/>
      <c r="P123" s="238"/>
      <c r="Q123" s="238"/>
      <c r="R123" s="238"/>
      <c r="S123" s="238"/>
      <c r="T123" s="239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0" t="s">
        <v>174</v>
      </c>
      <c r="AU123" s="240" t="s">
        <v>21</v>
      </c>
      <c r="AV123" s="13" t="s">
        <v>21</v>
      </c>
      <c r="AW123" s="13" t="s">
        <v>42</v>
      </c>
      <c r="AX123" s="13" t="s">
        <v>90</v>
      </c>
      <c r="AY123" s="240" t="s">
        <v>163</v>
      </c>
    </row>
    <row r="124" s="2" customFormat="1" ht="24.15" customHeight="1">
      <c r="A124" s="42"/>
      <c r="B124" s="43"/>
      <c r="C124" s="211" t="s">
        <v>218</v>
      </c>
      <c r="D124" s="211" t="s">
        <v>165</v>
      </c>
      <c r="E124" s="212" t="s">
        <v>219</v>
      </c>
      <c r="F124" s="213" t="s">
        <v>220</v>
      </c>
      <c r="G124" s="214" t="s">
        <v>185</v>
      </c>
      <c r="H124" s="215">
        <v>1430.04</v>
      </c>
      <c r="I124" s="216"/>
      <c r="J124" s="217">
        <f>ROUND(I124*H124,2)</f>
        <v>0</v>
      </c>
      <c r="K124" s="213" t="s">
        <v>169</v>
      </c>
      <c r="L124" s="48"/>
      <c r="M124" s="218" t="s">
        <v>44</v>
      </c>
      <c r="N124" s="219" t="s">
        <v>53</v>
      </c>
      <c r="O124" s="88"/>
      <c r="P124" s="220">
        <f>O124*H124</f>
        <v>0</v>
      </c>
      <c r="Q124" s="220">
        <v>0.00084999999999999995</v>
      </c>
      <c r="R124" s="220">
        <f>Q124*H124</f>
        <v>1.2155339999999999</v>
      </c>
      <c r="S124" s="220">
        <v>0</v>
      </c>
      <c r="T124" s="221">
        <f>S124*H124</f>
        <v>0</v>
      </c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R124" s="222" t="s">
        <v>170</v>
      </c>
      <c r="AT124" s="222" t="s">
        <v>165</v>
      </c>
      <c r="AU124" s="222" t="s">
        <v>21</v>
      </c>
      <c r="AY124" s="20" t="s">
        <v>163</v>
      </c>
      <c r="BE124" s="223">
        <f>IF(N124="základní",J124,0)</f>
        <v>0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20" t="s">
        <v>90</v>
      </c>
      <c r="BK124" s="223">
        <f>ROUND(I124*H124,2)</f>
        <v>0</v>
      </c>
      <c r="BL124" s="20" t="s">
        <v>170</v>
      </c>
      <c r="BM124" s="222" t="s">
        <v>221</v>
      </c>
    </row>
    <row r="125" s="2" customFormat="1">
      <c r="A125" s="42"/>
      <c r="B125" s="43"/>
      <c r="C125" s="44"/>
      <c r="D125" s="224" t="s">
        <v>172</v>
      </c>
      <c r="E125" s="44"/>
      <c r="F125" s="225" t="s">
        <v>222</v>
      </c>
      <c r="G125" s="44"/>
      <c r="H125" s="44"/>
      <c r="I125" s="226"/>
      <c r="J125" s="44"/>
      <c r="K125" s="44"/>
      <c r="L125" s="48"/>
      <c r="M125" s="227"/>
      <c r="N125" s="228"/>
      <c r="O125" s="88"/>
      <c r="P125" s="88"/>
      <c r="Q125" s="88"/>
      <c r="R125" s="88"/>
      <c r="S125" s="88"/>
      <c r="T125" s="89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T125" s="20" t="s">
        <v>172</v>
      </c>
      <c r="AU125" s="20" t="s">
        <v>21</v>
      </c>
    </row>
    <row r="126" s="13" customFormat="1">
      <c r="A126" s="13"/>
      <c r="B126" s="229"/>
      <c r="C126" s="230"/>
      <c r="D126" s="231" t="s">
        <v>174</v>
      </c>
      <c r="E126" s="232" t="s">
        <v>44</v>
      </c>
      <c r="F126" s="233" t="s">
        <v>223</v>
      </c>
      <c r="G126" s="230"/>
      <c r="H126" s="234">
        <v>1370.5</v>
      </c>
      <c r="I126" s="235"/>
      <c r="J126" s="230"/>
      <c r="K126" s="230"/>
      <c r="L126" s="236"/>
      <c r="M126" s="237"/>
      <c r="N126" s="238"/>
      <c r="O126" s="238"/>
      <c r="P126" s="238"/>
      <c r="Q126" s="238"/>
      <c r="R126" s="238"/>
      <c r="S126" s="238"/>
      <c r="T126" s="239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0" t="s">
        <v>174</v>
      </c>
      <c r="AU126" s="240" t="s">
        <v>21</v>
      </c>
      <c r="AV126" s="13" t="s">
        <v>21</v>
      </c>
      <c r="AW126" s="13" t="s">
        <v>42</v>
      </c>
      <c r="AX126" s="13" t="s">
        <v>82</v>
      </c>
      <c r="AY126" s="240" t="s">
        <v>163</v>
      </c>
    </row>
    <row r="127" s="13" customFormat="1">
      <c r="A127" s="13"/>
      <c r="B127" s="229"/>
      <c r="C127" s="230"/>
      <c r="D127" s="231" t="s">
        <v>174</v>
      </c>
      <c r="E127" s="232" t="s">
        <v>44</v>
      </c>
      <c r="F127" s="233" t="s">
        <v>224</v>
      </c>
      <c r="G127" s="230"/>
      <c r="H127" s="234">
        <v>44.840000000000003</v>
      </c>
      <c r="I127" s="235"/>
      <c r="J127" s="230"/>
      <c r="K127" s="230"/>
      <c r="L127" s="236"/>
      <c r="M127" s="237"/>
      <c r="N127" s="238"/>
      <c r="O127" s="238"/>
      <c r="P127" s="238"/>
      <c r="Q127" s="238"/>
      <c r="R127" s="238"/>
      <c r="S127" s="238"/>
      <c r="T127" s="239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0" t="s">
        <v>174</v>
      </c>
      <c r="AU127" s="240" t="s">
        <v>21</v>
      </c>
      <c r="AV127" s="13" t="s">
        <v>21</v>
      </c>
      <c r="AW127" s="13" t="s">
        <v>42</v>
      </c>
      <c r="AX127" s="13" t="s">
        <v>82</v>
      </c>
      <c r="AY127" s="240" t="s">
        <v>163</v>
      </c>
    </row>
    <row r="128" s="13" customFormat="1">
      <c r="A128" s="13"/>
      <c r="B128" s="229"/>
      <c r="C128" s="230"/>
      <c r="D128" s="231" t="s">
        <v>174</v>
      </c>
      <c r="E128" s="232" t="s">
        <v>44</v>
      </c>
      <c r="F128" s="233" t="s">
        <v>225</v>
      </c>
      <c r="G128" s="230"/>
      <c r="H128" s="234">
        <v>14.699999999999999</v>
      </c>
      <c r="I128" s="235"/>
      <c r="J128" s="230"/>
      <c r="K128" s="230"/>
      <c r="L128" s="236"/>
      <c r="M128" s="237"/>
      <c r="N128" s="238"/>
      <c r="O128" s="238"/>
      <c r="P128" s="238"/>
      <c r="Q128" s="238"/>
      <c r="R128" s="238"/>
      <c r="S128" s="238"/>
      <c r="T128" s="23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0" t="s">
        <v>174</v>
      </c>
      <c r="AU128" s="240" t="s">
        <v>21</v>
      </c>
      <c r="AV128" s="13" t="s">
        <v>21</v>
      </c>
      <c r="AW128" s="13" t="s">
        <v>42</v>
      </c>
      <c r="AX128" s="13" t="s">
        <v>82</v>
      </c>
      <c r="AY128" s="240" t="s">
        <v>163</v>
      </c>
    </row>
    <row r="129" s="15" customFormat="1">
      <c r="A129" s="15"/>
      <c r="B129" s="252"/>
      <c r="C129" s="253"/>
      <c r="D129" s="231" t="s">
        <v>174</v>
      </c>
      <c r="E129" s="254" t="s">
        <v>44</v>
      </c>
      <c r="F129" s="255" t="s">
        <v>226</v>
      </c>
      <c r="G129" s="253"/>
      <c r="H129" s="256">
        <v>1430.04</v>
      </c>
      <c r="I129" s="257"/>
      <c r="J129" s="253"/>
      <c r="K129" s="253"/>
      <c r="L129" s="258"/>
      <c r="M129" s="259"/>
      <c r="N129" s="260"/>
      <c r="O129" s="260"/>
      <c r="P129" s="260"/>
      <c r="Q129" s="260"/>
      <c r="R129" s="260"/>
      <c r="S129" s="260"/>
      <c r="T129" s="261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2" t="s">
        <v>174</v>
      </c>
      <c r="AU129" s="262" t="s">
        <v>21</v>
      </c>
      <c r="AV129" s="15" t="s">
        <v>170</v>
      </c>
      <c r="AW129" s="15" t="s">
        <v>42</v>
      </c>
      <c r="AX129" s="15" t="s">
        <v>90</v>
      </c>
      <c r="AY129" s="262" t="s">
        <v>163</v>
      </c>
    </row>
    <row r="130" s="2" customFormat="1" ht="24.15" customHeight="1">
      <c r="A130" s="42"/>
      <c r="B130" s="43"/>
      <c r="C130" s="211" t="s">
        <v>227</v>
      </c>
      <c r="D130" s="211" t="s">
        <v>165</v>
      </c>
      <c r="E130" s="212" t="s">
        <v>228</v>
      </c>
      <c r="F130" s="213" t="s">
        <v>229</v>
      </c>
      <c r="G130" s="214" t="s">
        <v>185</v>
      </c>
      <c r="H130" s="215">
        <v>1430.04</v>
      </c>
      <c r="I130" s="216"/>
      <c r="J130" s="217">
        <f>ROUND(I130*H130,2)</f>
        <v>0</v>
      </c>
      <c r="K130" s="213" t="s">
        <v>169</v>
      </c>
      <c r="L130" s="48"/>
      <c r="M130" s="218" t="s">
        <v>44</v>
      </c>
      <c r="N130" s="219" t="s">
        <v>53</v>
      </c>
      <c r="O130" s="88"/>
      <c r="P130" s="220">
        <f>O130*H130</f>
        <v>0</v>
      </c>
      <c r="Q130" s="220">
        <v>0</v>
      </c>
      <c r="R130" s="220">
        <f>Q130*H130</f>
        <v>0</v>
      </c>
      <c r="S130" s="220">
        <v>0</v>
      </c>
      <c r="T130" s="221">
        <f>S130*H130</f>
        <v>0</v>
      </c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R130" s="222" t="s">
        <v>170</v>
      </c>
      <c r="AT130" s="222" t="s">
        <v>165</v>
      </c>
      <c r="AU130" s="222" t="s">
        <v>21</v>
      </c>
      <c r="AY130" s="20" t="s">
        <v>163</v>
      </c>
      <c r="BE130" s="223">
        <f>IF(N130="základní",J130,0)</f>
        <v>0</v>
      </c>
      <c r="BF130" s="223">
        <f>IF(N130="snížená",J130,0)</f>
        <v>0</v>
      </c>
      <c r="BG130" s="223">
        <f>IF(N130="zákl. přenesená",J130,0)</f>
        <v>0</v>
      </c>
      <c r="BH130" s="223">
        <f>IF(N130="sníž. přenesená",J130,0)</f>
        <v>0</v>
      </c>
      <c r="BI130" s="223">
        <f>IF(N130="nulová",J130,0)</f>
        <v>0</v>
      </c>
      <c r="BJ130" s="20" t="s">
        <v>90</v>
      </c>
      <c r="BK130" s="223">
        <f>ROUND(I130*H130,2)</f>
        <v>0</v>
      </c>
      <c r="BL130" s="20" t="s">
        <v>170</v>
      </c>
      <c r="BM130" s="222" t="s">
        <v>230</v>
      </c>
    </row>
    <row r="131" s="2" customFormat="1">
      <c r="A131" s="42"/>
      <c r="B131" s="43"/>
      <c r="C131" s="44"/>
      <c r="D131" s="224" t="s">
        <v>172</v>
      </c>
      <c r="E131" s="44"/>
      <c r="F131" s="225" t="s">
        <v>231</v>
      </c>
      <c r="G131" s="44"/>
      <c r="H131" s="44"/>
      <c r="I131" s="226"/>
      <c r="J131" s="44"/>
      <c r="K131" s="44"/>
      <c r="L131" s="48"/>
      <c r="M131" s="227"/>
      <c r="N131" s="228"/>
      <c r="O131" s="88"/>
      <c r="P131" s="88"/>
      <c r="Q131" s="88"/>
      <c r="R131" s="88"/>
      <c r="S131" s="88"/>
      <c r="T131" s="89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T131" s="20" t="s">
        <v>172</v>
      </c>
      <c r="AU131" s="20" t="s">
        <v>21</v>
      </c>
    </row>
    <row r="132" s="13" customFormat="1">
      <c r="A132" s="13"/>
      <c r="B132" s="229"/>
      <c r="C132" s="230"/>
      <c r="D132" s="231" t="s">
        <v>174</v>
      </c>
      <c r="E132" s="232" t="s">
        <v>44</v>
      </c>
      <c r="F132" s="233" t="s">
        <v>223</v>
      </c>
      <c r="G132" s="230"/>
      <c r="H132" s="234">
        <v>1370.5</v>
      </c>
      <c r="I132" s="235"/>
      <c r="J132" s="230"/>
      <c r="K132" s="230"/>
      <c r="L132" s="236"/>
      <c r="M132" s="237"/>
      <c r="N132" s="238"/>
      <c r="O132" s="238"/>
      <c r="P132" s="238"/>
      <c r="Q132" s="238"/>
      <c r="R132" s="238"/>
      <c r="S132" s="238"/>
      <c r="T132" s="23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0" t="s">
        <v>174</v>
      </c>
      <c r="AU132" s="240" t="s">
        <v>21</v>
      </c>
      <c r="AV132" s="13" t="s">
        <v>21</v>
      </c>
      <c r="AW132" s="13" t="s">
        <v>42</v>
      </c>
      <c r="AX132" s="13" t="s">
        <v>82</v>
      </c>
      <c r="AY132" s="240" t="s">
        <v>163</v>
      </c>
    </row>
    <row r="133" s="13" customFormat="1">
      <c r="A133" s="13"/>
      <c r="B133" s="229"/>
      <c r="C133" s="230"/>
      <c r="D133" s="231" t="s">
        <v>174</v>
      </c>
      <c r="E133" s="232" t="s">
        <v>44</v>
      </c>
      <c r="F133" s="233" t="s">
        <v>224</v>
      </c>
      <c r="G133" s="230"/>
      <c r="H133" s="234">
        <v>44.840000000000003</v>
      </c>
      <c r="I133" s="235"/>
      <c r="J133" s="230"/>
      <c r="K133" s="230"/>
      <c r="L133" s="236"/>
      <c r="M133" s="237"/>
      <c r="N133" s="238"/>
      <c r="O133" s="238"/>
      <c r="P133" s="238"/>
      <c r="Q133" s="238"/>
      <c r="R133" s="238"/>
      <c r="S133" s="238"/>
      <c r="T133" s="23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0" t="s">
        <v>174</v>
      </c>
      <c r="AU133" s="240" t="s">
        <v>21</v>
      </c>
      <c r="AV133" s="13" t="s">
        <v>21</v>
      </c>
      <c r="AW133" s="13" t="s">
        <v>42</v>
      </c>
      <c r="AX133" s="13" t="s">
        <v>82</v>
      </c>
      <c r="AY133" s="240" t="s">
        <v>163</v>
      </c>
    </row>
    <row r="134" s="13" customFormat="1">
      <c r="A134" s="13"/>
      <c r="B134" s="229"/>
      <c r="C134" s="230"/>
      <c r="D134" s="231" t="s">
        <v>174</v>
      </c>
      <c r="E134" s="232" t="s">
        <v>44</v>
      </c>
      <c r="F134" s="233" t="s">
        <v>225</v>
      </c>
      <c r="G134" s="230"/>
      <c r="H134" s="234">
        <v>14.699999999999999</v>
      </c>
      <c r="I134" s="235"/>
      <c r="J134" s="230"/>
      <c r="K134" s="230"/>
      <c r="L134" s="236"/>
      <c r="M134" s="237"/>
      <c r="N134" s="238"/>
      <c r="O134" s="238"/>
      <c r="P134" s="238"/>
      <c r="Q134" s="238"/>
      <c r="R134" s="238"/>
      <c r="S134" s="238"/>
      <c r="T134" s="23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0" t="s">
        <v>174</v>
      </c>
      <c r="AU134" s="240" t="s">
        <v>21</v>
      </c>
      <c r="AV134" s="13" t="s">
        <v>21</v>
      </c>
      <c r="AW134" s="13" t="s">
        <v>42</v>
      </c>
      <c r="AX134" s="13" t="s">
        <v>82</v>
      </c>
      <c r="AY134" s="240" t="s">
        <v>163</v>
      </c>
    </row>
    <row r="135" s="15" customFormat="1">
      <c r="A135" s="15"/>
      <c r="B135" s="252"/>
      <c r="C135" s="253"/>
      <c r="D135" s="231" t="s">
        <v>174</v>
      </c>
      <c r="E135" s="254" t="s">
        <v>44</v>
      </c>
      <c r="F135" s="255" t="s">
        <v>226</v>
      </c>
      <c r="G135" s="253"/>
      <c r="H135" s="256">
        <v>1430.04</v>
      </c>
      <c r="I135" s="257"/>
      <c r="J135" s="253"/>
      <c r="K135" s="253"/>
      <c r="L135" s="258"/>
      <c r="M135" s="259"/>
      <c r="N135" s="260"/>
      <c r="O135" s="260"/>
      <c r="P135" s="260"/>
      <c r="Q135" s="260"/>
      <c r="R135" s="260"/>
      <c r="S135" s="260"/>
      <c r="T135" s="261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2" t="s">
        <v>174</v>
      </c>
      <c r="AU135" s="262" t="s">
        <v>21</v>
      </c>
      <c r="AV135" s="15" t="s">
        <v>170</v>
      </c>
      <c r="AW135" s="15" t="s">
        <v>42</v>
      </c>
      <c r="AX135" s="15" t="s">
        <v>90</v>
      </c>
      <c r="AY135" s="262" t="s">
        <v>163</v>
      </c>
    </row>
    <row r="136" s="2" customFormat="1" ht="16.5" customHeight="1">
      <c r="A136" s="42"/>
      <c r="B136" s="43"/>
      <c r="C136" s="211" t="s">
        <v>232</v>
      </c>
      <c r="D136" s="211" t="s">
        <v>165</v>
      </c>
      <c r="E136" s="212" t="s">
        <v>233</v>
      </c>
      <c r="F136" s="213" t="s">
        <v>234</v>
      </c>
      <c r="G136" s="214" t="s">
        <v>185</v>
      </c>
      <c r="H136" s="215">
        <v>99</v>
      </c>
      <c r="I136" s="216"/>
      <c r="J136" s="217">
        <f>ROUND(I136*H136,2)</f>
        <v>0</v>
      </c>
      <c r="K136" s="213" t="s">
        <v>169</v>
      </c>
      <c r="L136" s="48"/>
      <c r="M136" s="218" t="s">
        <v>44</v>
      </c>
      <c r="N136" s="219" t="s">
        <v>53</v>
      </c>
      <c r="O136" s="88"/>
      <c r="P136" s="220">
        <f>O136*H136</f>
        <v>0</v>
      </c>
      <c r="Q136" s="220">
        <v>0.00149</v>
      </c>
      <c r="R136" s="220">
        <f>Q136*H136</f>
        <v>0.14751</v>
      </c>
      <c r="S136" s="220">
        <v>0</v>
      </c>
      <c r="T136" s="221">
        <f>S136*H136</f>
        <v>0</v>
      </c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R136" s="222" t="s">
        <v>170</v>
      </c>
      <c r="AT136" s="222" t="s">
        <v>165</v>
      </c>
      <c r="AU136" s="222" t="s">
        <v>21</v>
      </c>
      <c r="AY136" s="20" t="s">
        <v>163</v>
      </c>
      <c r="BE136" s="223">
        <f>IF(N136="základní",J136,0)</f>
        <v>0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20" t="s">
        <v>90</v>
      </c>
      <c r="BK136" s="223">
        <f>ROUND(I136*H136,2)</f>
        <v>0</v>
      </c>
      <c r="BL136" s="20" t="s">
        <v>170</v>
      </c>
      <c r="BM136" s="222" t="s">
        <v>235</v>
      </c>
    </row>
    <row r="137" s="2" customFormat="1">
      <c r="A137" s="42"/>
      <c r="B137" s="43"/>
      <c r="C137" s="44"/>
      <c r="D137" s="224" t="s">
        <v>172</v>
      </c>
      <c r="E137" s="44"/>
      <c r="F137" s="225" t="s">
        <v>236</v>
      </c>
      <c r="G137" s="44"/>
      <c r="H137" s="44"/>
      <c r="I137" s="226"/>
      <c r="J137" s="44"/>
      <c r="K137" s="44"/>
      <c r="L137" s="48"/>
      <c r="M137" s="227"/>
      <c r="N137" s="228"/>
      <c r="O137" s="88"/>
      <c r="P137" s="88"/>
      <c r="Q137" s="88"/>
      <c r="R137" s="88"/>
      <c r="S137" s="88"/>
      <c r="T137" s="89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T137" s="20" t="s">
        <v>172</v>
      </c>
      <c r="AU137" s="20" t="s">
        <v>21</v>
      </c>
    </row>
    <row r="138" s="13" customFormat="1">
      <c r="A138" s="13"/>
      <c r="B138" s="229"/>
      <c r="C138" s="230"/>
      <c r="D138" s="231" t="s">
        <v>174</v>
      </c>
      <c r="E138" s="232" t="s">
        <v>44</v>
      </c>
      <c r="F138" s="233" t="s">
        <v>237</v>
      </c>
      <c r="G138" s="230"/>
      <c r="H138" s="234">
        <v>29</v>
      </c>
      <c r="I138" s="235"/>
      <c r="J138" s="230"/>
      <c r="K138" s="230"/>
      <c r="L138" s="236"/>
      <c r="M138" s="237"/>
      <c r="N138" s="238"/>
      <c r="O138" s="238"/>
      <c r="P138" s="238"/>
      <c r="Q138" s="238"/>
      <c r="R138" s="238"/>
      <c r="S138" s="238"/>
      <c r="T138" s="23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0" t="s">
        <v>174</v>
      </c>
      <c r="AU138" s="240" t="s">
        <v>21</v>
      </c>
      <c r="AV138" s="13" t="s">
        <v>21</v>
      </c>
      <c r="AW138" s="13" t="s">
        <v>42</v>
      </c>
      <c r="AX138" s="13" t="s">
        <v>82</v>
      </c>
      <c r="AY138" s="240" t="s">
        <v>163</v>
      </c>
    </row>
    <row r="139" s="13" customFormat="1">
      <c r="A139" s="13"/>
      <c r="B139" s="229"/>
      <c r="C139" s="230"/>
      <c r="D139" s="231" t="s">
        <v>174</v>
      </c>
      <c r="E139" s="232" t="s">
        <v>44</v>
      </c>
      <c r="F139" s="233" t="s">
        <v>237</v>
      </c>
      <c r="G139" s="230"/>
      <c r="H139" s="234">
        <v>29</v>
      </c>
      <c r="I139" s="235"/>
      <c r="J139" s="230"/>
      <c r="K139" s="230"/>
      <c r="L139" s="236"/>
      <c r="M139" s="237"/>
      <c r="N139" s="238"/>
      <c r="O139" s="238"/>
      <c r="P139" s="238"/>
      <c r="Q139" s="238"/>
      <c r="R139" s="238"/>
      <c r="S139" s="238"/>
      <c r="T139" s="23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0" t="s">
        <v>174</v>
      </c>
      <c r="AU139" s="240" t="s">
        <v>21</v>
      </c>
      <c r="AV139" s="13" t="s">
        <v>21</v>
      </c>
      <c r="AW139" s="13" t="s">
        <v>42</v>
      </c>
      <c r="AX139" s="13" t="s">
        <v>82</v>
      </c>
      <c r="AY139" s="240" t="s">
        <v>163</v>
      </c>
    </row>
    <row r="140" s="13" customFormat="1">
      <c r="A140" s="13"/>
      <c r="B140" s="229"/>
      <c r="C140" s="230"/>
      <c r="D140" s="231" t="s">
        <v>174</v>
      </c>
      <c r="E140" s="232" t="s">
        <v>44</v>
      </c>
      <c r="F140" s="233" t="s">
        <v>237</v>
      </c>
      <c r="G140" s="230"/>
      <c r="H140" s="234">
        <v>29</v>
      </c>
      <c r="I140" s="235"/>
      <c r="J140" s="230"/>
      <c r="K140" s="230"/>
      <c r="L140" s="236"/>
      <c r="M140" s="237"/>
      <c r="N140" s="238"/>
      <c r="O140" s="238"/>
      <c r="P140" s="238"/>
      <c r="Q140" s="238"/>
      <c r="R140" s="238"/>
      <c r="S140" s="238"/>
      <c r="T140" s="23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0" t="s">
        <v>174</v>
      </c>
      <c r="AU140" s="240" t="s">
        <v>21</v>
      </c>
      <c r="AV140" s="13" t="s">
        <v>21</v>
      </c>
      <c r="AW140" s="13" t="s">
        <v>42</v>
      </c>
      <c r="AX140" s="13" t="s">
        <v>82</v>
      </c>
      <c r="AY140" s="240" t="s">
        <v>163</v>
      </c>
    </row>
    <row r="141" s="13" customFormat="1">
      <c r="A141" s="13"/>
      <c r="B141" s="229"/>
      <c r="C141" s="230"/>
      <c r="D141" s="231" t="s">
        <v>174</v>
      </c>
      <c r="E141" s="232" t="s">
        <v>44</v>
      </c>
      <c r="F141" s="233" t="s">
        <v>238</v>
      </c>
      <c r="G141" s="230"/>
      <c r="H141" s="234">
        <v>12</v>
      </c>
      <c r="I141" s="235"/>
      <c r="J141" s="230"/>
      <c r="K141" s="230"/>
      <c r="L141" s="236"/>
      <c r="M141" s="237"/>
      <c r="N141" s="238"/>
      <c r="O141" s="238"/>
      <c r="P141" s="238"/>
      <c r="Q141" s="238"/>
      <c r="R141" s="238"/>
      <c r="S141" s="238"/>
      <c r="T141" s="23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0" t="s">
        <v>174</v>
      </c>
      <c r="AU141" s="240" t="s">
        <v>21</v>
      </c>
      <c r="AV141" s="13" t="s">
        <v>21</v>
      </c>
      <c r="AW141" s="13" t="s">
        <v>42</v>
      </c>
      <c r="AX141" s="13" t="s">
        <v>82</v>
      </c>
      <c r="AY141" s="240" t="s">
        <v>163</v>
      </c>
    </row>
    <row r="142" s="15" customFormat="1">
      <c r="A142" s="15"/>
      <c r="B142" s="252"/>
      <c r="C142" s="253"/>
      <c r="D142" s="231" t="s">
        <v>174</v>
      </c>
      <c r="E142" s="254" t="s">
        <v>44</v>
      </c>
      <c r="F142" s="255" t="s">
        <v>226</v>
      </c>
      <c r="G142" s="253"/>
      <c r="H142" s="256">
        <v>99</v>
      </c>
      <c r="I142" s="257"/>
      <c r="J142" s="253"/>
      <c r="K142" s="253"/>
      <c r="L142" s="258"/>
      <c r="M142" s="259"/>
      <c r="N142" s="260"/>
      <c r="O142" s="260"/>
      <c r="P142" s="260"/>
      <c r="Q142" s="260"/>
      <c r="R142" s="260"/>
      <c r="S142" s="260"/>
      <c r="T142" s="261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2" t="s">
        <v>174</v>
      </c>
      <c r="AU142" s="262" t="s">
        <v>21</v>
      </c>
      <c r="AV142" s="15" t="s">
        <v>170</v>
      </c>
      <c r="AW142" s="15" t="s">
        <v>42</v>
      </c>
      <c r="AX142" s="15" t="s">
        <v>90</v>
      </c>
      <c r="AY142" s="262" t="s">
        <v>163</v>
      </c>
    </row>
    <row r="143" s="2" customFormat="1" ht="24.15" customHeight="1">
      <c r="A143" s="42"/>
      <c r="B143" s="43"/>
      <c r="C143" s="211" t="s">
        <v>239</v>
      </c>
      <c r="D143" s="211" t="s">
        <v>165</v>
      </c>
      <c r="E143" s="212" t="s">
        <v>240</v>
      </c>
      <c r="F143" s="213" t="s">
        <v>241</v>
      </c>
      <c r="G143" s="214" t="s">
        <v>185</v>
      </c>
      <c r="H143" s="215">
        <v>99</v>
      </c>
      <c r="I143" s="216"/>
      <c r="J143" s="217">
        <f>ROUND(I143*H143,2)</f>
        <v>0</v>
      </c>
      <c r="K143" s="213" t="s">
        <v>169</v>
      </c>
      <c r="L143" s="48"/>
      <c r="M143" s="218" t="s">
        <v>44</v>
      </c>
      <c r="N143" s="219" t="s">
        <v>53</v>
      </c>
      <c r="O143" s="88"/>
      <c r="P143" s="220">
        <f>O143*H143</f>
        <v>0</v>
      </c>
      <c r="Q143" s="220">
        <v>0</v>
      </c>
      <c r="R143" s="220">
        <f>Q143*H143</f>
        <v>0</v>
      </c>
      <c r="S143" s="220">
        <v>0</v>
      </c>
      <c r="T143" s="221">
        <f>S143*H143</f>
        <v>0</v>
      </c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R143" s="222" t="s">
        <v>170</v>
      </c>
      <c r="AT143" s="222" t="s">
        <v>165</v>
      </c>
      <c r="AU143" s="222" t="s">
        <v>21</v>
      </c>
      <c r="AY143" s="20" t="s">
        <v>163</v>
      </c>
      <c r="BE143" s="223">
        <f>IF(N143="základní",J143,0)</f>
        <v>0</v>
      </c>
      <c r="BF143" s="223">
        <f>IF(N143="snížená",J143,0)</f>
        <v>0</v>
      </c>
      <c r="BG143" s="223">
        <f>IF(N143="zákl. přenesená",J143,0)</f>
        <v>0</v>
      </c>
      <c r="BH143" s="223">
        <f>IF(N143="sníž. přenesená",J143,0)</f>
        <v>0</v>
      </c>
      <c r="BI143" s="223">
        <f>IF(N143="nulová",J143,0)</f>
        <v>0</v>
      </c>
      <c r="BJ143" s="20" t="s">
        <v>90</v>
      </c>
      <c r="BK143" s="223">
        <f>ROUND(I143*H143,2)</f>
        <v>0</v>
      </c>
      <c r="BL143" s="20" t="s">
        <v>170</v>
      </c>
      <c r="BM143" s="222" t="s">
        <v>242</v>
      </c>
    </row>
    <row r="144" s="2" customFormat="1">
      <c r="A144" s="42"/>
      <c r="B144" s="43"/>
      <c r="C144" s="44"/>
      <c r="D144" s="224" t="s">
        <v>172</v>
      </c>
      <c r="E144" s="44"/>
      <c r="F144" s="225" t="s">
        <v>243</v>
      </c>
      <c r="G144" s="44"/>
      <c r="H144" s="44"/>
      <c r="I144" s="226"/>
      <c r="J144" s="44"/>
      <c r="K144" s="44"/>
      <c r="L144" s="48"/>
      <c r="M144" s="227"/>
      <c r="N144" s="228"/>
      <c r="O144" s="88"/>
      <c r="P144" s="88"/>
      <c r="Q144" s="88"/>
      <c r="R144" s="88"/>
      <c r="S144" s="88"/>
      <c r="T144" s="89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T144" s="20" t="s">
        <v>172</v>
      </c>
      <c r="AU144" s="20" t="s">
        <v>21</v>
      </c>
    </row>
    <row r="145" s="13" customFormat="1">
      <c r="A145" s="13"/>
      <c r="B145" s="229"/>
      <c r="C145" s="230"/>
      <c r="D145" s="231" t="s">
        <v>174</v>
      </c>
      <c r="E145" s="232" t="s">
        <v>44</v>
      </c>
      <c r="F145" s="233" t="s">
        <v>237</v>
      </c>
      <c r="G145" s="230"/>
      <c r="H145" s="234">
        <v>29</v>
      </c>
      <c r="I145" s="235"/>
      <c r="J145" s="230"/>
      <c r="K145" s="230"/>
      <c r="L145" s="236"/>
      <c r="M145" s="237"/>
      <c r="N145" s="238"/>
      <c r="O145" s="238"/>
      <c r="P145" s="238"/>
      <c r="Q145" s="238"/>
      <c r="R145" s="238"/>
      <c r="S145" s="238"/>
      <c r="T145" s="23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0" t="s">
        <v>174</v>
      </c>
      <c r="AU145" s="240" t="s">
        <v>21</v>
      </c>
      <c r="AV145" s="13" t="s">
        <v>21</v>
      </c>
      <c r="AW145" s="13" t="s">
        <v>42</v>
      </c>
      <c r="AX145" s="13" t="s">
        <v>82</v>
      </c>
      <c r="AY145" s="240" t="s">
        <v>163</v>
      </c>
    </row>
    <row r="146" s="13" customFormat="1">
      <c r="A146" s="13"/>
      <c r="B146" s="229"/>
      <c r="C146" s="230"/>
      <c r="D146" s="231" t="s">
        <v>174</v>
      </c>
      <c r="E146" s="232" t="s">
        <v>44</v>
      </c>
      <c r="F146" s="233" t="s">
        <v>237</v>
      </c>
      <c r="G146" s="230"/>
      <c r="H146" s="234">
        <v>29</v>
      </c>
      <c r="I146" s="235"/>
      <c r="J146" s="230"/>
      <c r="K146" s="230"/>
      <c r="L146" s="236"/>
      <c r="M146" s="237"/>
      <c r="N146" s="238"/>
      <c r="O146" s="238"/>
      <c r="P146" s="238"/>
      <c r="Q146" s="238"/>
      <c r="R146" s="238"/>
      <c r="S146" s="238"/>
      <c r="T146" s="23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0" t="s">
        <v>174</v>
      </c>
      <c r="AU146" s="240" t="s">
        <v>21</v>
      </c>
      <c r="AV146" s="13" t="s">
        <v>21</v>
      </c>
      <c r="AW146" s="13" t="s">
        <v>42</v>
      </c>
      <c r="AX146" s="13" t="s">
        <v>82</v>
      </c>
      <c r="AY146" s="240" t="s">
        <v>163</v>
      </c>
    </row>
    <row r="147" s="13" customFormat="1">
      <c r="A147" s="13"/>
      <c r="B147" s="229"/>
      <c r="C147" s="230"/>
      <c r="D147" s="231" t="s">
        <v>174</v>
      </c>
      <c r="E147" s="232" t="s">
        <v>44</v>
      </c>
      <c r="F147" s="233" t="s">
        <v>237</v>
      </c>
      <c r="G147" s="230"/>
      <c r="H147" s="234">
        <v>29</v>
      </c>
      <c r="I147" s="235"/>
      <c r="J147" s="230"/>
      <c r="K147" s="230"/>
      <c r="L147" s="236"/>
      <c r="M147" s="237"/>
      <c r="N147" s="238"/>
      <c r="O147" s="238"/>
      <c r="P147" s="238"/>
      <c r="Q147" s="238"/>
      <c r="R147" s="238"/>
      <c r="S147" s="238"/>
      <c r="T147" s="23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0" t="s">
        <v>174</v>
      </c>
      <c r="AU147" s="240" t="s">
        <v>21</v>
      </c>
      <c r="AV147" s="13" t="s">
        <v>21</v>
      </c>
      <c r="AW147" s="13" t="s">
        <v>42</v>
      </c>
      <c r="AX147" s="13" t="s">
        <v>82</v>
      </c>
      <c r="AY147" s="240" t="s">
        <v>163</v>
      </c>
    </row>
    <row r="148" s="13" customFormat="1">
      <c r="A148" s="13"/>
      <c r="B148" s="229"/>
      <c r="C148" s="230"/>
      <c r="D148" s="231" t="s">
        <v>174</v>
      </c>
      <c r="E148" s="232" t="s">
        <v>44</v>
      </c>
      <c r="F148" s="233" t="s">
        <v>238</v>
      </c>
      <c r="G148" s="230"/>
      <c r="H148" s="234">
        <v>12</v>
      </c>
      <c r="I148" s="235"/>
      <c r="J148" s="230"/>
      <c r="K148" s="230"/>
      <c r="L148" s="236"/>
      <c r="M148" s="237"/>
      <c r="N148" s="238"/>
      <c r="O148" s="238"/>
      <c r="P148" s="238"/>
      <c r="Q148" s="238"/>
      <c r="R148" s="238"/>
      <c r="S148" s="238"/>
      <c r="T148" s="23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0" t="s">
        <v>174</v>
      </c>
      <c r="AU148" s="240" t="s">
        <v>21</v>
      </c>
      <c r="AV148" s="13" t="s">
        <v>21</v>
      </c>
      <c r="AW148" s="13" t="s">
        <v>42</v>
      </c>
      <c r="AX148" s="13" t="s">
        <v>82</v>
      </c>
      <c r="AY148" s="240" t="s">
        <v>163</v>
      </c>
    </row>
    <row r="149" s="15" customFormat="1">
      <c r="A149" s="15"/>
      <c r="B149" s="252"/>
      <c r="C149" s="253"/>
      <c r="D149" s="231" t="s">
        <v>174</v>
      </c>
      <c r="E149" s="254" t="s">
        <v>44</v>
      </c>
      <c r="F149" s="255" t="s">
        <v>226</v>
      </c>
      <c r="G149" s="253"/>
      <c r="H149" s="256">
        <v>99</v>
      </c>
      <c r="I149" s="257"/>
      <c r="J149" s="253"/>
      <c r="K149" s="253"/>
      <c r="L149" s="258"/>
      <c r="M149" s="259"/>
      <c r="N149" s="260"/>
      <c r="O149" s="260"/>
      <c r="P149" s="260"/>
      <c r="Q149" s="260"/>
      <c r="R149" s="260"/>
      <c r="S149" s="260"/>
      <c r="T149" s="261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2" t="s">
        <v>174</v>
      </c>
      <c r="AU149" s="262" t="s">
        <v>21</v>
      </c>
      <c r="AV149" s="15" t="s">
        <v>170</v>
      </c>
      <c r="AW149" s="15" t="s">
        <v>42</v>
      </c>
      <c r="AX149" s="15" t="s">
        <v>90</v>
      </c>
      <c r="AY149" s="262" t="s">
        <v>163</v>
      </c>
    </row>
    <row r="150" s="2" customFormat="1" ht="21.75" customHeight="1">
      <c r="A150" s="42"/>
      <c r="B150" s="43"/>
      <c r="C150" s="211" t="s">
        <v>8</v>
      </c>
      <c r="D150" s="211" t="s">
        <v>165</v>
      </c>
      <c r="E150" s="212" t="s">
        <v>244</v>
      </c>
      <c r="F150" s="213" t="s">
        <v>245</v>
      </c>
      <c r="G150" s="214" t="s">
        <v>112</v>
      </c>
      <c r="H150" s="215">
        <v>53.899999999999999</v>
      </c>
      <c r="I150" s="216"/>
      <c r="J150" s="217">
        <f>ROUND(I150*H150,2)</f>
        <v>0</v>
      </c>
      <c r="K150" s="213" t="s">
        <v>169</v>
      </c>
      <c r="L150" s="48"/>
      <c r="M150" s="218" t="s">
        <v>44</v>
      </c>
      <c r="N150" s="219" t="s">
        <v>53</v>
      </c>
      <c r="O150" s="88"/>
      <c r="P150" s="220">
        <f>O150*H150</f>
        <v>0</v>
      </c>
      <c r="Q150" s="220">
        <v>0.0013600000000000001</v>
      </c>
      <c r="R150" s="220">
        <f>Q150*H150</f>
        <v>0.073304000000000008</v>
      </c>
      <c r="S150" s="220">
        <v>0</v>
      </c>
      <c r="T150" s="221">
        <f>S150*H150</f>
        <v>0</v>
      </c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R150" s="222" t="s">
        <v>170</v>
      </c>
      <c r="AT150" s="222" t="s">
        <v>165</v>
      </c>
      <c r="AU150" s="222" t="s">
        <v>21</v>
      </c>
      <c r="AY150" s="20" t="s">
        <v>163</v>
      </c>
      <c r="BE150" s="223">
        <f>IF(N150="základní",J150,0)</f>
        <v>0</v>
      </c>
      <c r="BF150" s="223">
        <f>IF(N150="snížená",J150,0)</f>
        <v>0</v>
      </c>
      <c r="BG150" s="223">
        <f>IF(N150="zákl. přenesená",J150,0)</f>
        <v>0</v>
      </c>
      <c r="BH150" s="223">
        <f>IF(N150="sníž. přenesená",J150,0)</f>
        <v>0</v>
      </c>
      <c r="BI150" s="223">
        <f>IF(N150="nulová",J150,0)</f>
        <v>0</v>
      </c>
      <c r="BJ150" s="20" t="s">
        <v>90</v>
      </c>
      <c r="BK150" s="223">
        <f>ROUND(I150*H150,2)</f>
        <v>0</v>
      </c>
      <c r="BL150" s="20" t="s">
        <v>170</v>
      </c>
      <c r="BM150" s="222" t="s">
        <v>246</v>
      </c>
    </row>
    <row r="151" s="2" customFormat="1">
      <c r="A151" s="42"/>
      <c r="B151" s="43"/>
      <c r="C151" s="44"/>
      <c r="D151" s="224" t="s">
        <v>172</v>
      </c>
      <c r="E151" s="44"/>
      <c r="F151" s="225" t="s">
        <v>247</v>
      </c>
      <c r="G151" s="44"/>
      <c r="H151" s="44"/>
      <c r="I151" s="226"/>
      <c r="J151" s="44"/>
      <c r="K151" s="44"/>
      <c r="L151" s="48"/>
      <c r="M151" s="227"/>
      <c r="N151" s="228"/>
      <c r="O151" s="88"/>
      <c r="P151" s="88"/>
      <c r="Q151" s="88"/>
      <c r="R151" s="88"/>
      <c r="S151" s="88"/>
      <c r="T151" s="89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T151" s="20" t="s">
        <v>172</v>
      </c>
      <c r="AU151" s="20" t="s">
        <v>21</v>
      </c>
    </row>
    <row r="152" s="13" customFormat="1">
      <c r="A152" s="13"/>
      <c r="B152" s="229"/>
      <c r="C152" s="230"/>
      <c r="D152" s="231" t="s">
        <v>174</v>
      </c>
      <c r="E152" s="232" t="s">
        <v>44</v>
      </c>
      <c r="F152" s="233" t="s">
        <v>193</v>
      </c>
      <c r="G152" s="230"/>
      <c r="H152" s="234">
        <v>14.199999999999999</v>
      </c>
      <c r="I152" s="235"/>
      <c r="J152" s="230"/>
      <c r="K152" s="230"/>
      <c r="L152" s="236"/>
      <c r="M152" s="237"/>
      <c r="N152" s="238"/>
      <c r="O152" s="238"/>
      <c r="P152" s="238"/>
      <c r="Q152" s="238"/>
      <c r="R152" s="238"/>
      <c r="S152" s="238"/>
      <c r="T152" s="23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0" t="s">
        <v>174</v>
      </c>
      <c r="AU152" s="240" t="s">
        <v>21</v>
      </c>
      <c r="AV152" s="13" t="s">
        <v>21</v>
      </c>
      <c r="AW152" s="13" t="s">
        <v>42</v>
      </c>
      <c r="AX152" s="13" t="s">
        <v>82</v>
      </c>
      <c r="AY152" s="240" t="s">
        <v>163</v>
      </c>
    </row>
    <row r="153" s="13" customFormat="1">
      <c r="A153" s="13"/>
      <c r="B153" s="229"/>
      <c r="C153" s="230"/>
      <c r="D153" s="231" t="s">
        <v>174</v>
      </c>
      <c r="E153" s="232" t="s">
        <v>44</v>
      </c>
      <c r="F153" s="233" t="s">
        <v>193</v>
      </c>
      <c r="G153" s="230"/>
      <c r="H153" s="234">
        <v>14.199999999999999</v>
      </c>
      <c r="I153" s="235"/>
      <c r="J153" s="230"/>
      <c r="K153" s="230"/>
      <c r="L153" s="236"/>
      <c r="M153" s="237"/>
      <c r="N153" s="238"/>
      <c r="O153" s="238"/>
      <c r="P153" s="238"/>
      <c r="Q153" s="238"/>
      <c r="R153" s="238"/>
      <c r="S153" s="238"/>
      <c r="T153" s="23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0" t="s">
        <v>174</v>
      </c>
      <c r="AU153" s="240" t="s">
        <v>21</v>
      </c>
      <c r="AV153" s="13" t="s">
        <v>21</v>
      </c>
      <c r="AW153" s="13" t="s">
        <v>42</v>
      </c>
      <c r="AX153" s="13" t="s">
        <v>82</v>
      </c>
      <c r="AY153" s="240" t="s">
        <v>163</v>
      </c>
    </row>
    <row r="154" s="13" customFormat="1">
      <c r="A154" s="13"/>
      <c r="B154" s="229"/>
      <c r="C154" s="230"/>
      <c r="D154" s="231" t="s">
        <v>174</v>
      </c>
      <c r="E154" s="232" t="s">
        <v>44</v>
      </c>
      <c r="F154" s="233" t="s">
        <v>7</v>
      </c>
      <c r="G154" s="230"/>
      <c r="H154" s="234">
        <v>21</v>
      </c>
      <c r="I154" s="235"/>
      <c r="J154" s="230"/>
      <c r="K154" s="230"/>
      <c r="L154" s="236"/>
      <c r="M154" s="237"/>
      <c r="N154" s="238"/>
      <c r="O154" s="238"/>
      <c r="P154" s="238"/>
      <c r="Q154" s="238"/>
      <c r="R154" s="238"/>
      <c r="S154" s="238"/>
      <c r="T154" s="23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0" t="s">
        <v>174</v>
      </c>
      <c r="AU154" s="240" t="s">
        <v>21</v>
      </c>
      <c r="AV154" s="13" t="s">
        <v>21</v>
      </c>
      <c r="AW154" s="13" t="s">
        <v>42</v>
      </c>
      <c r="AX154" s="13" t="s">
        <v>82</v>
      </c>
      <c r="AY154" s="240" t="s">
        <v>163</v>
      </c>
    </row>
    <row r="155" s="13" customFormat="1">
      <c r="A155" s="13"/>
      <c r="B155" s="229"/>
      <c r="C155" s="230"/>
      <c r="D155" s="231" t="s">
        <v>174</v>
      </c>
      <c r="E155" s="232" t="s">
        <v>44</v>
      </c>
      <c r="F155" s="233" t="s">
        <v>248</v>
      </c>
      <c r="G155" s="230"/>
      <c r="H155" s="234">
        <v>4.5</v>
      </c>
      <c r="I155" s="235"/>
      <c r="J155" s="230"/>
      <c r="K155" s="230"/>
      <c r="L155" s="236"/>
      <c r="M155" s="237"/>
      <c r="N155" s="238"/>
      <c r="O155" s="238"/>
      <c r="P155" s="238"/>
      <c r="Q155" s="238"/>
      <c r="R155" s="238"/>
      <c r="S155" s="238"/>
      <c r="T155" s="23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0" t="s">
        <v>174</v>
      </c>
      <c r="AU155" s="240" t="s">
        <v>21</v>
      </c>
      <c r="AV155" s="13" t="s">
        <v>21</v>
      </c>
      <c r="AW155" s="13" t="s">
        <v>42</v>
      </c>
      <c r="AX155" s="13" t="s">
        <v>82</v>
      </c>
      <c r="AY155" s="240" t="s">
        <v>163</v>
      </c>
    </row>
    <row r="156" s="15" customFormat="1">
      <c r="A156" s="15"/>
      <c r="B156" s="252"/>
      <c r="C156" s="253"/>
      <c r="D156" s="231" t="s">
        <v>174</v>
      </c>
      <c r="E156" s="254" t="s">
        <v>44</v>
      </c>
      <c r="F156" s="255" t="s">
        <v>226</v>
      </c>
      <c r="G156" s="253"/>
      <c r="H156" s="256">
        <v>53.899999999999999</v>
      </c>
      <c r="I156" s="257"/>
      <c r="J156" s="253"/>
      <c r="K156" s="253"/>
      <c r="L156" s="258"/>
      <c r="M156" s="259"/>
      <c r="N156" s="260"/>
      <c r="O156" s="260"/>
      <c r="P156" s="260"/>
      <c r="Q156" s="260"/>
      <c r="R156" s="260"/>
      <c r="S156" s="260"/>
      <c r="T156" s="261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2" t="s">
        <v>174</v>
      </c>
      <c r="AU156" s="262" t="s">
        <v>21</v>
      </c>
      <c r="AV156" s="15" t="s">
        <v>170</v>
      </c>
      <c r="AW156" s="15" t="s">
        <v>42</v>
      </c>
      <c r="AX156" s="15" t="s">
        <v>90</v>
      </c>
      <c r="AY156" s="262" t="s">
        <v>163</v>
      </c>
    </row>
    <row r="157" s="2" customFormat="1" ht="24.15" customHeight="1">
      <c r="A157" s="42"/>
      <c r="B157" s="43"/>
      <c r="C157" s="211" t="s">
        <v>249</v>
      </c>
      <c r="D157" s="211" t="s">
        <v>165</v>
      </c>
      <c r="E157" s="212" t="s">
        <v>250</v>
      </c>
      <c r="F157" s="213" t="s">
        <v>251</v>
      </c>
      <c r="G157" s="214" t="s">
        <v>112</v>
      </c>
      <c r="H157" s="215">
        <v>53.899999999999999</v>
      </c>
      <c r="I157" s="216"/>
      <c r="J157" s="217">
        <f>ROUND(I157*H157,2)</f>
        <v>0</v>
      </c>
      <c r="K157" s="213" t="s">
        <v>169</v>
      </c>
      <c r="L157" s="48"/>
      <c r="M157" s="218" t="s">
        <v>44</v>
      </c>
      <c r="N157" s="219" t="s">
        <v>53</v>
      </c>
      <c r="O157" s="88"/>
      <c r="P157" s="220">
        <f>O157*H157</f>
        <v>0</v>
      </c>
      <c r="Q157" s="220">
        <v>0</v>
      </c>
      <c r="R157" s="220">
        <f>Q157*H157</f>
        <v>0</v>
      </c>
      <c r="S157" s="220">
        <v>0</v>
      </c>
      <c r="T157" s="221">
        <f>S157*H157</f>
        <v>0</v>
      </c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R157" s="222" t="s">
        <v>170</v>
      </c>
      <c r="AT157" s="222" t="s">
        <v>165</v>
      </c>
      <c r="AU157" s="222" t="s">
        <v>21</v>
      </c>
      <c r="AY157" s="20" t="s">
        <v>163</v>
      </c>
      <c r="BE157" s="223">
        <f>IF(N157="základní",J157,0)</f>
        <v>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20" t="s">
        <v>90</v>
      </c>
      <c r="BK157" s="223">
        <f>ROUND(I157*H157,2)</f>
        <v>0</v>
      </c>
      <c r="BL157" s="20" t="s">
        <v>170</v>
      </c>
      <c r="BM157" s="222" t="s">
        <v>252</v>
      </c>
    </row>
    <row r="158" s="2" customFormat="1">
      <c r="A158" s="42"/>
      <c r="B158" s="43"/>
      <c r="C158" s="44"/>
      <c r="D158" s="224" t="s">
        <v>172</v>
      </c>
      <c r="E158" s="44"/>
      <c r="F158" s="225" t="s">
        <v>253</v>
      </c>
      <c r="G158" s="44"/>
      <c r="H158" s="44"/>
      <c r="I158" s="226"/>
      <c r="J158" s="44"/>
      <c r="K158" s="44"/>
      <c r="L158" s="48"/>
      <c r="M158" s="227"/>
      <c r="N158" s="228"/>
      <c r="O158" s="88"/>
      <c r="P158" s="88"/>
      <c r="Q158" s="88"/>
      <c r="R158" s="88"/>
      <c r="S158" s="88"/>
      <c r="T158" s="89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T158" s="20" t="s">
        <v>172</v>
      </c>
      <c r="AU158" s="20" t="s">
        <v>21</v>
      </c>
    </row>
    <row r="159" s="13" customFormat="1">
      <c r="A159" s="13"/>
      <c r="B159" s="229"/>
      <c r="C159" s="230"/>
      <c r="D159" s="231" t="s">
        <v>174</v>
      </c>
      <c r="E159" s="232" t="s">
        <v>44</v>
      </c>
      <c r="F159" s="233" t="s">
        <v>193</v>
      </c>
      <c r="G159" s="230"/>
      <c r="H159" s="234">
        <v>14.199999999999999</v>
      </c>
      <c r="I159" s="235"/>
      <c r="J159" s="230"/>
      <c r="K159" s="230"/>
      <c r="L159" s="236"/>
      <c r="M159" s="237"/>
      <c r="N159" s="238"/>
      <c r="O159" s="238"/>
      <c r="P159" s="238"/>
      <c r="Q159" s="238"/>
      <c r="R159" s="238"/>
      <c r="S159" s="238"/>
      <c r="T159" s="23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0" t="s">
        <v>174</v>
      </c>
      <c r="AU159" s="240" t="s">
        <v>21</v>
      </c>
      <c r="AV159" s="13" t="s">
        <v>21</v>
      </c>
      <c r="AW159" s="13" t="s">
        <v>42</v>
      </c>
      <c r="AX159" s="13" t="s">
        <v>82</v>
      </c>
      <c r="AY159" s="240" t="s">
        <v>163</v>
      </c>
    </row>
    <row r="160" s="13" customFormat="1">
      <c r="A160" s="13"/>
      <c r="B160" s="229"/>
      <c r="C160" s="230"/>
      <c r="D160" s="231" t="s">
        <v>174</v>
      </c>
      <c r="E160" s="232" t="s">
        <v>44</v>
      </c>
      <c r="F160" s="233" t="s">
        <v>193</v>
      </c>
      <c r="G160" s="230"/>
      <c r="H160" s="234">
        <v>14.199999999999999</v>
      </c>
      <c r="I160" s="235"/>
      <c r="J160" s="230"/>
      <c r="K160" s="230"/>
      <c r="L160" s="236"/>
      <c r="M160" s="237"/>
      <c r="N160" s="238"/>
      <c r="O160" s="238"/>
      <c r="P160" s="238"/>
      <c r="Q160" s="238"/>
      <c r="R160" s="238"/>
      <c r="S160" s="238"/>
      <c r="T160" s="23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0" t="s">
        <v>174</v>
      </c>
      <c r="AU160" s="240" t="s">
        <v>21</v>
      </c>
      <c r="AV160" s="13" t="s">
        <v>21</v>
      </c>
      <c r="AW160" s="13" t="s">
        <v>42</v>
      </c>
      <c r="AX160" s="13" t="s">
        <v>82</v>
      </c>
      <c r="AY160" s="240" t="s">
        <v>163</v>
      </c>
    </row>
    <row r="161" s="13" customFormat="1">
      <c r="A161" s="13"/>
      <c r="B161" s="229"/>
      <c r="C161" s="230"/>
      <c r="D161" s="231" t="s">
        <v>174</v>
      </c>
      <c r="E161" s="232" t="s">
        <v>44</v>
      </c>
      <c r="F161" s="233" t="s">
        <v>7</v>
      </c>
      <c r="G161" s="230"/>
      <c r="H161" s="234">
        <v>21</v>
      </c>
      <c r="I161" s="235"/>
      <c r="J161" s="230"/>
      <c r="K161" s="230"/>
      <c r="L161" s="236"/>
      <c r="M161" s="237"/>
      <c r="N161" s="238"/>
      <c r="O161" s="238"/>
      <c r="P161" s="238"/>
      <c r="Q161" s="238"/>
      <c r="R161" s="238"/>
      <c r="S161" s="238"/>
      <c r="T161" s="239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0" t="s">
        <v>174</v>
      </c>
      <c r="AU161" s="240" t="s">
        <v>21</v>
      </c>
      <c r="AV161" s="13" t="s">
        <v>21</v>
      </c>
      <c r="AW161" s="13" t="s">
        <v>42</v>
      </c>
      <c r="AX161" s="13" t="s">
        <v>82</v>
      </c>
      <c r="AY161" s="240" t="s">
        <v>163</v>
      </c>
    </row>
    <row r="162" s="13" customFormat="1">
      <c r="A162" s="13"/>
      <c r="B162" s="229"/>
      <c r="C162" s="230"/>
      <c r="D162" s="231" t="s">
        <v>174</v>
      </c>
      <c r="E162" s="232" t="s">
        <v>44</v>
      </c>
      <c r="F162" s="233" t="s">
        <v>248</v>
      </c>
      <c r="G162" s="230"/>
      <c r="H162" s="234">
        <v>4.5</v>
      </c>
      <c r="I162" s="235"/>
      <c r="J162" s="230"/>
      <c r="K162" s="230"/>
      <c r="L162" s="236"/>
      <c r="M162" s="237"/>
      <c r="N162" s="238"/>
      <c r="O162" s="238"/>
      <c r="P162" s="238"/>
      <c r="Q162" s="238"/>
      <c r="R162" s="238"/>
      <c r="S162" s="238"/>
      <c r="T162" s="23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0" t="s">
        <v>174</v>
      </c>
      <c r="AU162" s="240" t="s">
        <v>21</v>
      </c>
      <c r="AV162" s="13" t="s">
        <v>21</v>
      </c>
      <c r="AW162" s="13" t="s">
        <v>42</v>
      </c>
      <c r="AX162" s="13" t="s">
        <v>82</v>
      </c>
      <c r="AY162" s="240" t="s">
        <v>163</v>
      </c>
    </row>
    <row r="163" s="15" customFormat="1">
      <c r="A163" s="15"/>
      <c r="B163" s="252"/>
      <c r="C163" s="253"/>
      <c r="D163" s="231" t="s">
        <v>174</v>
      </c>
      <c r="E163" s="254" t="s">
        <v>44</v>
      </c>
      <c r="F163" s="255" t="s">
        <v>226</v>
      </c>
      <c r="G163" s="253"/>
      <c r="H163" s="256">
        <v>53.899999999999999</v>
      </c>
      <c r="I163" s="257"/>
      <c r="J163" s="253"/>
      <c r="K163" s="253"/>
      <c r="L163" s="258"/>
      <c r="M163" s="259"/>
      <c r="N163" s="260"/>
      <c r="O163" s="260"/>
      <c r="P163" s="260"/>
      <c r="Q163" s="260"/>
      <c r="R163" s="260"/>
      <c r="S163" s="260"/>
      <c r="T163" s="261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2" t="s">
        <v>174</v>
      </c>
      <c r="AU163" s="262" t="s">
        <v>21</v>
      </c>
      <c r="AV163" s="15" t="s">
        <v>170</v>
      </c>
      <c r="AW163" s="15" t="s">
        <v>42</v>
      </c>
      <c r="AX163" s="15" t="s">
        <v>90</v>
      </c>
      <c r="AY163" s="262" t="s">
        <v>163</v>
      </c>
    </row>
    <row r="164" s="2" customFormat="1" ht="37.8" customHeight="1">
      <c r="A164" s="42"/>
      <c r="B164" s="43"/>
      <c r="C164" s="211" t="s">
        <v>254</v>
      </c>
      <c r="D164" s="211" t="s">
        <v>165</v>
      </c>
      <c r="E164" s="212" t="s">
        <v>255</v>
      </c>
      <c r="F164" s="213" t="s">
        <v>256</v>
      </c>
      <c r="G164" s="214" t="s">
        <v>112</v>
      </c>
      <c r="H164" s="215">
        <v>1312.288</v>
      </c>
      <c r="I164" s="216"/>
      <c r="J164" s="217">
        <f>ROUND(I164*H164,2)</f>
        <v>0</v>
      </c>
      <c r="K164" s="213" t="s">
        <v>169</v>
      </c>
      <c r="L164" s="48"/>
      <c r="M164" s="218" t="s">
        <v>44</v>
      </c>
      <c r="N164" s="219" t="s">
        <v>53</v>
      </c>
      <c r="O164" s="88"/>
      <c r="P164" s="220">
        <f>O164*H164</f>
        <v>0</v>
      </c>
      <c r="Q164" s="220">
        <v>0</v>
      </c>
      <c r="R164" s="220">
        <f>Q164*H164</f>
        <v>0</v>
      </c>
      <c r="S164" s="220">
        <v>0</v>
      </c>
      <c r="T164" s="221">
        <f>S164*H164</f>
        <v>0</v>
      </c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R164" s="222" t="s">
        <v>170</v>
      </c>
      <c r="AT164" s="222" t="s">
        <v>165</v>
      </c>
      <c r="AU164" s="222" t="s">
        <v>21</v>
      </c>
      <c r="AY164" s="20" t="s">
        <v>163</v>
      </c>
      <c r="BE164" s="223">
        <f>IF(N164="základní",J164,0)</f>
        <v>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20" t="s">
        <v>90</v>
      </c>
      <c r="BK164" s="223">
        <f>ROUND(I164*H164,2)</f>
        <v>0</v>
      </c>
      <c r="BL164" s="20" t="s">
        <v>170</v>
      </c>
      <c r="BM164" s="222" t="s">
        <v>257</v>
      </c>
    </row>
    <row r="165" s="2" customFormat="1">
      <c r="A165" s="42"/>
      <c r="B165" s="43"/>
      <c r="C165" s="44"/>
      <c r="D165" s="224" t="s">
        <v>172</v>
      </c>
      <c r="E165" s="44"/>
      <c r="F165" s="225" t="s">
        <v>258</v>
      </c>
      <c r="G165" s="44"/>
      <c r="H165" s="44"/>
      <c r="I165" s="226"/>
      <c r="J165" s="44"/>
      <c r="K165" s="44"/>
      <c r="L165" s="48"/>
      <c r="M165" s="227"/>
      <c r="N165" s="228"/>
      <c r="O165" s="88"/>
      <c r="P165" s="88"/>
      <c r="Q165" s="88"/>
      <c r="R165" s="88"/>
      <c r="S165" s="88"/>
      <c r="T165" s="89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T165" s="20" t="s">
        <v>172</v>
      </c>
      <c r="AU165" s="20" t="s">
        <v>21</v>
      </c>
    </row>
    <row r="166" s="13" customFormat="1">
      <c r="A166" s="13"/>
      <c r="B166" s="229"/>
      <c r="C166" s="230"/>
      <c r="D166" s="231" t="s">
        <v>174</v>
      </c>
      <c r="E166" s="232" t="s">
        <v>44</v>
      </c>
      <c r="F166" s="233" t="s">
        <v>259</v>
      </c>
      <c r="G166" s="230"/>
      <c r="H166" s="234">
        <v>1312.288</v>
      </c>
      <c r="I166" s="235"/>
      <c r="J166" s="230"/>
      <c r="K166" s="230"/>
      <c r="L166" s="236"/>
      <c r="M166" s="237"/>
      <c r="N166" s="238"/>
      <c r="O166" s="238"/>
      <c r="P166" s="238"/>
      <c r="Q166" s="238"/>
      <c r="R166" s="238"/>
      <c r="S166" s="238"/>
      <c r="T166" s="239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0" t="s">
        <v>174</v>
      </c>
      <c r="AU166" s="240" t="s">
        <v>21</v>
      </c>
      <c r="AV166" s="13" t="s">
        <v>21</v>
      </c>
      <c r="AW166" s="13" t="s">
        <v>42</v>
      </c>
      <c r="AX166" s="13" t="s">
        <v>90</v>
      </c>
      <c r="AY166" s="240" t="s">
        <v>163</v>
      </c>
    </row>
    <row r="167" s="2" customFormat="1" ht="37.8" customHeight="1">
      <c r="A167" s="42"/>
      <c r="B167" s="43"/>
      <c r="C167" s="211" t="s">
        <v>260</v>
      </c>
      <c r="D167" s="211" t="s">
        <v>165</v>
      </c>
      <c r="E167" s="212" t="s">
        <v>261</v>
      </c>
      <c r="F167" s="213" t="s">
        <v>262</v>
      </c>
      <c r="G167" s="214" t="s">
        <v>112</v>
      </c>
      <c r="H167" s="215">
        <v>327.29599999999999</v>
      </c>
      <c r="I167" s="216"/>
      <c r="J167" s="217">
        <f>ROUND(I167*H167,2)</f>
        <v>0</v>
      </c>
      <c r="K167" s="213" t="s">
        <v>169</v>
      </c>
      <c r="L167" s="48"/>
      <c r="M167" s="218" t="s">
        <v>44</v>
      </c>
      <c r="N167" s="219" t="s">
        <v>53</v>
      </c>
      <c r="O167" s="88"/>
      <c r="P167" s="220">
        <f>O167*H167</f>
        <v>0</v>
      </c>
      <c r="Q167" s="220">
        <v>0</v>
      </c>
      <c r="R167" s="220">
        <f>Q167*H167</f>
        <v>0</v>
      </c>
      <c r="S167" s="220">
        <v>0</v>
      </c>
      <c r="T167" s="221">
        <f>S167*H167</f>
        <v>0</v>
      </c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R167" s="222" t="s">
        <v>170</v>
      </c>
      <c r="AT167" s="222" t="s">
        <v>165</v>
      </c>
      <c r="AU167" s="222" t="s">
        <v>21</v>
      </c>
      <c r="AY167" s="20" t="s">
        <v>163</v>
      </c>
      <c r="BE167" s="223">
        <f>IF(N167="základní",J167,0)</f>
        <v>0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20" t="s">
        <v>90</v>
      </c>
      <c r="BK167" s="223">
        <f>ROUND(I167*H167,2)</f>
        <v>0</v>
      </c>
      <c r="BL167" s="20" t="s">
        <v>170</v>
      </c>
      <c r="BM167" s="222" t="s">
        <v>263</v>
      </c>
    </row>
    <row r="168" s="2" customFormat="1">
      <c r="A168" s="42"/>
      <c r="B168" s="43"/>
      <c r="C168" s="44"/>
      <c r="D168" s="224" t="s">
        <v>172</v>
      </c>
      <c r="E168" s="44"/>
      <c r="F168" s="225" t="s">
        <v>264</v>
      </c>
      <c r="G168" s="44"/>
      <c r="H168" s="44"/>
      <c r="I168" s="226"/>
      <c r="J168" s="44"/>
      <c r="K168" s="44"/>
      <c r="L168" s="48"/>
      <c r="M168" s="227"/>
      <c r="N168" s="228"/>
      <c r="O168" s="88"/>
      <c r="P168" s="88"/>
      <c r="Q168" s="88"/>
      <c r="R168" s="88"/>
      <c r="S168" s="88"/>
      <c r="T168" s="89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T168" s="20" t="s">
        <v>172</v>
      </c>
      <c r="AU168" s="20" t="s">
        <v>21</v>
      </c>
    </row>
    <row r="169" s="13" customFormat="1">
      <c r="A169" s="13"/>
      <c r="B169" s="229"/>
      <c r="C169" s="230"/>
      <c r="D169" s="231" t="s">
        <v>174</v>
      </c>
      <c r="E169" s="232" t="s">
        <v>44</v>
      </c>
      <c r="F169" s="233" t="s">
        <v>118</v>
      </c>
      <c r="G169" s="230"/>
      <c r="H169" s="234">
        <v>327.29599999999999</v>
      </c>
      <c r="I169" s="235"/>
      <c r="J169" s="230"/>
      <c r="K169" s="230"/>
      <c r="L169" s="236"/>
      <c r="M169" s="237"/>
      <c r="N169" s="238"/>
      <c r="O169" s="238"/>
      <c r="P169" s="238"/>
      <c r="Q169" s="238"/>
      <c r="R169" s="238"/>
      <c r="S169" s="238"/>
      <c r="T169" s="23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0" t="s">
        <v>174</v>
      </c>
      <c r="AU169" s="240" t="s">
        <v>21</v>
      </c>
      <c r="AV169" s="13" t="s">
        <v>21</v>
      </c>
      <c r="AW169" s="13" t="s">
        <v>42</v>
      </c>
      <c r="AX169" s="13" t="s">
        <v>90</v>
      </c>
      <c r="AY169" s="240" t="s">
        <v>163</v>
      </c>
    </row>
    <row r="170" s="2" customFormat="1" ht="37.8" customHeight="1">
      <c r="A170" s="42"/>
      <c r="B170" s="43"/>
      <c r="C170" s="211" t="s">
        <v>265</v>
      </c>
      <c r="D170" s="211" t="s">
        <v>165</v>
      </c>
      <c r="E170" s="212" t="s">
        <v>266</v>
      </c>
      <c r="F170" s="213" t="s">
        <v>267</v>
      </c>
      <c r="G170" s="214" t="s">
        <v>112</v>
      </c>
      <c r="H170" s="215">
        <v>3272.96</v>
      </c>
      <c r="I170" s="216"/>
      <c r="J170" s="217">
        <f>ROUND(I170*H170,2)</f>
        <v>0</v>
      </c>
      <c r="K170" s="213" t="s">
        <v>169</v>
      </c>
      <c r="L170" s="48"/>
      <c r="M170" s="218" t="s">
        <v>44</v>
      </c>
      <c r="N170" s="219" t="s">
        <v>53</v>
      </c>
      <c r="O170" s="88"/>
      <c r="P170" s="220">
        <f>O170*H170</f>
        <v>0</v>
      </c>
      <c r="Q170" s="220">
        <v>0</v>
      </c>
      <c r="R170" s="220">
        <f>Q170*H170</f>
        <v>0</v>
      </c>
      <c r="S170" s="220">
        <v>0</v>
      </c>
      <c r="T170" s="221">
        <f>S170*H170</f>
        <v>0</v>
      </c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R170" s="222" t="s">
        <v>170</v>
      </c>
      <c r="AT170" s="222" t="s">
        <v>165</v>
      </c>
      <c r="AU170" s="222" t="s">
        <v>21</v>
      </c>
      <c r="AY170" s="20" t="s">
        <v>163</v>
      </c>
      <c r="BE170" s="223">
        <f>IF(N170="základní",J170,0)</f>
        <v>0</v>
      </c>
      <c r="BF170" s="223">
        <f>IF(N170="snížená",J170,0)</f>
        <v>0</v>
      </c>
      <c r="BG170" s="223">
        <f>IF(N170="zákl. přenesená",J170,0)</f>
        <v>0</v>
      </c>
      <c r="BH170" s="223">
        <f>IF(N170="sníž. přenesená",J170,0)</f>
        <v>0</v>
      </c>
      <c r="BI170" s="223">
        <f>IF(N170="nulová",J170,0)</f>
        <v>0</v>
      </c>
      <c r="BJ170" s="20" t="s">
        <v>90</v>
      </c>
      <c r="BK170" s="223">
        <f>ROUND(I170*H170,2)</f>
        <v>0</v>
      </c>
      <c r="BL170" s="20" t="s">
        <v>170</v>
      </c>
      <c r="BM170" s="222" t="s">
        <v>268</v>
      </c>
    </row>
    <row r="171" s="2" customFormat="1">
      <c r="A171" s="42"/>
      <c r="B171" s="43"/>
      <c r="C171" s="44"/>
      <c r="D171" s="224" t="s">
        <v>172</v>
      </c>
      <c r="E171" s="44"/>
      <c r="F171" s="225" t="s">
        <v>269</v>
      </c>
      <c r="G171" s="44"/>
      <c r="H171" s="44"/>
      <c r="I171" s="226"/>
      <c r="J171" s="44"/>
      <c r="K171" s="44"/>
      <c r="L171" s="48"/>
      <c r="M171" s="227"/>
      <c r="N171" s="228"/>
      <c r="O171" s="88"/>
      <c r="P171" s="88"/>
      <c r="Q171" s="88"/>
      <c r="R171" s="88"/>
      <c r="S171" s="88"/>
      <c r="T171" s="89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T171" s="20" t="s">
        <v>172</v>
      </c>
      <c r="AU171" s="20" t="s">
        <v>21</v>
      </c>
    </row>
    <row r="172" s="13" customFormat="1">
      <c r="A172" s="13"/>
      <c r="B172" s="229"/>
      <c r="C172" s="230"/>
      <c r="D172" s="231" t="s">
        <v>174</v>
      </c>
      <c r="E172" s="232" t="s">
        <v>44</v>
      </c>
      <c r="F172" s="233" t="s">
        <v>270</v>
      </c>
      <c r="G172" s="230"/>
      <c r="H172" s="234">
        <v>3272.96</v>
      </c>
      <c r="I172" s="235"/>
      <c r="J172" s="230"/>
      <c r="K172" s="230"/>
      <c r="L172" s="236"/>
      <c r="M172" s="237"/>
      <c r="N172" s="238"/>
      <c r="O172" s="238"/>
      <c r="P172" s="238"/>
      <c r="Q172" s="238"/>
      <c r="R172" s="238"/>
      <c r="S172" s="238"/>
      <c r="T172" s="23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0" t="s">
        <v>174</v>
      </c>
      <c r="AU172" s="240" t="s">
        <v>21</v>
      </c>
      <c r="AV172" s="13" t="s">
        <v>21</v>
      </c>
      <c r="AW172" s="13" t="s">
        <v>42</v>
      </c>
      <c r="AX172" s="13" t="s">
        <v>90</v>
      </c>
      <c r="AY172" s="240" t="s">
        <v>163</v>
      </c>
    </row>
    <row r="173" s="2" customFormat="1" ht="24.15" customHeight="1">
      <c r="A173" s="42"/>
      <c r="B173" s="43"/>
      <c r="C173" s="211" t="s">
        <v>271</v>
      </c>
      <c r="D173" s="211" t="s">
        <v>165</v>
      </c>
      <c r="E173" s="212" t="s">
        <v>272</v>
      </c>
      <c r="F173" s="213" t="s">
        <v>273</v>
      </c>
      <c r="G173" s="214" t="s">
        <v>112</v>
      </c>
      <c r="H173" s="215">
        <v>656.14400000000001</v>
      </c>
      <c r="I173" s="216"/>
      <c r="J173" s="217">
        <f>ROUND(I173*H173,2)</f>
        <v>0</v>
      </c>
      <c r="K173" s="213" t="s">
        <v>169</v>
      </c>
      <c r="L173" s="48"/>
      <c r="M173" s="218" t="s">
        <v>44</v>
      </c>
      <c r="N173" s="219" t="s">
        <v>53</v>
      </c>
      <c r="O173" s="88"/>
      <c r="P173" s="220">
        <f>O173*H173</f>
        <v>0</v>
      </c>
      <c r="Q173" s="220">
        <v>0</v>
      </c>
      <c r="R173" s="220">
        <f>Q173*H173</f>
        <v>0</v>
      </c>
      <c r="S173" s="220">
        <v>0</v>
      </c>
      <c r="T173" s="221">
        <f>S173*H173</f>
        <v>0</v>
      </c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R173" s="222" t="s">
        <v>170</v>
      </c>
      <c r="AT173" s="222" t="s">
        <v>165</v>
      </c>
      <c r="AU173" s="222" t="s">
        <v>21</v>
      </c>
      <c r="AY173" s="20" t="s">
        <v>163</v>
      </c>
      <c r="BE173" s="223">
        <f>IF(N173="základní",J173,0)</f>
        <v>0</v>
      </c>
      <c r="BF173" s="223">
        <f>IF(N173="snížená",J173,0)</f>
        <v>0</v>
      </c>
      <c r="BG173" s="223">
        <f>IF(N173="zákl. přenesená",J173,0)</f>
        <v>0</v>
      </c>
      <c r="BH173" s="223">
        <f>IF(N173="sníž. přenesená",J173,0)</f>
        <v>0</v>
      </c>
      <c r="BI173" s="223">
        <f>IF(N173="nulová",J173,0)</f>
        <v>0</v>
      </c>
      <c r="BJ173" s="20" t="s">
        <v>90</v>
      </c>
      <c r="BK173" s="223">
        <f>ROUND(I173*H173,2)</f>
        <v>0</v>
      </c>
      <c r="BL173" s="20" t="s">
        <v>170</v>
      </c>
      <c r="BM173" s="222" t="s">
        <v>274</v>
      </c>
    </row>
    <row r="174" s="2" customFormat="1">
      <c r="A174" s="42"/>
      <c r="B174" s="43"/>
      <c r="C174" s="44"/>
      <c r="D174" s="224" t="s">
        <v>172</v>
      </c>
      <c r="E174" s="44"/>
      <c r="F174" s="225" t="s">
        <v>275</v>
      </c>
      <c r="G174" s="44"/>
      <c r="H174" s="44"/>
      <c r="I174" s="226"/>
      <c r="J174" s="44"/>
      <c r="K174" s="44"/>
      <c r="L174" s="48"/>
      <c r="M174" s="227"/>
      <c r="N174" s="228"/>
      <c r="O174" s="88"/>
      <c r="P174" s="88"/>
      <c r="Q174" s="88"/>
      <c r="R174" s="88"/>
      <c r="S174" s="88"/>
      <c r="T174" s="89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T174" s="20" t="s">
        <v>172</v>
      </c>
      <c r="AU174" s="20" t="s">
        <v>21</v>
      </c>
    </row>
    <row r="175" s="13" customFormat="1">
      <c r="A175" s="13"/>
      <c r="B175" s="229"/>
      <c r="C175" s="230"/>
      <c r="D175" s="231" t="s">
        <v>174</v>
      </c>
      <c r="E175" s="232" t="s">
        <v>44</v>
      </c>
      <c r="F175" s="233" t="s">
        <v>127</v>
      </c>
      <c r="G175" s="230"/>
      <c r="H175" s="234">
        <v>656.14400000000001</v>
      </c>
      <c r="I175" s="235"/>
      <c r="J175" s="230"/>
      <c r="K175" s="230"/>
      <c r="L175" s="236"/>
      <c r="M175" s="237"/>
      <c r="N175" s="238"/>
      <c r="O175" s="238"/>
      <c r="P175" s="238"/>
      <c r="Q175" s="238"/>
      <c r="R175" s="238"/>
      <c r="S175" s="238"/>
      <c r="T175" s="239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0" t="s">
        <v>174</v>
      </c>
      <c r="AU175" s="240" t="s">
        <v>21</v>
      </c>
      <c r="AV175" s="13" t="s">
        <v>21</v>
      </c>
      <c r="AW175" s="13" t="s">
        <v>42</v>
      </c>
      <c r="AX175" s="13" t="s">
        <v>90</v>
      </c>
      <c r="AY175" s="240" t="s">
        <v>163</v>
      </c>
    </row>
    <row r="176" s="2" customFormat="1" ht="24.15" customHeight="1">
      <c r="A176" s="42"/>
      <c r="B176" s="43"/>
      <c r="C176" s="211" t="s">
        <v>276</v>
      </c>
      <c r="D176" s="211" t="s">
        <v>165</v>
      </c>
      <c r="E176" s="212" t="s">
        <v>277</v>
      </c>
      <c r="F176" s="213" t="s">
        <v>278</v>
      </c>
      <c r="G176" s="214" t="s">
        <v>279</v>
      </c>
      <c r="H176" s="215">
        <v>654.59199999999998</v>
      </c>
      <c r="I176" s="216"/>
      <c r="J176" s="217">
        <f>ROUND(I176*H176,2)</f>
        <v>0</v>
      </c>
      <c r="K176" s="213" t="s">
        <v>169</v>
      </c>
      <c r="L176" s="48"/>
      <c r="M176" s="218" t="s">
        <v>44</v>
      </c>
      <c r="N176" s="219" t="s">
        <v>53</v>
      </c>
      <c r="O176" s="88"/>
      <c r="P176" s="220">
        <f>O176*H176</f>
        <v>0</v>
      </c>
      <c r="Q176" s="220">
        <v>0</v>
      </c>
      <c r="R176" s="220">
        <f>Q176*H176</f>
        <v>0</v>
      </c>
      <c r="S176" s="220">
        <v>0</v>
      </c>
      <c r="T176" s="221">
        <f>S176*H176</f>
        <v>0</v>
      </c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R176" s="222" t="s">
        <v>170</v>
      </c>
      <c r="AT176" s="222" t="s">
        <v>165</v>
      </c>
      <c r="AU176" s="222" t="s">
        <v>21</v>
      </c>
      <c r="AY176" s="20" t="s">
        <v>163</v>
      </c>
      <c r="BE176" s="223">
        <f>IF(N176="základní",J176,0)</f>
        <v>0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20" t="s">
        <v>90</v>
      </c>
      <c r="BK176" s="223">
        <f>ROUND(I176*H176,2)</f>
        <v>0</v>
      </c>
      <c r="BL176" s="20" t="s">
        <v>170</v>
      </c>
      <c r="BM176" s="222" t="s">
        <v>280</v>
      </c>
    </row>
    <row r="177" s="2" customFormat="1">
      <c r="A177" s="42"/>
      <c r="B177" s="43"/>
      <c r="C177" s="44"/>
      <c r="D177" s="224" t="s">
        <v>172</v>
      </c>
      <c r="E177" s="44"/>
      <c r="F177" s="225" t="s">
        <v>281</v>
      </c>
      <c r="G177" s="44"/>
      <c r="H177" s="44"/>
      <c r="I177" s="226"/>
      <c r="J177" s="44"/>
      <c r="K177" s="44"/>
      <c r="L177" s="48"/>
      <c r="M177" s="227"/>
      <c r="N177" s="228"/>
      <c r="O177" s="88"/>
      <c r="P177" s="88"/>
      <c r="Q177" s="88"/>
      <c r="R177" s="88"/>
      <c r="S177" s="88"/>
      <c r="T177" s="89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T177" s="20" t="s">
        <v>172</v>
      </c>
      <c r="AU177" s="20" t="s">
        <v>21</v>
      </c>
    </row>
    <row r="178" s="13" customFormat="1">
      <c r="A178" s="13"/>
      <c r="B178" s="229"/>
      <c r="C178" s="230"/>
      <c r="D178" s="231" t="s">
        <v>174</v>
      </c>
      <c r="E178" s="232" t="s">
        <v>44</v>
      </c>
      <c r="F178" s="233" t="s">
        <v>118</v>
      </c>
      <c r="G178" s="230"/>
      <c r="H178" s="234">
        <v>327.29599999999999</v>
      </c>
      <c r="I178" s="235"/>
      <c r="J178" s="230"/>
      <c r="K178" s="230"/>
      <c r="L178" s="236"/>
      <c r="M178" s="237"/>
      <c r="N178" s="238"/>
      <c r="O178" s="238"/>
      <c r="P178" s="238"/>
      <c r="Q178" s="238"/>
      <c r="R178" s="238"/>
      <c r="S178" s="238"/>
      <c r="T178" s="23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0" t="s">
        <v>174</v>
      </c>
      <c r="AU178" s="240" t="s">
        <v>21</v>
      </c>
      <c r="AV178" s="13" t="s">
        <v>21</v>
      </c>
      <c r="AW178" s="13" t="s">
        <v>42</v>
      </c>
      <c r="AX178" s="13" t="s">
        <v>90</v>
      </c>
      <c r="AY178" s="240" t="s">
        <v>163</v>
      </c>
    </row>
    <row r="179" s="13" customFormat="1">
      <c r="A179" s="13"/>
      <c r="B179" s="229"/>
      <c r="C179" s="230"/>
      <c r="D179" s="231" t="s">
        <v>174</v>
      </c>
      <c r="E179" s="230"/>
      <c r="F179" s="233" t="s">
        <v>282</v>
      </c>
      <c r="G179" s="230"/>
      <c r="H179" s="234">
        <v>654.59199999999998</v>
      </c>
      <c r="I179" s="235"/>
      <c r="J179" s="230"/>
      <c r="K179" s="230"/>
      <c r="L179" s="236"/>
      <c r="M179" s="237"/>
      <c r="N179" s="238"/>
      <c r="O179" s="238"/>
      <c r="P179" s="238"/>
      <c r="Q179" s="238"/>
      <c r="R179" s="238"/>
      <c r="S179" s="238"/>
      <c r="T179" s="23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0" t="s">
        <v>174</v>
      </c>
      <c r="AU179" s="240" t="s">
        <v>21</v>
      </c>
      <c r="AV179" s="13" t="s">
        <v>21</v>
      </c>
      <c r="AW179" s="13" t="s">
        <v>4</v>
      </c>
      <c r="AX179" s="13" t="s">
        <v>90</v>
      </c>
      <c r="AY179" s="240" t="s">
        <v>163</v>
      </c>
    </row>
    <row r="180" s="2" customFormat="1" ht="24.15" customHeight="1">
      <c r="A180" s="42"/>
      <c r="B180" s="43"/>
      <c r="C180" s="211" t="s">
        <v>283</v>
      </c>
      <c r="D180" s="211" t="s">
        <v>165</v>
      </c>
      <c r="E180" s="212" t="s">
        <v>284</v>
      </c>
      <c r="F180" s="213" t="s">
        <v>285</v>
      </c>
      <c r="G180" s="214" t="s">
        <v>112</v>
      </c>
      <c r="H180" s="215">
        <v>327.29599999999999</v>
      </c>
      <c r="I180" s="216"/>
      <c r="J180" s="217">
        <f>ROUND(I180*H180,2)</f>
        <v>0</v>
      </c>
      <c r="K180" s="213" t="s">
        <v>169</v>
      </c>
      <c r="L180" s="48"/>
      <c r="M180" s="218" t="s">
        <v>44</v>
      </c>
      <c r="N180" s="219" t="s">
        <v>53</v>
      </c>
      <c r="O180" s="88"/>
      <c r="P180" s="220">
        <f>O180*H180</f>
        <v>0</v>
      </c>
      <c r="Q180" s="220">
        <v>0</v>
      </c>
      <c r="R180" s="220">
        <f>Q180*H180</f>
        <v>0</v>
      </c>
      <c r="S180" s="220">
        <v>0</v>
      </c>
      <c r="T180" s="221">
        <f>S180*H180</f>
        <v>0</v>
      </c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R180" s="222" t="s">
        <v>170</v>
      </c>
      <c r="AT180" s="222" t="s">
        <v>165</v>
      </c>
      <c r="AU180" s="222" t="s">
        <v>21</v>
      </c>
      <c r="AY180" s="20" t="s">
        <v>163</v>
      </c>
      <c r="BE180" s="223">
        <f>IF(N180="základní",J180,0)</f>
        <v>0</v>
      </c>
      <c r="BF180" s="223">
        <f>IF(N180="snížená",J180,0)</f>
        <v>0</v>
      </c>
      <c r="BG180" s="223">
        <f>IF(N180="zákl. přenesená",J180,0)</f>
        <v>0</v>
      </c>
      <c r="BH180" s="223">
        <f>IF(N180="sníž. přenesená",J180,0)</f>
        <v>0</v>
      </c>
      <c r="BI180" s="223">
        <f>IF(N180="nulová",J180,0)</f>
        <v>0</v>
      </c>
      <c r="BJ180" s="20" t="s">
        <v>90</v>
      </c>
      <c r="BK180" s="223">
        <f>ROUND(I180*H180,2)</f>
        <v>0</v>
      </c>
      <c r="BL180" s="20" t="s">
        <v>170</v>
      </c>
      <c r="BM180" s="222" t="s">
        <v>286</v>
      </c>
    </row>
    <row r="181" s="2" customFormat="1">
      <c r="A181" s="42"/>
      <c r="B181" s="43"/>
      <c r="C181" s="44"/>
      <c r="D181" s="224" t="s">
        <v>172</v>
      </c>
      <c r="E181" s="44"/>
      <c r="F181" s="225" t="s">
        <v>287</v>
      </c>
      <c r="G181" s="44"/>
      <c r="H181" s="44"/>
      <c r="I181" s="226"/>
      <c r="J181" s="44"/>
      <c r="K181" s="44"/>
      <c r="L181" s="48"/>
      <c r="M181" s="227"/>
      <c r="N181" s="228"/>
      <c r="O181" s="88"/>
      <c r="P181" s="88"/>
      <c r="Q181" s="88"/>
      <c r="R181" s="88"/>
      <c r="S181" s="88"/>
      <c r="T181" s="89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T181" s="20" t="s">
        <v>172</v>
      </c>
      <c r="AU181" s="20" t="s">
        <v>21</v>
      </c>
    </row>
    <row r="182" s="13" customFormat="1">
      <c r="A182" s="13"/>
      <c r="B182" s="229"/>
      <c r="C182" s="230"/>
      <c r="D182" s="231" t="s">
        <v>174</v>
      </c>
      <c r="E182" s="232" t="s">
        <v>44</v>
      </c>
      <c r="F182" s="233" t="s">
        <v>288</v>
      </c>
      <c r="G182" s="230"/>
      <c r="H182" s="234">
        <v>983.44000000000005</v>
      </c>
      <c r="I182" s="235"/>
      <c r="J182" s="230"/>
      <c r="K182" s="230"/>
      <c r="L182" s="236"/>
      <c r="M182" s="237"/>
      <c r="N182" s="238"/>
      <c r="O182" s="238"/>
      <c r="P182" s="238"/>
      <c r="Q182" s="238"/>
      <c r="R182" s="238"/>
      <c r="S182" s="238"/>
      <c r="T182" s="23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0" t="s">
        <v>174</v>
      </c>
      <c r="AU182" s="240" t="s">
        <v>21</v>
      </c>
      <c r="AV182" s="13" t="s">
        <v>21</v>
      </c>
      <c r="AW182" s="13" t="s">
        <v>42</v>
      </c>
      <c r="AX182" s="13" t="s">
        <v>82</v>
      </c>
      <c r="AY182" s="240" t="s">
        <v>163</v>
      </c>
    </row>
    <row r="183" s="13" customFormat="1">
      <c r="A183" s="13"/>
      <c r="B183" s="229"/>
      <c r="C183" s="230"/>
      <c r="D183" s="231" t="s">
        <v>174</v>
      </c>
      <c r="E183" s="232" t="s">
        <v>44</v>
      </c>
      <c r="F183" s="233" t="s">
        <v>289</v>
      </c>
      <c r="G183" s="230"/>
      <c r="H183" s="234">
        <v>-656.14400000000001</v>
      </c>
      <c r="I183" s="235"/>
      <c r="J183" s="230"/>
      <c r="K183" s="230"/>
      <c r="L183" s="236"/>
      <c r="M183" s="237"/>
      <c r="N183" s="238"/>
      <c r="O183" s="238"/>
      <c r="P183" s="238"/>
      <c r="Q183" s="238"/>
      <c r="R183" s="238"/>
      <c r="S183" s="238"/>
      <c r="T183" s="23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0" t="s">
        <v>174</v>
      </c>
      <c r="AU183" s="240" t="s">
        <v>21</v>
      </c>
      <c r="AV183" s="13" t="s">
        <v>21</v>
      </c>
      <c r="AW183" s="13" t="s">
        <v>42</v>
      </c>
      <c r="AX183" s="13" t="s">
        <v>82</v>
      </c>
      <c r="AY183" s="240" t="s">
        <v>163</v>
      </c>
    </row>
    <row r="184" s="15" customFormat="1">
      <c r="A184" s="15"/>
      <c r="B184" s="252"/>
      <c r="C184" s="253"/>
      <c r="D184" s="231" t="s">
        <v>174</v>
      </c>
      <c r="E184" s="254" t="s">
        <v>118</v>
      </c>
      <c r="F184" s="255" t="s">
        <v>226</v>
      </c>
      <c r="G184" s="253"/>
      <c r="H184" s="256">
        <v>327.29600000000005</v>
      </c>
      <c r="I184" s="257"/>
      <c r="J184" s="253"/>
      <c r="K184" s="253"/>
      <c r="L184" s="258"/>
      <c r="M184" s="259"/>
      <c r="N184" s="260"/>
      <c r="O184" s="260"/>
      <c r="P184" s="260"/>
      <c r="Q184" s="260"/>
      <c r="R184" s="260"/>
      <c r="S184" s="260"/>
      <c r="T184" s="261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2" t="s">
        <v>174</v>
      </c>
      <c r="AU184" s="262" t="s">
        <v>21</v>
      </c>
      <c r="AV184" s="15" t="s">
        <v>170</v>
      </c>
      <c r="AW184" s="15" t="s">
        <v>42</v>
      </c>
      <c r="AX184" s="15" t="s">
        <v>90</v>
      </c>
      <c r="AY184" s="262" t="s">
        <v>163</v>
      </c>
    </row>
    <row r="185" s="2" customFormat="1" ht="24.15" customHeight="1">
      <c r="A185" s="42"/>
      <c r="B185" s="43"/>
      <c r="C185" s="211" t="s">
        <v>290</v>
      </c>
      <c r="D185" s="211" t="s">
        <v>165</v>
      </c>
      <c r="E185" s="212" t="s">
        <v>291</v>
      </c>
      <c r="F185" s="213" t="s">
        <v>292</v>
      </c>
      <c r="G185" s="214" t="s">
        <v>112</v>
      </c>
      <c r="H185" s="215">
        <v>656.14400000000001</v>
      </c>
      <c r="I185" s="216"/>
      <c r="J185" s="217">
        <f>ROUND(I185*H185,2)</f>
        <v>0</v>
      </c>
      <c r="K185" s="213" t="s">
        <v>169</v>
      </c>
      <c r="L185" s="48"/>
      <c r="M185" s="218" t="s">
        <v>44</v>
      </c>
      <c r="N185" s="219" t="s">
        <v>53</v>
      </c>
      <c r="O185" s="88"/>
      <c r="P185" s="220">
        <f>O185*H185</f>
        <v>0</v>
      </c>
      <c r="Q185" s="220">
        <v>0</v>
      </c>
      <c r="R185" s="220">
        <f>Q185*H185</f>
        <v>0</v>
      </c>
      <c r="S185" s="220">
        <v>0</v>
      </c>
      <c r="T185" s="221">
        <f>S185*H185</f>
        <v>0</v>
      </c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R185" s="222" t="s">
        <v>170</v>
      </c>
      <c r="AT185" s="222" t="s">
        <v>165</v>
      </c>
      <c r="AU185" s="222" t="s">
        <v>21</v>
      </c>
      <c r="AY185" s="20" t="s">
        <v>163</v>
      </c>
      <c r="BE185" s="223">
        <f>IF(N185="základní",J185,0)</f>
        <v>0</v>
      </c>
      <c r="BF185" s="223">
        <f>IF(N185="snížená",J185,0)</f>
        <v>0</v>
      </c>
      <c r="BG185" s="223">
        <f>IF(N185="zákl. přenesená",J185,0)</f>
        <v>0</v>
      </c>
      <c r="BH185" s="223">
        <f>IF(N185="sníž. přenesená",J185,0)</f>
        <v>0</v>
      </c>
      <c r="BI185" s="223">
        <f>IF(N185="nulová",J185,0)</f>
        <v>0</v>
      </c>
      <c r="BJ185" s="20" t="s">
        <v>90</v>
      </c>
      <c r="BK185" s="223">
        <f>ROUND(I185*H185,2)</f>
        <v>0</v>
      </c>
      <c r="BL185" s="20" t="s">
        <v>170</v>
      </c>
      <c r="BM185" s="222" t="s">
        <v>293</v>
      </c>
    </row>
    <row r="186" s="2" customFormat="1">
      <c r="A186" s="42"/>
      <c r="B186" s="43"/>
      <c r="C186" s="44"/>
      <c r="D186" s="224" t="s">
        <v>172</v>
      </c>
      <c r="E186" s="44"/>
      <c r="F186" s="225" t="s">
        <v>294</v>
      </c>
      <c r="G186" s="44"/>
      <c r="H186" s="44"/>
      <c r="I186" s="226"/>
      <c r="J186" s="44"/>
      <c r="K186" s="44"/>
      <c r="L186" s="48"/>
      <c r="M186" s="227"/>
      <c r="N186" s="228"/>
      <c r="O186" s="88"/>
      <c r="P186" s="88"/>
      <c r="Q186" s="88"/>
      <c r="R186" s="88"/>
      <c r="S186" s="88"/>
      <c r="T186" s="89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T186" s="20" t="s">
        <v>172</v>
      </c>
      <c r="AU186" s="20" t="s">
        <v>21</v>
      </c>
    </row>
    <row r="187" s="13" customFormat="1">
      <c r="A187" s="13"/>
      <c r="B187" s="229"/>
      <c r="C187" s="230"/>
      <c r="D187" s="231" t="s">
        <v>174</v>
      </c>
      <c r="E187" s="232" t="s">
        <v>44</v>
      </c>
      <c r="F187" s="233" t="s">
        <v>124</v>
      </c>
      <c r="G187" s="230"/>
      <c r="H187" s="234">
        <v>929.53999999999996</v>
      </c>
      <c r="I187" s="235"/>
      <c r="J187" s="230"/>
      <c r="K187" s="230"/>
      <c r="L187" s="236"/>
      <c r="M187" s="237"/>
      <c r="N187" s="238"/>
      <c r="O187" s="238"/>
      <c r="P187" s="238"/>
      <c r="Q187" s="238"/>
      <c r="R187" s="238"/>
      <c r="S187" s="238"/>
      <c r="T187" s="23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0" t="s">
        <v>174</v>
      </c>
      <c r="AU187" s="240" t="s">
        <v>21</v>
      </c>
      <c r="AV187" s="13" t="s">
        <v>21</v>
      </c>
      <c r="AW187" s="13" t="s">
        <v>42</v>
      </c>
      <c r="AX187" s="13" t="s">
        <v>82</v>
      </c>
      <c r="AY187" s="240" t="s">
        <v>163</v>
      </c>
    </row>
    <row r="188" s="13" customFormat="1">
      <c r="A188" s="13"/>
      <c r="B188" s="229"/>
      <c r="C188" s="230"/>
      <c r="D188" s="231" t="s">
        <v>174</v>
      </c>
      <c r="E188" s="232" t="s">
        <v>44</v>
      </c>
      <c r="F188" s="233" t="s">
        <v>295</v>
      </c>
      <c r="G188" s="230"/>
      <c r="H188" s="234">
        <v>-264.13400000000001</v>
      </c>
      <c r="I188" s="235"/>
      <c r="J188" s="230"/>
      <c r="K188" s="230"/>
      <c r="L188" s="236"/>
      <c r="M188" s="237"/>
      <c r="N188" s="238"/>
      <c r="O188" s="238"/>
      <c r="P188" s="238"/>
      <c r="Q188" s="238"/>
      <c r="R188" s="238"/>
      <c r="S188" s="238"/>
      <c r="T188" s="239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0" t="s">
        <v>174</v>
      </c>
      <c r="AU188" s="240" t="s">
        <v>21</v>
      </c>
      <c r="AV188" s="13" t="s">
        <v>21</v>
      </c>
      <c r="AW188" s="13" t="s">
        <v>42</v>
      </c>
      <c r="AX188" s="13" t="s">
        <v>82</v>
      </c>
      <c r="AY188" s="240" t="s">
        <v>163</v>
      </c>
    </row>
    <row r="189" s="13" customFormat="1">
      <c r="A189" s="13"/>
      <c r="B189" s="229"/>
      <c r="C189" s="230"/>
      <c r="D189" s="231" t="s">
        <v>174</v>
      </c>
      <c r="E189" s="232" t="s">
        <v>44</v>
      </c>
      <c r="F189" s="233" t="s">
        <v>296</v>
      </c>
      <c r="G189" s="230"/>
      <c r="H189" s="234">
        <v>-56.862000000000002</v>
      </c>
      <c r="I189" s="235"/>
      <c r="J189" s="230"/>
      <c r="K189" s="230"/>
      <c r="L189" s="236"/>
      <c r="M189" s="237"/>
      <c r="N189" s="238"/>
      <c r="O189" s="238"/>
      <c r="P189" s="238"/>
      <c r="Q189" s="238"/>
      <c r="R189" s="238"/>
      <c r="S189" s="238"/>
      <c r="T189" s="23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0" t="s">
        <v>174</v>
      </c>
      <c r="AU189" s="240" t="s">
        <v>21</v>
      </c>
      <c r="AV189" s="13" t="s">
        <v>21</v>
      </c>
      <c r="AW189" s="13" t="s">
        <v>42</v>
      </c>
      <c r="AX189" s="13" t="s">
        <v>82</v>
      </c>
      <c r="AY189" s="240" t="s">
        <v>163</v>
      </c>
    </row>
    <row r="190" s="13" customFormat="1">
      <c r="A190" s="13"/>
      <c r="B190" s="229"/>
      <c r="C190" s="230"/>
      <c r="D190" s="231" t="s">
        <v>174</v>
      </c>
      <c r="E190" s="232" t="s">
        <v>44</v>
      </c>
      <c r="F190" s="233" t="s">
        <v>297</v>
      </c>
      <c r="G190" s="230"/>
      <c r="H190" s="234">
        <v>47.600000000000001</v>
      </c>
      <c r="I190" s="235"/>
      <c r="J190" s="230"/>
      <c r="K190" s="230"/>
      <c r="L190" s="236"/>
      <c r="M190" s="237"/>
      <c r="N190" s="238"/>
      <c r="O190" s="238"/>
      <c r="P190" s="238"/>
      <c r="Q190" s="238"/>
      <c r="R190" s="238"/>
      <c r="S190" s="238"/>
      <c r="T190" s="23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0" t="s">
        <v>174</v>
      </c>
      <c r="AU190" s="240" t="s">
        <v>21</v>
      </c>
      <c r="AV190" s="13" t="s">
        <v>21</v>
      </c>
      <c r="AW190" s="13" t="s">
        <v>42</v>
      </c>
      <c r="AX190" s="13" t="s">
        <v>82</v>
      </c>
      <c r="AY190" s="240" t="s">
        <v>163</v>
      </c>
    </row>
    <row r="191" s="15" customFormat="1">
      <c r="A191" s="15"/>
      <c r="B191" s="252"/>
      <c r="C191" s="253"/>
      <c r="D191" s="231" t="s">
        <v>174</v>
      </c>
      <c r="E191" s="254" t="s">
        <v>127</v>
      </c>
      <c r="F191" s="255" t="s">
        <v>226</v>
      </c>
      <c r="G191" s="253"/>
      <c r="H191" s="256">
        <v>656.14400000000001</v>
      </c>
      <c r="I191" s="257"/>
      <c r="J191" s="253"/>
      <c r="K191" s="253"/>
      <c r="L191" s="258"/>
      <c r="M191" s="259"/>
      <c r="N191" s="260"/>
      <c r="O191" s="260"/>
      <c r="P191" s="260"/>
      <c r="Q191" s="260"/>
      <c r="R191" s="260"/>
      <c r="S191" s="260"/>
      <c r="T191" s="261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2" t="s">
        <v>174</v>
      </c>
      <c r="AU191" s="262" t="s">
        <v>21</v>
      </c>
      <c r="AV191" s="15" t="s">
        <v>170</v>
      </c>
      <c r="AW191" s="15" t="s">
        <v>42</v>
      </c>
      <c r="AX191" s="15" t="s">
        <v>90</v>
      </c>
      <c r="AY191" s="262" t="s">
        <v>163</v>
      </c>
    </row>
    <row r="192" s="2" customFormat="1" ht="37.8" customHeight="1">
      <c r="A192" s="42"/>
      <c r="B192" s="43"/>
      <c r="C192" s="211" t="s">
        <v>7</v>
      </c>
      <c r="D192" s="211" t="s">
        <v>165</v>
      </c>
      <c r="E192" s="212" t="s">
        <v>298</v>
      </c>
      <c r="F192" s="213" t="s">
        <v>299</v>
      </c>
      <c r="G192" s="214" t="s">
        <v>112</v>
      </c>
      <c r="H192" s="215">
        <v>264.13400000000001</v>
      </c>
      <c r="I192" s="216"/>
      <c r="J192" s="217">
        <f>ROUND(I192*H192,2)</f>
        <v>0</v>
      </c>
      <c r="K192" s="213" t="s">
        <v>169</v>
      </c>
      <c r="L192" s="48"/>
      <c r="M192" s="218" t="s">
        <v>44</v>
      </c>
      <c r="N192" s="219" t="s">
        <v>53</v>
      </c>
      <c r="O192" s="88"/>
      <c r="P192" s="220">
        <f>O192*H192</f>
        <v>0</v>
      </c>
      <c r="Q192" s="220">
        <v>0</v>
      </c>
      <c r="R192" s="220">
        <f>Q192*H192</f>
        <v>0</v>
      </c>
      <c r="S192" s="220">
        <v>0</v>
      </c>
      <c r="T192" s="221">
        <f>S192*H192</f>
        <v>0</v>
      </c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R192" s="222" t="s">
        <v>170</v>
      </c>
      <c r="AT192" s="222" t="s">
        <v>165</v>
      </c>
      <c r="AU192" s="222" t="s">
        <v>21</v>
      </c>
      <c r="AY192" s="20" t="s">
        <v>163</v>
      </c>
      <c r="BE192" s="223">
        <f>IF(N192="základní",J192,0)</f>
        <v>0</v>
      </c>
      <c r="BF192" s="223">
        <f>IF(N192="snížená",J192,0)</f>
        <v>0</v>
      </c>
      <c r="BG192" s="223">
        <f>IF(N192="zákl. přenesená",J192,0)</f>
        <v>0</v>
      </c>
      <c r="BH192" s="223">
        <f>IF(N192="sníž. přenesená",J192,0)</f>
        <v>0</v>
      </c>
      <c r="BI192" s="223">
        <f>IF(N192="nulová",J192,0)</f>
        <v>0</v>
      </c>
      <c r="BJ192" s="20" t="s">
        <v>90</v>
      </c>
      <c r="BK192" s="223">
        <f>ROUND(I192*H192,2)</f>
        <v>0</v>
      </c>
      <c r="BL192" s="20" t="s">
        <v>170</v>
      </c>
      <c r="BM192" s="222" t="s">
        <v>300</v>
      </c>
    </row>
    <row r="193" s="2" customFormat="1">
      <c r="A193" s="42"/>
      <c r="B193" s="43"/>
      <c r="C193" s="44"/>
      <c r="D193" s="224" t="s">
        <v>172</v>
      </c>
      <c r="E193" s="44"/>
      <c r="F193" s="225" t="s">
        <v>301</v>
      </c>
      <c r="G193" s="44"/>
      <c r="H193" s="44"/>
      <c r="I193" s="226"/>
      <c r="J193" s="44"/>
      <c r="K193" s="44"/>
      <c r="L193" s="48"/>
      <c r="M193" s="227"/>
      <c r="N193" s="228"/>
      <c r="O193" s="88"/>
      <c r="P193" s="88"/>
      <c r="Q193" s="88"/>
      <c r="R193" s="88"/>
      <c r="S193" s="88"/>
      <c r="T193" s="89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T193" s="20" t="s">
        <v>172</v>
      </c>
      <c r="AU193" s="20" t="s">
        <v>21</v>
      </c>
    </row>
    <row r="194" s="13" customFormat="1">
      <c r="A194" s="13"/>
      <c r="B194" s="229"/>
      <c r="C194" s="230"/>
      <c r="D194" s="231" t="s">
        <v>174</v>
      </c>
      <c r="E194" s="232" t="s">
        <v>44</v>
      </c>
      <c r="F194" s="233" t="s">
        <v>302</v>
      </c>
      <c r="G194" s="230"/>
      <c r="H194" s="234">
        <v>253.61699999999999</v>
      </c>
      <c r="I194" s="235"/>
      <c r="J194" s="230"/>
      <c r="K194" s="230"/>
      <c r="L194" s="236"/>
      <c r="M194" s="237"/>
      <c r="N194" s="238"/>
      <c r="O194" s="238"/>
      <c r="P194" s="238"/>
      <c r="Q194" s="238"/>
      <c r="R194" s="238"/>
      <c r="S194" s="238"/>
      <c r="T194" s="23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0" t="s">
        <v>174</v>
      </c>
      <c r="AU194" s="240" t="s">
        <v>21</v>
      </c>
      <c r="AV194" s="13" t="s">
        <v>21</v>
      </c>
      <c r="AW194" s="13" t="s">
        <v>42</v>
      </c>
      <c r="AX194" s="13" t="s">
        <v>82</v>
      </c>
      <c r="AY194" s="240" t="s">
        <v>163</v>
      </c>
    </row>
    <row r="195" s="13" customFormat="1">
      <c r="A195" s="13"/>
      <c r="B195" s="229"/>
      <c r="C195" s="230"/>
      <c r="D195" s="231" t="s">
        <v>174</v>
      </c>
      <c r="E195" s="232" t="s">
        <v>44</v>
      </c>
      <c r="F195" s="233" t="s">
        <v>303</v>
      </c>
      <c r="G195" s="230"/>
      <c r="H195" s="234">
        <v>7.3319999999999999</v>
      </c>
      <c r="I195" s="235"/>
      <c r="J195" s="230"/>
      <c r="K195" s="230"/>
      <c r="L195" s="236"/>
      <c r="M195" s="237"/>
      <c r="N195" s="238"/>
      <c r="O195" s="238"/>
      <c r="P195" s="238"/>
      <c r="Q195" s="238"/>
      <c r="R195" s="238"/>
      <c r="S195" s="238"/>
      <c r="T195" s="23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0" t="s">
        <v>174</v>
      </c>
      <c r="AU195" s="240" t="s">
        <v>21</v>
      </c>
      <c r="AV195" s="13" t="s">
        <v>21</v>
      </c>
      <c r="AW195" s="13" t="s">
        <v>42</v>
      </c>
      <c r="AX195" s="13" t="s">
        <v>82</v>
      </c>
      <c r="AY195" s="240" t="s">
        <v>163</v>
      </c>
    </row>
    <row r="196" s="13" customFormat="1">
      <c r="A196" s="13"/>
      <c r="B196" s="229"/>
      <c r="C196" s="230"/>
      <c r="D196" s="231" t="s">
        <v>174</v>
      </c>
      <c r="E196" s="232" t="s">
        <v>44</v>
      </c>
      <c r="F196" s="233" t="s">
        <v>304</v>
      </c>
      <c r="G196" s="230"/>
      <c r="H196" s="234">
        <v>3.1850000000000001</v>
      </c>
      <c r="I196" s="235"/>
      <c r="J196" s="230"/>
      <c r="K196" s="230"/>
      <c r="L196" s="236"/>
      <c r="M196" s="237"/>
      <c r="N196" s="238"/>
      <c r="O196" s="238"/>
      <c r="P196" s="238"/>
      <c r="Q196" s="238"/>
      <c r="R196" s="238"/>
      <c r="S196" s="238"/>
      <c r="T196" s="239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0" t="s">
        <v>174</v>
      </c>
      <c r="AU196" s="240" t="s">
        <v>21</v>
      </c>
      <c r="AV196" s="13" t="s">
        <v>21</v>
      </c>
      <c r="AW196" s="13" t="s">
        <v>42</v>
      </c>
      <c r="AX196" s="13" t="s">
        <v>82</v>
      </c>
      <c r="AY196" s="240" t="s">
        <v>163</v>
      </c>
    </row>
    <row r="197" s="15" customFormat="1">
      <c r="A197" s="15"/>
      <c r="B197" s="252"/>
      <c r="C197" s="253"/>
      <c r="D197" s="231" t="s">
        <v>174</v>
      </c>
      <c r="E197" s="254" t="s">
        <v>114</v>
      </c>
      <c r="F197" s="255" t="s">
        <v>226</v>
      </c>
      <c r="G197" s="253"/>
      <c r="H197" s="256">
        <v>264.13400000000001</v>
      </c>
      <c r="I197" s="257"/>
      <c r="J197" s="253"/>
      <c r="K197" s="253"/>
      <c r="L197" s="258"/>
      <c r="M197" s="259"/>
      <c r="N197" s="260"/>
      <c r="O197" s="260"/>
      <c r="P197" s="260"/>
      <c r="Q197" s="260"/>
      <c r="R197" s="260"/>
      <c r="S197" s="260"/>
      <c r="T197" s="261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2" t="s">
        <v>174</v>
      </c>
      <c r="AU197" s="262" t="s">
        <v>21</v>
      </c>
      <c r="AV197" s="15" t="s">
        <v>170</v>
      </c>
      <c r="AW197" s="15" t="s">
        <v>42</v>
      </c>
      <c r="AX197" s="15" t="s">
        <v>90</v>
      </c>
      <c r="AY197" s="262" t="s">
        <v>163</v>
      </c>
    </row>
    <row r="198" s="2" customFormat="1" ht="16.5" customHeight="1">
      <c r="A198" s="42"/>
      <c r="B198" s="43"/>
      <c r="C198" s="263" t="s">
        <v>305</v>
      </c>
      <c r="D198" s="263" t="s">
        <v>306</v>
      </c>
      <c r="E198" s="264" t="s">
        <v>307</v>
      </c>
      <c r="F198" s="265" t="s">
        <v>308</v>
      </c>
      <c r="G198" s="266" t="s">
        <v>279</v>
      </c>
      <c r="H198" s="267">
        <v>456.01600000000002</v>
      </c>
      <c r="I198" s="268"/>
      <c r="J198" s="269">
        <f>ROUND(I198*H198,2)</f>
        <v>0</v>
      </c>
      <c r="K198" s="265" t="s">
        <v>169</v>
      </c>
      <c r="L198" s="270"/>
      <c r="M198" s="271" t="s">
        <v>44</v>
      </c>
      <c r="N198" s="272" t="s">
        <v>53</v>
      </c>
      <c r="O198" s="88"/>
      <c r="P198" s="220">
        <f>O198*H198</f>
        <v>0</v>
      </c>
      <c r="Q198" s="220">
        <v>1</v>
      </c>
      <c r="R198" s="220">
        <f>Q198*H198</f>
        <v>456.01600000000002</v>
      </c>
      <c r="S198" s="220">
        <v>0</v>
      </c>
      <c r="T198" s="221">
        <f>S198*H198</f>
        <v>0</v>
      </c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R198" s="222" t="s">
        <v>218</v>
      </c>
      <c r="AT198" s="222" t="s">
        <v>306</v>
      </c>
      <c r="AU198" s="222" t="s">
        <v>21</v>
      </c>
      <c r="AY198" s="20" t="s">
        <v>163</v>
      </c>
      <c r="BE198" s="223">
        <f>IF(N198="základní",J198,0)</f>
        <v>0</v>
      </c>
      <c r="BF198" s="223">
        <f>IF(N198="snížená",J198,0)</f>
        <v>0</v>
      </c>
      <c r="BG198" s="223">
        <f>IF(N198="zákl. přenesená",J198,0)</f>
        <v>0</v>
      </c>
      <c r="BH198" s="223">
        <f>IF(N198="sníž. přenesená",J198,0)</f>
        <v>0</v>
      </c>
      <c r="BI198" s="223">
        <f>IF(N198="nulová",J198,0)</f>
        <v>0</v>
      </c>
      <c r="BJ198" s="20" t="s">
        <v>90</v>
      </c>
      <c r="BK198" s="223">
        <f>ROUND(I198*H198,2)</f>
        <v>0</v>
      </c>
      <c r="BL198" s="20" t="s">
        <v>170</v>
      </c>
      <c r="BM198" s="222" t="s">
        <v>309</v>
      </c>
    </row>
    <row r="199" s="13" customFormat="1">
      <c r="A199" s="13"/>
      <c r="B199" s="229"/>
      <c r="C199" s="230"/>
      <c r="D199" s="231" t="s">
        <v>174</v>
      </c>
      <c r="E199" s="232" t="s">
        <v>44</v>
      </c>
      <c r="F199" s="233" t="s">
        <v>114</v>
      </c>
      <c r="G199" s="230"/>
      <c r="H199" s="234">
        <v>264.13400000000001</v>
      </c>
      <c r="I199" s="235"/>
      <c r="J199" s="230"/>
      <c r="K199" s="230"/>
      <c r="L199" s="236"/>
      <c r="M199" s="237"/>
      <c r="N199" s="238"/>
      <c r="O199" s="238"/>
      <c r="P199" s="238"/>
      <c r="Q199" s="238"/>
      <c r="R199" s="238"/>
      <c r="S199" s="238"/>
      <c r="T199" s="239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0" t="s">
        <v>174</v>
      </c>
      <c r="AU199" s="240" t="s">
        <v>21</v>
      </c>
      <c r="AV199" s="13" t="s">
        <v>21</v>
      </c>
      <c r="AW199" s="13" t="s">
        <v>42</v>
      </c>
      <c r="AX199" s="13" t="s">
        <v>82</v>
      </c>
      <c r="AY199" s="240" t="s">
        <v>163</v>
      </c>
    </row>
    <row r="200" s="13" customFormat="1">
      <c r="A200" s="13"/>
      <c r="B200" s="229"/>
      <c r="C200" s="230"/>
      <c r="D200" s="231" t="s">
        <v>174</v>
      </c>
      <c r="E200" s="232" t="s">
        <v>44</v>
      </c>
      <c r="F200" s="233" t="s">
        <v>310</v>
      </c>
      <c r="G200" s="230"/>
      <c r="H200" s="234">
        <v>-35.021999999999998</v>
      </c>
      <c r="I200" s="235"/>
      <c r="J200" s="230"/>
      <c r="K200" s="230"/>
      <c r="L200" s="236"/>
      <c r="M200" s="237"/>
      <c r="N200" s="238"/>
      <c r="O200" s="238"/>
      <c r="P200" s="238"/>
      <c r="Q200" s="238"/>
      <c r="R200" s="238"/>
      <c r="S200" s="238"/>
      <c r="T200" s="239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0" t="s">
        <v>174</v>
      </c>
      <c r="AU200" s="240" t="s">
        <v>21</v>
      </c>
      <c r="AV200" s="13" t="s">
        <v>21</v>
      </c>
      <c r="AW200" s="13" t="s">
        <v>42</v>
      </c>
      <c r="AX200" s="13" t="s">
        <v>82</v>
      </c>
      <c r="AY200" s="240" t="s">
        <v>163</v>
      </c>
    </row>
    <row r="201" s="13" customFormat="1">
      <c r="A201" s="13"/>
      <c r="B201" s="229"/>
      <c r="C201" s="230"/>
      <c r="D201" s="231" t="s">
        <v>174</v>
      </c>
      <c r="E201" s="232" t="s">
        <v>44</v>
      </c>
      <c r="F201" s="233" t="s">
        <v>311</v>
      </c>
      <c r="G201" s="230"/>
      <c r="H201" s="234">
        <v>-0.66400000000000003</v>
      </c>
      <c r="I201" s="235"/>
      <c r="J201" s="230"/>
      <c r="K201" s="230"/>
      <c r="L201" s="236"/>
      <c r="M201" s="237"/>
      <c r="N201" s="238"/>
      <c r="O201" s="238"/>
      <c r="P201" s="238"/>
      <c r="Q201" s="238"/>
      <c r="R201" s="238"/>
      <c r="S201" s="238"/>
      <c r="T201" s="23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0" t="s">
        <v>174</v>
      </c>
      <c r="AU201" s="240" t="s">
        <v>21</v>
      </c>
      <c r="AV201" s="13" t="s">
        <v>21</v>
      </c>
      <c r="AW201" s="13" t="s">
        <v>42</v>
      </c>
      <c r="AX201" s="13" t="s">
        <v>82</v>
      </c>
      <c r="AY201" s="240" t="s">
        <v>163</v>
      </c>
    </row>
    <row r="202" s="13" customFormat="1">
      <c r="A202" s="13"/>
      <c r="B202" s="229"/>
      <c r="C202" s="230"/>
      <c r="D202" s="231" t="s">
        <v>174</v>
      </c>
      <c r="E202" s="232" t="s">
        <v>44</v>
      </c>
      <c r="F202" s="233" t="s">
        <v>312</v>
      </c>
      <c r="G202" s="230"/>
      <c r="H202" s="234">
        <v>-0.44</v>
      </c>
      <c r="I202" s="235"/>
      <c r="J202" s="230"/>
      <c r="K202" s="230"/>
      <c r="L202" s="236"/>
      <c r="M202" s="237"/>
      <c r="N202" s="238"/>
      <c r="O202" s="238"/>
      <c r="P202" s="238"/>
      <c r="Q202" s="238"/>
      <c r="R202" s="238"/>
      <c r="S202" s="238"/>
      <c r="T202" s="23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0" t="s">
        <v>174</v>
      </c>
      <c r="AU202" s="240" t="s">
        <v>21</v>
      </c>
      <c r="AV202" s="13" t="s">
        <v>21</v>
      </c>
      <c r="AW202" s="13" t="s">
        <v>42</v>
      </c>
      <c r="AX202" s="13" t="s">
        <v>82</v>
      </c>
      <c r="AY202" s="240" t="s">
        <v>163</v>
      </c>
    </row>
    <row r="203" s="15" customFormat="1">
      <c r="A203" s="15"/>
      <c r="B203" s="252"/>
      <c r="C203" s="253"/>
      <c r="D203" s="231" t="s">
        <v>174</v>
      </c>
      <c r="E203" s="254" t="s">
        <v>44</v>
      </c>
      <c r="F203" s="255" t="s">
        <v>226</v>
      </c>
      <c r="G203" s="253"/>
      <c r="H203" s="256">
        <v>228.00800000000001</v>
      </c>
      <c r="I203" s="257"/>
      <c r="J203" s="253"/>
      <c r="K203" s="253"/>
      <c r="L203" s="258"/>
      <c r="M203" s="259"/>
      <c r="N203" s="260"/>
      <c r="O203" s="260"/>
      <c r="P203" s="260"/>
      <c r="Q203" s="260"/>
      <c r="R203" s="260"/>
      <c r="S203" s="260"/>
      <c r="T203" s="261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2" t="s">
        <v>174</v>
      </c>
      <c r="AU203" s="262" t="s">
        <v>21</v>
      </c>
      <c r="AV203" s="15" t="s">
        <v>170</v>
      </c>
      <c r="AW203" s="15" t="s">
        <v>42</v>
      </c>
      <c r="AX203" s="15" t="s">
        <v>90</v>
      </c>
      <c r="AY203" s="262" t="s">
        <v>163</v>
      </c>
    </row>
    <row r="204" s="13" customFormat="1">
      <c r="A204" s="13"/>
      <c r="B204" s="229"/>
      <c r="C204" s="230"/>
      <c r="D204" s="231" t="s">
        <v>174</v>
      </c>
      <c r="E204" s="230"/>
      <c r="F204" s="233" t="s">
        <v>313</v>
      </c>
      <c r="G204" s="230"/>
      <c r="H204" s="234">
        <v>456.01600000000002</v>
      </c>
      <c r="I204" s="235"/>
      <c r="J204" s="230"/>
      <c r="K204" s="230"/>
      <c r="L204" s="236"/>
      <c r="M204" s="237"/>
      <c r="N204" s="238"/>
      <c r="O204" s="238"/>
      <c r="P204" s="238"/>
      <c r="Q204" s="238"/>
      <c r="R204" s="238"/>
      <c r="S204" s="238"/>
      <c r="T204" s="239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0" t="s">
        <v>174</v>
      </c>
      <c r="AU204" s="240" t="s">
        <v>21</v>
      </c>
      <c r="AV204" s="13" t="s">
        <v>21</v>
      </c>
      <c r="AW204" s="13" t="s">
        <v>4</v>
      </c>
      <c r="AX204" s="13" t="s">
        <v>90</v>
      </c>
      <c r="AY204" s="240" t="s">
        <v>163</v>
      </c>
    </row>
    <row r="205" s="2" customFormat="1" ht="24.15" customHeight="1">
      <c r="A205" s="42"/>
      <c r="B205" s="43"/>
      <c r="C205" s="211" t="s">
        <v>314</v>
      </c>
      <c r="D205" s="211" t="s">
        <v>165</v>
      </c>
      <c r="E205" s="212" t="s">
        <v>315</v>
      </c>
      <c r="F205" s="213" t="s">
        <v>316</v>
      </c>
      <c r="G205" s="214" t="s">
        <v>185</v>
      </c>
      <c r="H205" s="215">
        <v>20.75</v>
      </c>
      <c r="I205" s="216"/>
      <c r="J205" s="217">
        <f>ROUND(I205*H205,2)</f>
        <v>0</v>
      </c>
      <c r="K205" s="213" t="s">
        <v>169</v>
      </c>
      <c r="L205" s="48"/>
      <c r="M205" s="218" t="s">
        <v>44</v>
      </c>
      <c r="N205" s="219" t="s">
        <v>53</v>
      </c>
      <c r="O205" s="88"/>
      <c r="P205" s="220">
        <f>O205*H205</f>
        <v>0</v>
      </c>
      <c r="Q205" s="220">
        <v>0</v>
      </c>
      <c r="R205" s="220">
        <f>Q205*H205</f>
        <v>0</v>
      </c>
      <c r="S205" s="220">
        <v>0</v>
      </c>
      <c r="T205" s="221">
        <f>S205*H205</f>
        <v>0</v>
      </c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R205" s="222" t="s">
        <v>170</v>
      </c>
      <c r="AT205" s="222" t="s">
        <v>165</v>
      </c>
      <c r="AU205" s="222" t="s">
        <v>21</v>
      </c>
      <c r="AY205" s="20" t="s">
        <v>163</v>
      </c>
      <c r="BE205" s="223">
        <f>IF(N205="základní",J205,0)</f>
        <v>0</v>
      </c>
      <c r="BF205" s="223">
        <f>IF(N205="snížená",J205,0)</f>
        <v>0</v>
      </c>
      <c r="BG205" s="223">
        <f>IF(N205="zákl. přenesená",J205,0)</f>
        <v>0</v>
      </c>
      <c r="BH205" s="223">
        <f>IF(N205="sníž. přenesená",J205,0)</f>
        <v>0</v>
      </c>
      <c r="BI205" s="223">
        <f>IF(N205="nulová",J205,0)</f>
        <v>0</v>
      </c>
      <c r="BJ205" s="20" t="s">
        <v>90</v>
      </c>
      <c r="BK205" s="223">
        <f>ROUND(I205*H205,2)</f>
        <v>0</v>
      </c>
      <c r="BL205" s="20" t="s">
        <v>170</v>
      </c>
      <c r="BM205" s="222" t="s">
        <v>317</v>
      </c>
    </row>
    <row r="206" s="2" customFormat="1">
      <c r="A206" s="42"/>
      <c r="B206" s="43"/>
      <c r="C206" s="44"/>
      <c r="D206" s="224" t="s">
        <v>172</v>
      </c>
      <c r="E206" s="44"/>
      <c r="F206" s="225" t="s">
        <v>318</v>
      </c>
      <c r="G206" s="44"/>
      <c r="H206" s="44"/>
      <c r="I206" s="226"/>
      <c r="J206" s="44"/>
      <c r="K206" s="44"/>
      <c r="L206" s="48"/>
      <c r="M206" s="227"/>
      <c r="N206" s="228"/>
      <c r="O206" s="88"/>
      <c r="P206" s="88"/>
      <c r="Q206" s="88"/>
      <c r="R206" s="88"/>
      <c r="S206" s="88"/>
      <c r="T206" s="89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T206" s="20" t="s">
        <v>172</v>
      </c>
      <c r="AU206" s="20" t="s">
        <v>21</v>
      </c>
    </row>
    <row r="207" s="13" customFormat="1">
      <c r="A207" s="13"/>
      <c r="B207" s="229"/>
      <c r="C207" s="230"/>
      <c r="D207" s="231" t="s">
        <v>174</v>
      </c>
      <c r="E207" s="232" t="s">
        <v>44</v>
      </c>
      <c r="F207" s="233" t="s">
        <v>319</v>
      </c>
      <c r="G207" s="230"/>
      <c r="H207" s="234">
        <v>20.75</v>
      </c>
      <c r="I207" s="235"/>
      <c r="J207" s="230"/>
      <c r="K207" s="230"/>
      <c r="L207" s="236"/>
      <c r="M207" s="237"/>
      <c r="N207" s="238"/>
      <c r="O207" s="238"/>
      <c r="P207" s="238"/>
      <c r="Q207" s="238"/>
      <c r="R207" s="238"/>
      <c r="S207" s="238"/>
      <c r="T207" s="23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0" t="s">
        <v>174</v>
      </c>
      <c r="AU207" s="240" t="s">
        <v>21</v>
      </c>
      <c r="AV207" s="13" t="s">
        <v>21</v>
      </c>
      <c r="AW207" s="13" t="s">
        <v>42</v>
      </c>
      <c r="AX207" s="13" t="s">
        <v>90</v>
      </c>
      <c r="AY207" s="240" t="s">
        <v>163</v>
      </c>
    </row>
    <row r="208" s="2" customFormat="1" ht="24.15" customHeight="1">
      <c r="A208" s="42"/>
      <c r="B208" s="43"/>
      <c r="C208" s="211" t="s">
        <v>320</v>
      </c>
      <c r="D208" s="211" t="s">
        <v>165</v>
      </c>
      <c r="E208" s="212" t="s">
        <v>321</v>
      </c>
      <c r="F208" s="213" t="s">
        <v>322</v>
      </c>
      <c r="G208" s="214" t="s">
        <v>185</v>
      </c>
      <c r="H208" s="215">
        <v>20.75</v>
      </c>
      <c r="I208" s="216"/>
      <c r="J208" s="217">
        <f>ROUND(I208*H208,2)</f>
        <v>0</v>
      </c>
      <c r="K208" s="213" t="s">
        <v>169</v>
      </c>
      <c r="L208" s="48"/>
      <c r="M208" s="218" t="s">
        <v>44</v>
      </c>
      <c r="N208" s="219" t="s">
        <v>53</v>
      </c>
      <c r="O208" s="88"/>
      <c r="P208" s="220">
        <f>O208*H208</f>
        <v>0</v>
      </c>
      <c r="Q208" s="220">
        <v>0</v>
      </c>
      <c r="R208" s="220">
        <f>Q208*H208</f>
        <v>0</v>
      </c>
      <c r="S208" s="220">
        <v>0</v>
      </c>
      <c r="T208" s="221">
        <f>S208*H208</f>
        <v>0</v>
      </c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R208" s="222" t="s">
        <v>170</v>
      </c>
      <c r="AT208" s="222" t="s">
        <v>165</v>
      </c>
      <c r="AU208" s="222" t="s">
        <v>21</v>
      </c>
      <c r="AY208" s="20" t="s">
        <v>163</v>
      </c>
      <c r="BE208" s="223">
        <f>IF(N208="základní",J208,0)</f>
        <v>0</v>
      </c>
      <c r="BF208" s="223">
        <f>IF(N208="snížená",J208,0)</f>
        <v>0</v>
      </c>
      <c r="BG208" s="223">
        <f>IF(N208="zákl. přenesená",J208,0)</f>
        <v>0</v>
      </c>
      <c r="BH208" s="223">
        <f>IF(N208="sníž. přenesená",J208,0)</f>
        <v>0</v>
      </c>
      <c r="BI208" s="223">
        <f>IF(N208="nulová",J208,0)</f>
        <v>0</v>
      </c>
      <c r="BJ208" s="20" t="s">
        <v>90</v>
      </c>
      <c r="BK208" s="223">
        <f>ROUND(I208*H208,2)</f>
        <v>0</v>
      </c>
      <c r="BL208" s="20" t="s">
        <v>170</v>
      </c>
      <c r="BM208" s="222" t="s">
        <v>323</v>
      </c>
    </row>
    <row r="209" s="2" customFormat="1">
      <c r="A209" s="42"/>
      <c r="B209" s="43"/>
      <c r="C209" s="44"/>
      <c r="D209" s="224" t="s">
        <v>172</v>
      </c>
      <c r="E209" s="44"/>
      <c r="F209" s="225" t="s">
        <v>324</v>
      </c>
      <c r="G209" s="44"/>
      <c r="H209" s="44"/>
      <c r="I209" s="226"/>
      <c r="J209" s="44"/>
      <c r="K209" s="44"/>
      <c r="L209" s="48"/>
      <c r="M209" s="227"/>
      <c r="N209" s="228"/>
      <c r="O209" s="88"/>
      <c r="P209" s="88"/>
      <c r="Q209" s="88"/>
      <c r="R209" s="88"/>
      <c r="S209" s="88"/>
      <c r="T209" s="89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T209" s="20" t="s">
        <v>172</v>
      </c>
      <c r="AU209" s="20" t="s">
        <v>21</v>
      </c>
    </row>
    <row r="210" s="13" customFormat="1">
      <c r="A210" s="13"/>
      <c r="B210" s="229"/>
      <c r="C210" s="230"/>
      <c r="D210" s="231" t="s">
        <v>174</v>
      </c>
      <c r="E210" s="232" t="s">
        <v>44</v>
      </c>
      <c r="F210" s="233" t="s">
        <v>319</v>
      </c>
      <c r="G210" s="230"/>
      <c r="H210" s="234">
        <v>20.75</v>
      </c>
      <c r="I210" s="235"/>
      <c r="J210" s="230"/>
      <c r="K210" s="230"/>
      <c r="L210" s="236"/>
      <c r="M210" s="237"/>
      <c r="N210" s="238"/>
      <c r="O210" s="238"/>
      <c r="P210" s="238"/>
      <c r="Q210" s="238"/>
      <c r="R210" s="238"/>
      <c r="S210" s="238"/>
      <c r="T210" s="239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0" t="s">
        <v>174</v>
      </c>
      <c r="AU210" s="240" t="s">
        <v>21</v>
      </c>
      <c r="AV210" s="13" t="s">
        <v>21</v>
      </c>
      <c r="AW210" s="13" t="s">
        <v>42</v>
      </c>
      <c r="AX210" s="13" t="s">
        <v>90</v>
      </c>
      <c r="AY210" s="240" t="s">
        <v>163</v>
      </c>
    </row>
    <row r="211" s="2" customFormat="1" ht="16.5" customHeight="1">
      <c r="A211" s="42"/>
      <c r="B211" s="43"/>
      <c r="C211" s="263" t="s">
        <v>325</v>
      </c>
      <c r="D211" s="263" t="s">
        <v>306</v>
      </c>
      <c r="E211" s="264" t="s">
        <v>326</v>
      </c>
      <c r="F211" s="265" t="s">
        <v>327</v>
      </c>
      <c r="G211" s="266" t="s">
        <v>328</v>
      </c>
      <c r="H211" s="267">
        <v>0.41499999999999998</v>
      </c>
      <c r="I211" s="268"/>
      <c r="J211" s="269">
        <f>ROUND(I211*H211,2)</f>
        <v>0</v>
      </c>
      <c r="K211" s="265" t="s">
        <v>169</v>
      </c>
      <c r="L211" s="270"/>
      <c r="M211" s="271" t="s">
        <v>44</v>
      </c>
      <c r="N211" s="272" t="s">
        <v>53</v>
      </c>
      <c r="O211" s="88"/>
      <c r="P211" s="220">
        <f>O211*H211</f>
        <v>0</v>
      </c>
      <c r="Q211" s="220">
        <v>0.001</v>
      </c>
      <c r="R211" s="220">
        <f>Q211*H211</f>
        <v>0.000415</v>
      </c>
      <c r="S211" s="220">
        <v>0</v>
      </c>
      <c r="T211" s="221">
        <f>S211*H211</f>
        <v>0</v>
      </c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R211" s="222" t="s">
        <v>218</v>
      </c>
      <c r="AT211" s="222" t="s">
        <v>306</v>
      </c>
      <c r="AU211" s="222" t="s">
        <v>21</v>
      </c>
      <c r="AY211" s="20" t="s">
        <v>163</v>
      </c>
      <c r="BE211" s="223">
        <f>IF(N211="základní",J211,0)</f>
        <v>0</v>
      </c>
      <c r="BF211" s="223">
        <f>IF(N211="snížená",J211,0)</f>
        <v>0</v>
      </c>
      <c r="BG211" s="223">
        <f>IF(N211="zákl. přenesená",J211,0)</f>
        <v>0</v>
      </c>
      <c r="BH211" s="223">
        <f>IF(N211="sníž. přenesená",J211,0)</f>
        <v>0</v>
      </c>
      <c r="BI211" s="223">
        <f>IF(N211="nulová",J211,0)</f>
        <v>0</v>
      </c>
      <c r="BJ211" s="20" t="s">
        <v>90</v>
      </c>
      <c r="BK211" s="223">
        <f>ROUND(I211*H211,2)</f>
        <v>0</v>
      </c>
      <c r="BL211" s="20" t="s">
        <v>170</v>
      </c>
      <c r="BM211" s="222" t="s">
        <v>329</v>
      </c>
    </row>
    <row r="212" s="13" customFormat="1">
      <c r="A212" s="13"/>
      <c r="B212" s="229"/>
      <c r="C212" s="230"/>
      <c r="D212" s="231" t="s">
        <v>174</v>
      </c>
      <c r="E212" s="230"/>
      <c r="F212" s="233" t="s">
        <v>330</v>
      </c>
      <c r="G212" s="230"/>
      <c r="H212" s="234">
        <v>0.41499999999999998</v>
      </c>
      <c r="I212" s="235"/>
      <c r="J212" s="230"/>
      <c r="K212" s="230"/>
      <c r="L212" s="236"/>
      <c r="M212" s="237"/>
      <c r="N212" s="238"/>
      <c r="O212" s="238"/>
      <c r="P212" s="238"/>
      <c r="Q212" s="238"/>
      <c r="R212" s="238"/>
      <c r="S212" s="238"/>
      <c r="T212" s="239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0" t="s">
        <v>174</v>
      </c>
      <c r="AU212" s="240" t="s">
        <v>21</v>
      </c>
      <c r="AV212" s="13" t="s">
        <v>21</v>
      </c>
      <c r="AW212" s="13" t="s">
        <v>4</v>
      </c>
      <c r="AX212" s="13" t="s">
        <v>90</v>
      </c>
      <c r="AY212" s="240" t="s">
        <v>163</v>
      </c>
    </row>
    <row r="213" s="12" customFormat="1" ht="22.8" customHeight="1">
      <c r="A213" s="12"/>
      <c r="B213" s="195"/>
      <c r="C213" s="196"/>
      <c r="D213" s="197" t="s">
        <v>81</v>
      </c>
      <c r="E213" s="209" t="s">
        <v>21</v>
      </c>
      <c r="F213" s="209" t="s">
        <v>331</v>
      </c>
      <c r="G213" s="196"/>
      <c r="H213" s="196"/>
      <c r="I213" s="199"/>
      <c r="J213" s="210">
        <f>BK213</f>
        <v>0</v>
      </c>
      <c r="K213" s="196"/>
      <c r="L213" s="201"/>
      <c r="M213" s="202"/>
      <c r="N213" s="203"/>
      <c r="O213" s="203"/>
      <c r="P213" s="204">
        <f>SUM(P214:P225)</f>
        <v>0</v>
      </c>
      <c r="Q213" s="203"/>
      <c r="R213" s="204">
        <f>SUM(R214:R225)</f>
        <v>5.5786034199999994</v>
      </c>
      <c r="S213" s="203"/>
      <c r="T213" s="205">
        <f>SUM(T214:T225)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06" t="s">
        <v>90</v>
      </c>
      <c r="AT213" s="207" t="s">
        <v>81</v>
      </c>
      <c r="AU213" s="207" t="s">
        <v>90</v>
      </c>
      <c r="AY213" s="206" t="s">
        <v>163</v>
      </c>
      <c r="BK213" s="208">
        <f>SUM(BK214:BK225)</f>
        <v>0</v>
      </c>
    </row>
    <row r="214" s="2" customFormat="1" ht="16.5" customHeight="1">
      <c r="A214" s="42"/>
      <c r="B214" s="43"/>
      <c r="C214" s="211" t="s">
        <v>332</v>
      </c>
      <c r="D214" s="211" t="s">
        <v>165</v>
      </c>
      <c r="E214" s="212" t="s">
        <v>333</v>
      </c>
      <c r="F214" s="213" t="s">
        <v>334</v>
      </c>
      <c r="G214" s="214" t="s">
        <v>112</v>
      </c>
      <c r="H214" s="215">
        <v>1.3009999999999999</v>
      </c>
      <c r="I214" s="216"/>
      <c r="J214" s="217">
        <f>ROUND(I214*H214,2)</f>
        <v>0</v>
      </c>
      <c r="K214" s="213" t="s">
        <v>169</v>
      </c>
      <c r="L214" s="48"/>
      <c r="M214" s="218" t="s">
        <v>44</v>
      </c>
      <c r="N214" s="219" t="s">
        <v>53</v>
      </c>
      <c r="O214" s="88"/>
      <c r="P214" s="220">
        <f>O214*H214</f>
        <v>0</v>
      </c>
      <c r="Q214" s="220">
        <v>1.98</v>
      </c>
      <c r="R214" s="220">
        <f>Q214*H214</f>
        <v>2.5759799999999999</v>
      </c>
      <c r="S214" s="220">
        <v>0</v>
      </c>
      <c r="T214" s="221">
        <f>S214*H214</f>
        <v>0</v>
      </c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R214" s="222" t="s">
        <v>170</v>
      </c>
      <c r="AT214" s="222" t="s">
        <v>165</v>
      </c>
      <c r="AU214" s="222" t="s">
        <v>21</v>
      </c>
      <c r="AY214" s="20" t="s">
        <v>163</v>
      </c>
      <c r="BE214" s="223">
        <f>IF(N214="základní",J214,0)</f>
        <v>0</v>
      </c>
      <c r="BF214" s="223">
        <f>IF(N214="snížená",J214,0)</f>
        <v>0</v>
      </c>
      <c r="BG214" s="223">
        <f>IF(N214="zákl. přenesená",J214,0)</f>
        <v>0</v>
      </c>
      <c r="BH214" s="223">
        <f>IF(N214="sníž. přenesená",J214,0)</f>
        <v>0</v>
      </c>
      <c r="BI214" s="223">
        <f>IF(N214="nulová",J214,0)</f>
        <v>0</v>
      </c>
      <c r="BJ214" s="20" t="s">
        <v>90</v>
      </c>
      <c r="BK214" s="223">
        <f>ROUND(I214*H214,2)</f>
        <v>0</v>
      </c>
      <c r="BL214" s="20" t="s">
        <v>170</v>
      </c>
      <c r="BM214" s="222" t="s">
        <v>335</v>
      </c>
    </row>
    <row r="215" s="2" customFormat="1">
      <c r="A215" s="42"/>
      <c r="B215" s="43"/>
      <c r="C215" s="44"/>
      <c r="D215" s="224" t="s">
        <v>172</v>
      </c>
      <c r="E215" s="44"/>
      <c r="F215" s="225" t="s">
        <v>336</v>
      </c>
      <c r="G215" s="44"/>
      <c r="H215" s="44"/>
      <c r="I215" s="226"/>
      <c r="J215" s="44"/>
      <c r="K215" s="44"/>
      <c r="L215" s="48"/>
      <c r="M215" s="227"/>
      <c r="N215" s="228"/>
      <c r="O215" s="88"/>
      <c r="P215" s="88"/>
      <c r="Q215" s="88"/>
      <c r="R215" s="88"/>
      <c r="S215" s="88"/>
      <c r="T215" s="89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T215" s="20" t="s">
        <v>172</v>
      </c>
      <c r="AU215" s="20" t="s">
        <v>21</v>
      </c>
    </row>
    <row r="216" s="13" customFormat="1">
      <c r="A216" s="13"/>
      <c r="B216" s="229"/>
      <c r="C216" s="230"/>
      <c r="D216" s="231" t="s">
        <v>174</v>
      </c>
      <c r="E216" s="232" t="s">
        <v>44</v>
      </c>
      <c r="F216" s="233" t="s">
        <v>337</v>
      </c>
      <c r="G216" s="230"/>
      <c r="H216" s="234">
        <v>1.3009999999999999</v>
      </c>
      <c r="I216" s="235"/>
      <c r="J216" s="230"/>
      <c r="K216" s="230"/>
      <c r="L216" s="236"/>
      <c r="M216" s="237"/>
      <c r="N216" s="238"/>
      <c r="O216" s="238"/>
      <c r="P216" s="238"/>
      <c r="Q216" s="238"/>
      <c r="R216" s="238"/>
      <c r="S216" s="238"/>
      <c r="T216" s="239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0" t="s">
        <v>174</v>
      </c>
      <c r="AU216" s="240" t="s">
        <v>21</v>
      </c>
      <c r="AV216" s="13" t="s">
        <v>21</v>
      </c>
      <c r="AW216" s="13" t="s">
        <v>42</v>
      </c>
      <c r="AX216" s="13" t="s">
        <v>90</v>
      </c>
      <c r="AY216" s="240" t="s">
        <v>163</v>
      </c>
    </row>
    <row r="217" s="2" customFormat="1" ht="16.5" customHeight="1">
      <c r="A217" s="42"/>
      <c r="B217" s="43"/>
      <c r="C217" s="211" t="s">
        <v>338</v>
      </c>
      <c r="D217" s="211" t="s">
        <v>165</v>
      </c>
      <c r="E217" s="212" t="s">
        <v>339</v>
      </c>
      <c r="F217" s="213" t="s">
        <v>340</v>
      </c>
      <c r="G217" s="214" t="s">
        <v>112</v>
      </c>
      <c r="H217" s="215">
        <v>1.3009999999999999</v>
      </c>
      <c r="I217" s="216"/>
      <c r="J217" s="217">
        <f>ROUND(I217*H217,2)</f>
        <v>0</v>
      </c>
      <c r="K217" s="213" t="s">
        <v>169</v>
      </c>
      <c r="L217" s="48"/>
      <c r="M217" s="218" t="s">
        <v>44</v>
      </c>
      <c r="N217" s="219" t="s">
        <v>53</v>
      </c>
      <c r="O217" s="88"/>
      <c r="P217" s="220">
        <f>O217*H217</f>
        <v>0</v>
      </c>
      <c r="Q217" s="220">
        <v>2.3010199999999998</v>
      </c>
      <c r="R217" s="220">
        <f>Q217*H217</f>
        <v>2.9936270199999995</v>
      </c>
      <c r="S217" s="220">
        <v>0</v>
      </c>
      <c r="T217" s="221">
        <f>S217*H217</f>
        <v>0</v>
      </c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R217" s="222" t="s">
        <v>170</v>
      </c>
      <c r="AT217" s="222" t="s">
        <v>165</v>
      </c>
      <c r="AU217" s="222" t="s">
        <v>21</v>
      </c>
      <c r="AY217" s="20" t="s">
        <v>163</v>
      </c>
      <c r="BE217" s="223">
        <f>IF(N217="základní",J217,0)</f>
        <v>0</v>
      </c>
      <c r="BF217" s="223">
        <f>IF(N217="snížená",J217,0)</f>
        <v>0</v>
      </c>
      <c r="BG217" s="223">
        <f>IF(N217="zákl. přenesená",J217,0)</f>
        <v>0</v>
      </c>
      <c r="BH217" s="223">
        <f>IF(N217="sníž. přenesená",J217,0)</f>
        <v>0</v>
      </c>
      <c r="BI217" s="223">
        <f>IF(N217="nulová",J217,0)</f>
        <v>0</v>
      </c>
      <c r="BJ217" s="20" t="s">
        <v>90</v>
      </c>
      <c r="BK217" s="223">
        <f>ROUND(I217*H217,2)</f>
        <v>0</v>
      </c>
      <c r="BL217" s="20" t="s">
        <v>170</v>
      </c>
      <c r="BM217" s="222" t="s">
        <v>341</v>
      </c>
    </row>
    <row r="218" s="2" customFormat="1">
      <c r="A218" s="42"/>
      <c r="B218" s="43"/>
      <c r="C218" s="44"/>
      <c r="D218" s="224" t="s">
        <v>172</v>
      </c>
      <c r="E218" s="44"/>
      <c r="F218" s="225" t="s">
        <v>342</v>
      </c>
      <c r="G218" s="44"/>
      <c r="H218" s="44"/>
      <c r="I218" s="226"/>
      <c r="J218" s="44"/>
      <c r="K218" s="44"/>
      <c r="L218" s="48"/>
      <c r="M218" s="227"/>
      <c r="N218" s="228"/>
      <c r="O218" s="88"/>
      <c r="P218" s="88"/>
      <c r="Q218" s="88"/>
      <c r="R218" s="88"/>
      <c r="S218" s="88"/>
      <c r="T218" s="89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T218" s="20" t="s">
        <v>172</v>
      </c>
      <c r="AU218" s="20" t="s">
        <v>21</v>
      </c>
    </row>
    <row r="219" s="13" customFormat="1">
      <c r="A219" s="13"/>
      <c r="B219" s="229"/>
      <c r="C219" s="230"/>
      <c r="D219" s="231" t="s">
        <v>174</v>
      </c>
      <c r="E219" s="232" t="s">
        <v>44</v>
      </c>
      <c r="F219" s="233" t="s">
        <v>337</v>
      </c>
      <c r="G219" s="230"/>
      <c r="H219" s="234">
        <v>1.3009999999999999</v>
      </c>
      <c r="I219" s="235"/>
      <c r="J219" s="230"/>
      <c r="K219" s="230"/>
      <c r="L219" s="236"/>
      <c r="M219" s="237"/>
      <c r="N219" s="238"/>
      <c r="O219" s="238"/>
      <c r="P219" s="238"/>
      <c r="Q219" s="238"/>
      <c r="R219" s="238"/>
      <c r="S219" s="238"/>
      <c r="T219" s="239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0" t="s">
        <v>174</v>
      </c>
      <c r="AU219" s="240" t="s">
        <v>21</v>
      </c>
      <c r="AV219" s="13" t="s">
        <v>21</v>
      </c>
      <c r="AW219" s="13" t="s">
        <v>42</v>
      </c>
      <c r="AX219" s="13" t="s">
        <v>90</v>
      </c>
      <c r="AY219" s="240" t="s">
        <v>163</v>
      </c>
    </row>
    <row r="220" s="2" customFormat="1" ht="16.5" customHeight="1">
      <c r="A220" s="42"/>
      <c r="B220" s="43"/>
      <c r="C220" s="211" t="s">
        <v>343</v>
      </c>
      <c r="D220" s="211" t="s">
        <v>165</v>
      </c>
      <c r="E220" s="212" t="s">
        <v>344</v>
      </c>
      <c r="F220" s="213" t="s">
        <v>345</v>
      </c>
      <c r="G220" s="214" t="s">
        <v>185</v>
      </c>
      <c r="H220" s="215">
        <v>3.0600000000000001</v>
      </c>
      <c r="I220" s="216"/>
      <c r="J220" s="217">
        <f>ROUND(I220*H220,2)</f>
        <v>0</v>
      </c>
      <c r="K220" s="213" t="s">
        <v>169</v>
      </c>
      <c r="L220" s="48"/>
      <c r="M220" s="218" t="s">
        <v>44</v>
      </c>
      <c r="N220" s="219" t="s">
        <v>53</v>
      </c>
      <c r="O220" s="88"/>
      <c r="P220" s="220">
        <f>O220*H220</f>
        <v>0</v>
      </c>
      <c r="Q220" s="220">
        <v>0.0029399999999999999</v>
      </c>
      <c r="R220" s="220">
        <f>Q220*H220</f>
        <v>0.0089963999999999999</v>
      </c>
      <c r="S220" s="220">
        <v>0</v>
      </c>
      <c r="T220" s="221">
        <f>S220*H220</f>
        <v>0</v>
      </c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R220" s="222" t="s">
        <v>170</v>
      </c>
      <c r="AT220" s="222" t="s">
        <v>165</v>
      </c>
      <c r="AU220" s="222" t="s">
        <v>21</v>
      </c>
      <c r="AY220" s="20" t="s">
        <v>163</v>
      </c>
      <c r="BE220" s="223">
        <f>IF(N220="základní",J220,0)</f>
        <v>0</v>
      </c>
      <c r="BF220" s="223">
        <f>IF(N220="snížená",J220,0)</f>
        <v>0</v>
      </c>
      <c r="BG220" s="223">
        <f>IF(N220="zákl. přenesená",J220,0)</f>
        <v>0</v>
      </c>
      <c r="BH220" s="223">
        <f>IF(N220="sníž. přenesená",J220,0)</f>
        <v>0</v>
      </c>
      <c r="BI220" s="223">
        <f>IF(N220="nulová",J220,0)</f>
        <v>0</v>
      </c>
      <c r="BJ220" s="20" t="s">
        <v>90</v>
      </c>
      <c r="BK220" s="223">
        <f>ROUND(I220*H220,2)</f>
        <v>0</v>
      </c>
      <c r="BL220" s="20" t="s">
        <v>170</v>
      </c>
      <c r="BM220" s="222" t="s">
        <v>346</v>
      </c>
    </row>
    <row r="221" s="2" customFormat="1">
      <c r="A221" s="42"/>
      <c r="B221" s="43"/>
      <c r="C221" s="44"/>
      <c r="D221" s="224" t="s">
        <v>172</v>
      </c>
      <c r="E221" s="44"/>
      <c r="F221" s="225" t="s">
        <v>347</v>
      </c>
      <c r="G221" s="44"/>
      <c r="H221" s="44"/>
      <c r="I221" s="226"/>
      <c r="J221" s="44"/>
      <c r="K221" s="44"/>
      <c r="L221" s="48"/>
      <c r="M221" s="227"/>
      <c r="N221" s="228"/>
      <c r="O221" s="88"/>
      <c r="P221" s="88"/>
      <c r="Q221" s="88"/>
      <c r="R221" s="88"/>
      <c r="S221" s="88"/>
      <c r="T221" s="89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T221" s="20" t="s">
        <v>172</v>
      </c>
      <c r="AU221" s="20" t="s">
        <v>21</v>
      </c>
    </row>
    <row r="222" s="13" customFormat="1">
      <c r="A222" s="13"/>
      <c r="B222" s="229"/>
      <c r="C222" s="230"/>
      <c r="D222" s="231" t="s">
        <v>174</v>
      </c>
      <c r="E222" s="232" t="s">
        <v>44</v>
      </c>
      <c r="F222" s="233" t="s">
        <v>348</v>
      </c>
      <c r="G222" s="230"/>
      <c r="H222" s="234">
        <v>3.0600000000000001</v>
      </c>
      <c r="I222" s="235"/>
      <c r="J222" s="230"/>
      <c r="K222" s="230"/>
      <c r="L222" s="236"/>
      <c r="M222" s="237"/>
      <c r="N222" s="238"/>
      <c r="O222" s="238"/>
      <c r="P222" s="238"/>
      <c r="Q222" s="238"/>
      <c r="R222" s="238"/>
      <c r="S222" s="238"/>
      <c r="T222" s="239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0" t="s">
        <v>174</v>
      </c>
      <c r="AU222" s="240" t="s">
        <v>21</v>
      </c>
      <c r="AV222" s="13" t="s">
        <v>21</v>
      </c>
      <c r="AW222" s="13" t="s">
        <v>42</v>
      </c>
      <c r="AX222" s="13" t="s">
        <v>90</v>
      </c>
      <c r="AY222" s="240" t="s">
        <v>163</v>
      </c>
    </row>
    <row r="223" s="2" customFormat="1" ht="16.5" customHeight="1">
      <c r="A223" s="42"/>
      <c r="B223" s="43"/>
      <c r="C223" s="211" t="s">
        <v>349</v>
      </c>
      <c r="D223" s="211" t="s">
        <v>165</v>
      </c>
      <c r="E223" s="212" t="s">
        <v>350</v>
      </c>
      <c r="F223" s="213" t="s">
        <v>351</v>
      </c>
      <c r="G223" s="214" t="s">
        <v>185</v>
      </c>
      <c r="H223" s="215">
        <v>3.0600000000000001</v>
      </c>
      <c r="I223" s="216"/>
      <c r="J223" s="217">
        <f>ROUND(I223*H223,2)</f>
        <v>0</v>
      </c>
      <c r="K223" s="213" t="s">
        <v>169</v>
      </c>
      <c r="L223" s="48"/>
      <c r="M223" s="218" t="s">
        <v>44</v>
      </c>
      <c r="N223" s="219" t="s">
        <v>53</v>
      </c>
      <c r="O223" s="88"/>
      <c r="P223" s="220">
        <f>O223*H223</f>
        <v>0</v>
      </c>
      <c r="Q223" s="220">
        <v>0</v>
      </c>
      <c r="R223" s="220">
        <f>Q223*H223</f>
        <v>0</v>
      </c>
      <c r="S223" s="220">
        <v>0</v>
      </c>
      <c r="T223" s="221">
        <f>S223*H223</f>
        <v>0</v>
      </c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R223" s="222" t="s">
        <v>170</v>
      </c>
      <c r="AT223" s="222" t="s">
        <v>165</v>
      </c>
      <c r="AU223" s="222" t="s">
        <v>21</v>
      </c>
      <c r="AY223" s="20" t="s">
        <v>163</v>
      </c>
      <c r="BE223" s="223">
        <f>IF(N223="základní",J223,0)</f>
        <v>0</v>
      </c>
      <c r="BF223" s="223">
        <f>IF(N223="snížená",J223,0)</f>
        <v>0</v>
      </c>
      <c r="BG223" s="223">
        <f>IF(N223="zákl. přenesená",J223,0)</f>
        <v>0</v>
      </c>
      <c r="BH223" s="223">
        <f>IF(N223="sníž. přenesená",J223,0)</f>
        <v>0</v>
      </c>
      <c r="BI223" s="223">
        <f>IF(N223="nulová",J223,0)</f>
        <v>0</v>
      </c>
      <c r="BJ223" s="20" t="s">
        <v>90</v>
      </c>
      <c r="BK223" s="223">
        <f>ROUND(I223*H223,2)</f>
        <v>0</v>
      </c>
      <c r="BL223" s="20" t="s">
        <v>170</v>
      </c>
      <c r="BM223" s="222" t="s">
        <v>352</v>
      </c>
    </row>
    <row r="224" s="2" customFormat="1">
      <c r="A224" s="42"/>
      <c r="B224" s="43"/>
      <c r="C224" s="44"/>
      <c r="D224" s="224" t="s">
        <v>172</v>
      </c>
      <c r="E224" s="44"/>
      <c r="F224" s="225" t="s">
        <v>353</v>
      </c>
      <c r="G224" s="44"/>
      <c r="H224" s="44"/>
      <c r="I224" s="226"/>
      <c r="J224" s="44"/>
      <c r="K224" s="44"/>
      <c r="L224" s="48"/>
      <c r="M224" s="227"/>
      <c r="N224" s="228"/>
      <c r="O224" s="88"/>
      <c r="P224" s="88"/>
      <c r="Q224" s="88"/>
      <c r="R224" s="88"/>
      <c r="S224" s="88"/>
      <c r="T224" s="89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T224" s="20" t="s">
        <v>172</v>
      </c>
      <c r="AU224" s="20" t="s">
        <v>21</v>
      </c>
    </row>
    <row r="225" s="13" customFormat="1">
      <c r="A225" s="13"/>
      <c r="B225" s="229"/>
      <c r="C225" s="230"/>
      <c r="D225" s="231" t="s">
        <v>174</v>
      </c>
      <c r="E225" s="232" t="s">
        <v>44</v>
      </c>
      <c r="F225" s="233" t="s">
        <v>348</v>
      </c>
      <c r="G225" s="230"/>
      <c r="H225" s="234">
        <v>3.0600000000000001</v>
      </c>
      <c r="I225" s="235"/>
      <c r="J225" s="230"/>
      <c r="K225" s="230"/>
      <c r="L225" s="236"/>
      <c r="M225" s="237"/>
      <c r="N225" s="238"/>
      <c r="O225" s="238"/>
      <c r="P225" s="238"/>
      <c r="Q225" s="238"/>
      <c r="R225" s="238"/>
      <c r="S225" s="238"/>
      <c r="T225" s="239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0" t="s">
        <v>174</v>
      </c>
      <c r="AU225" s="240" t="s">
        <v>21</v>
      </c>
      <c r="AV225" s="13" t="s">
        <v>21</v>
      </c>
      <c r="AW225" s="13" t="s">
        <v>42</v>
      </c>
      <c r="AX225" s="13" t="s">
        <v>90</v>
      </c>
      <c r="AY225" s="240" t="s">
        <v>163</v>
      </c>
    </row>
    <row r="226" s="12" customFormat="1" ht="22.8" customHeight="1">
      <c r="A226" s="12"/>
      <c r="B226" s="195"/>
      <c r="C226" s="196"/>
      <c r="D226" s="197" t="s">
        <v>81</v>
      </c>
      <c r="E226" s="209" t="s">
        <v>182</v>
      </c>
      <c r="F226" s="209" t="s">
        <v>354</v>
      </c>
      <c r="G226" s="196"/>
      <c r="H226" s="196"/>
      <c r="I226" s="199"/>
      <c r="J226" s="210">
        <f>BK226</f>
        <v>0</v>
      </c>
      <c r="K226" s="196"/>
      <c r="L226" s="201"/>
      <c r="M226" s="202"/>
      <c r="N226" s="203"/>
      <c r="O226" s="203"/>
      <c r="P226" s="204">
        <f>SUM(P227:P253)</f>
        <v>0</v>
      </c>
      <c r="Q226" s="203"/>
      <c r="R226" s="204">
        <f>SUM(R227:R253)</f>
        <v>11.709833100000001</v>
      </c>
      <c r="S226" s="203"/>
      <c r="T226" s="205">
        <f>SUM(T227:T253)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6" t="s">
        <v>90</v>
      </c>
      <c r="AT226" s="207" t="s">
        <v>81</v>
      </c>
      <c r="AU226" s="207" t="s">
        <v>90</v>
      </c>
      <c r="AY226" s="206" t="s">
        <v>163</v>
      </c>
      <c r="BK226" s="208">
        <f>SUM(BK227:BK253)</f>
        <v>0</v>
      </c>
    </row>
    <row r="227" s="2" customFormat="1" ht="16.5" customHeight="1">
      <c r="A227" s="42"/>
      <c r="B227" s="43"/>
      <c r="C227" s="211" t="s">
        <v>355</v>
      </c>
      <c r="D227" s="211" t="s">
        <v>165</v>
      </c>
      <c r="E227" s="212" t="s">
        <v>356</v>
      </c>
      <c r="F227" s="213" t="s">
        <v>357</v>
      </c>
      <c r="G227" s="214" t="s">
        <v>358</v>
      </c>
      <c r="H227" s="215">
        <v>291.60000000000002</v>
      </c>
      <c r="I227" s="216"/>
      <c r="J227" s="217">
        <f>ROUND(I227*H227,2)</f>
        <v>0</v>
      </c>
      <c r="K227" s="213" t="s">
        <v>169</v>
      </c>
      <c r="L227" s="48"/>
      <c r="M227" s="218" t="s">
        <v>44</v>
      </c>
      <c r="N227" s="219" t="s">
        <v>53</v>
      </c>
      <c r="O227" s="88"/>
      <c r="P227" s="220">
        <f>O227*H227</f>
        <v>0</v>
      </c>
      <c r="Q227" s="220">
        <v>0</v>
      </c>
      <c r="R227" s="220">
        <f>Q227*H227</f>
        <v>0</v>
      </c>
      <c r="S227" s="220">
        <v>0</v>
      </c>
      <c r="T227" s="221">
        <f>S227*H227</f>
        <v>0</v>
      </c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R227" s="222" t="s">
        <v>170</v>
      </c>
      <c r="AT227" s="222" t="s">
        <v>165</v>
      </c>
      <c r="AU227" s="222" t="s">
        <v>21</v>
      </c>
      <c r="AY227" s="20" t="s">
        <v>163</v>
      </c>
      <c r="BE227" s="223">
        <f>IF(N227="základní",J227,0)</f>
        <v>0</v>
      </c>
      <c r="BF227" s="223">
        <f>IF(N227="snížená",J227,0)</f>
        <v>0</v>
      </c>
      <c r="BG227" s="223">
        <f>IF(N227="zákl. přenesená",J227,0)</f>
        <v>0</v>
      </c>
      <c r="BH227" s="223">
        <f>IF(N227="sníž. přenesená",J227,0)</f>
        <v>0</v>
      </c>
      <c r="BI227" s="223">
        <f>IF(N227="nulová",J227,0)</f>
        <v>0</v>
      </c>
      <c r="BJ227" s="20" t="s">
        <v>90</v>
      </c>
      <c r="BK227" s="223">
        <f>ROUND(I227*H227,2)</f>
        <v>0</v>
      </c>
      <c r="BL227" s="20" t="s">
        <v>170</v>
      </c>
      <c r="BM227" s="222" t="s">
        <v>359</v>
      </c>
    </row>
    <row r="228" s="2" customFormat="1">
      <c r="A228" s="42"/>
      <c r="B228" s="43"/>
      <c r="C228" s="44"/>
      <c r="D228" s="224" t="s">
        <v>172</v>
      </c>
      <c r="E228" s="44"/>
      <c r="F228" s="225" t="s">
        <v>360</v>
      </c>
      <c r="G228" s="44"/>
      <c r="H228" s="44"/>
      <c r="I228" s="226"/>
      <c r="J228" s="44"/>
      <c r="K228" s="44"/>
      <c r="L228" s="48"/>
      <c r="M228" s="227"/>
      <c r="N228" s="228"/>
      <c r="O228" s="88"/>
      <c r="P228" s="88"/>
      <c r="Q228" s="88"/>
      <c r="R228" s="88"/>
      <c r="S228" s="88"/>
      <c r="T228" s="89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T228" s="20" t="s">
        <v>172</v>
      </c>
      <c r="AU228" s="20" t="s">
        <v>21</v>
      </c>
    </row>
    <row r="229" s="13" customFormat="1">
      <c r="A229" s="13"/>
      <c r="B229" s="229"/>
      <c r="C229" s="230"/>
      <c r="D229" s="231" t="s">
        <v>174</v>
      </c>
      <c r="E229" s="232" t="s">
        <v>44</v>
      </c>
      <c r="F229" s="233" t="s">
        <v>361</v>
      </c>
      <c r="G229" s="230"/>
      <c r="H229" s="234">
        <v>278.69999999999999</v>
      </c>
      <c r="I229" s="235"/>
      <c r="J229" s="230"/>
      <c r="K229" s="230"/>
      <c r="L229" s="236"/>
      <c r="M229" s="237"/>
      <c r="N229" s="238"/>
      <c r="O229" s="238"/>
      <c r="P229" s="238"/>
      <c r="Q229" s="238"/>
      <c r="R229" s="238"/>
      <c r="S229" s="238"/>
      <c r="T229" s="239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0" t="s">
        <v>174</v>
      </c>
      <c r="AU229" s="240" t="s">
        <v>21</v>
      </c>
      <c r="AV229" s="13" t="s">
        <v>21</v>
      </c>
      <c r="AW229" s="13" t="s">
        <v>42</v>
      </c>
      <c r="AX229" s="13" t="s">
        <v>82</v>
      </c>
      <c r="AY229" s="240" t="s">
        <v>163</v>
      </c>
    </row>
    <row r="230" s="13" customFormat="1">
      <c r="A230" s="13"/>
      <c r="B230" s="229"/>
      <c r="C230" s="230"/>
      <c r="D230" s="231" t="s">
        <v>174</v>
      </c>
      <c r="E230" s="232" t="s">
        <v>44</v>
      </c>
      <c r="F230" s="233" t="s">
        <v>362</v>
      </c>
      <c r="G230" s="230"/>
      <c r="H230" s="234">
        <v>9.4000000000000004</v>
      </c>
      <c r="I230" s="235"/>
      <c r="J230" s="230"/>
      <c r="K230" s="230"/>
      <c r="L230" s="236"/>
      <c r="M230" s="237"/>
      <c r="N230" s="238"/>
      <c r="O230" s="238"/>
      <c r="P230" s="238"/>
      <c r="Q230" s="238"/>
      <c r="R230" s="238"/>
      <c r="S230" s="238"/>
      <c r="T230" s="239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0" t="s">
        <v>174</v>
      </c>
      <c r="AU230" s="240" t="s">
        <v>21</v>
      </c>
      <c r="AV230" s="13" t="s">
        <v>21</v>
      </c>
      <c r="AW230" s="13" t="s">
        <v>42</v>
      </c>
      <c r="AX230" s="13" t="s">
        <v>82</v>
      </c>
      <c r="AY230" s="240" t="s">
        <v>163</v>
      </c>
    </row>
    <row r="231" s="13" customFormat="1">
      <c r="A231" s="13"/>
      <c r="B231" s="229"/>
      <c r="C231" s="230"/>
      <c r="D231" s="231" t="s">
        <v>174</v>
      </c>
      <c r="E231" s="232" t="s">
        <v>44</v>
      </c>
      <c r="F231" s="233" t="s">
        <v>363</v>
      </c>
      <c r="G231" s="230"/>
      <c r="H231" s="234">
        <v>3.5</v>
      </c>
      <c r="I231" s="235"/>
      <c r="J231" s="230"/>
      <c r="K231" s="230"/>
      <c r="L231" s="236"/>
      <c r="M231" s="237"/>
      <c r="N231" s="238"/>
      <c r="O231" s="238"/>
      <c r="P231" s="238"/>
      <c r="Q231" s="238"/>
      <c r="R231" s="238"/>
      <c r="S231" s="238"/>
      <c r="T231" s="239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0" t="s">
        <v>174</v>
      </c>
      <c r="AU231" s="240" t="s">
        <v>21</v>
      </c>
      <c r="AV231" s="13" t="s">
        <v>21</v>
      </c>
      <c r="AW231" s="13" t="s">
        <v>42</v>
      </c>
      <c r="AX231" s="13" t="s">
        <v>82</v>
      </c>
      <c r="AY231" s="240" t="s">
        <v>163</v>
      </c>
    </row>
    <row r="232" s="15" customFormat="1">
      <c r="A232" s="15"/>
      <c r="B232" s="252"/>
      <c r="C232" s="253"/>
      <c r="D232" s="231" t="s">
        <v>174</v>
      </c>
      <c r="E232" s="254" t="s">
        <v>44</v>
      </c>
      <c r="F232" s="255" t="s">
        <v>226</v>
      </c>
      <c r="G232" s="253"/>
      <c r="H232" s="256">
        <v>291.60000000000002</v>
      </c>
      <c r="I232" s="257"/>
      <c r="J232" s="253"/>
      <c r="K232" s="253"/>
      <c r="L232" s="258"/>
      <c r="M232" s="259"/>
      <c r="N232" s="260"/>
      <c r="O232" s="260"/>
      <c r="P232" s="260"/>
      <c r="Q232" s="260"/>
      <c r="R232" s="260"/>
      <c r="S232" s="260"/>
      <c r="T232" s="261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62" t="s">
        <v>174</v>
      </c>
      <c r="AU232" s="262" t="s">
        <v>21</v>
      </c>
      <c r="AV232" s="15" t="s">
        <v>170</v>
      </c>
      <c r="AW232" s="15" t="s">
        <v>42</v>
      </c>
      <c r="AX232" s="15" t="s">
        <v>90</v>
      </c>
      <c r="AY232" s="262" t="s">
        <v>163</v>
      </c>
    </row>
    <row r="233" s="2" customFormat="1" ht="16.5" customHeight="1">
      <c r="A233" s="42"/>
      <c r="B233" s="43"/>
      <c r="C233" s="211" t="s">
        <v>364</v>
      </c>
      <c r="D233" s="211" t="s">
        <v>165</v>
      </c>
      <c r="E233" s="212" t="s">
        <v>365</v>
      </c>
      <c r="F233" s="213" t="s">
        <v>366</v>
      </c>
      <c r="G233" s="214" t="s">
        <v>358</v>
      </c>
      <c r="H233" s="215">
        <v>291.60000000000002</v>
      </c>
      <c r="I233" s="216"/>
      <c r="J233" s="217">
        <f>ROUND(I233*H233,2)</f>
        <v>0</v>
      </c>
      <c r="K233" s="213" t="s">
        <v>169</v>
      </c>
      <c r="L233" s="48"/>
      <c r="M233" s="218" t="s">
        <v>44</v>
      </c>
      <c r="N233" s="219" t="s">
        <v>53</v>
      </c>
      <c r="O233" s="88"/>
      <c r="P233" s="220">
        <f>O233*H233</f>
        <v>0</v>
      </c>
      <c r="Q233" s="220">
        <v>0</v>
      </c>
      <c r="R233" s="220">
        <f>Q233*H233</f>
        <v>0</v>
      </c>
      <c r="S233" s="220">
        <v>0</v>
      </c>
      <c r="T233" s="221">
        <f>S233*H233</f>
        <v>0</v>
      </c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R233" s="222" t="s">
        <v>170</v>
      </c>
      <c r="AT233" s="222" t="s">
        <v>165</v>
      </c>
      <c r="AU233" s="222" t="s">
        <v>21</v>
      </c>
      <c r="AY233" s="20" t="s">
        <v>163</v>
      </c>
      <c r="BE233" s="223">
        <f>IF(N233="základní",J233,0)</f>
        <v>0</v>
      </c>
      <c r="BF233" s="223">
        <f>IF(N233="snížená",J233,0)</f>
        <v>0</v>
      </c>
      <c r="BG233" s="223">
        <f>IF(N233="zákl. přenesená",J233,0)</f>
        <v>0</v>
      </c>
      <c r="BH233" s="223">
        <f>IF(N233="sníž. přenesená",J233,0)</f>
        <v>0</v>
      </c>
      <c r="BI233" s="223">
        <f>IF(N233="nulová",J233,0)</f>
        <v>0</v>
      </c>
      <c r="BJ233" s="20" t="s">
        <v>90</v>
      </c>
      <c r="BK233" s="223">
        <f>ROUND(I233*H233,2)</f>
        <v>0</v>
      </c>
      <c r="BL233" s="20" t="s">
        <v>170</v>
      </c>
      <c r="BM233" s="222" t="s">
        <v>367</v>
      </c>
    </row>
    <row r="234" s="2" customFormat="1">
      <c r="A234" s="42"/>
      <c r="B234" s="43"/>
      <c r="C234" s="44"/>
      <c r="D234" s="224" t="s">
        <v>172</v>
      </c>
      <c r="E234" s="44"/>
      <c r="F234" s="225" t="s">
        <v>368</v>
      </c>
      <c r="G234" s="44"/>
      <c r="H234" s="44"/>
      <c r="I234" s="226"/>
      <c r="J234" s="44"/>
      <c r="K234" s="44"/>
      <c r="L234" s="48"/>
      <c r="M234" s="227"/>
      <c r="N234" s="228"/>
      <c r="O234" s="88"/>
      <c r="P234" s="88"/>
      <c r="Q234" s="88"/>
      <c r="R234" s="88"/>
      <c r="S234" s="88"/>
      <c r="T234" s="89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T234" s="20" t="s">
        <v>172</v>
      </c>
      <c r="AU234" s="20" t="s">
        <v>21</v>
      </c>
    </row>
    <row r="235" s="13" customFormat="1">
      <c r="A235" s="13"/>
      <c r="B235" s="229"/>
      <c r="C235" s="230"/>
      <c r="D235" s="231" t="s">
        <v>174</v>
      </c>
      <c r="E235" s="232" t="s">
        <v>44</v>
      </c>
      <c r="F235" s="233" t="s">
        <v>361</v>
      </c>
      <c r="G235" s="230"/>
      <c r="H235" s="234">
        <v>278.69999999999999</v>
      </c>
      <c r="I235" s="235"/>
      <c r="J235" s="230"/>
      <c r="K235" s="230"/>
      <c r="L235" s="236"/>
      <c r="M235" s="237"/>
      <c r="N235" s="238"/>
      <c r="O235" s="238"/>
      <c r="P235" s="238"/>
      <c r="Q235" s="238"/>
      <c r="R235" s="238"/>
      <c r="S235" s="238"/>
      <c r="T235" s="239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0" t="s">
        <v>174</v>
      </c>
      <c r="AU235" s="240" t="s">
        <v>21</v>
      </c>
      <c r="AV235" s="13" t="s">
        <v>21</v>
      </c>
      <c r="AW235" s="13" t="s">
        <v>42</v>
      </c>
      <c r="AX235" s="13" t="s">
        <v>82</v>
      </c>
      <c r="AY235" s="240" t="s">
        <v>163</v>
      </c>
    </row>
    <row r="236" s="13" customFormat="1">
      <c r="A236" s="13"/>
      <c r="B236" s="229"/>
      <c r="C236" s="230"/>
      <c r="D236" s="231" t="s">
        <v>174</v>
      </c>
      <c r="E236" s="232" t="s">
        <v>44</v>
      </c>
      <c r="F236" s="233" t="s">
        <v>362</v>
      </c>
      <c r="G236" s="230"/>
      <c r="H236" s="234">
        <v>9.4000000000000004</v>
      </c>
      <c r="I236" s="235"/>
      <c r="J236" s="230"/>
      <c r="K236" s="230"/>
      <c r="L236" s="236"/>
      <c r="M236" s="237"/>
      <c r="N236" s="238"/>
      <c r="O236" s="238"/>
      <c r="P236" s="238"/>
      <c r="Q236" s="238"/>
      <c r="R236" s="238"/>
      <c r="S236" s="238"/>
      <c r="T236" s="239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0" t="s">
        <v>174</v>
      </c>
      <c r="AU236" s="240" t="s">
        <v>21</v>
      </c>
      <c r="AV236" s="13" t="s">
        <v>21</v>
      </c>
      <c r="AW236" s="13" t="s">
        <v>42</v>
      </c>
      <c r="AX236" s="13" t="s">
        <v>82</v>
      </c>
      <c r="AY236" s="240" t="s">
        <v>163</v>
      </c>
    </row>
    <row r="237" s="13" customFormat="1">
      <c r="A237" s="13"/>
      <c r="B237" s="229"/>
      <c r="C237" s="230"/>
      <c r="D237" s="231" t="s">
        <v>174</v>
      </c>
      <c r="E237" s="232" t="s">
        <v>44</v>
      </c>
      <c r="F237" s="233" t="s">
        <v>363</v>
      </c>
      <c r="G237" s="230"/>
      <c r="H237" s="234">
        <v>3.5</v>
      </c>
      <c r="I237" s="235"/>
      <c r="J237" s="230"/>
      <c r="K237" s="230"/>
      <c r="L237" s="236"/>
      <c r="M237" s="237"/>
      <c r="N237" s="238"/>
      <c r="O237" s="238"/>
      <c r="P237" s="238"/>
      <c r="Q237" s="238"/>
      <c r="R237" s="238"/>
      <c r="S237" s="238"/>
      <c r="T237" s="23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0" t="s">
        <v>174</v>
      </c>
      <c r="AU237" s="240" t="s">
        <v>21</v>
      </c>
      <c r="AV237" s="13" t="s">
        <v>21</v>
      </c>
      <c r="AW237" s="13" t="s">
        <v>42</v>
      </c>
      <c r="AX237" s="13" t="s">
        <v>82</v>
      </c>
      <c r="AY237" s="240" t="s">
        <v>163</v>
      </c>
    </row>
    <row r="238" s="15" customFormat="1">
      <c r="A238" s="15"/>
      <c r="B238" s="252"/>
      <c r="C238" s="253"/>
      <c r="D238" s="231" t="s">
        <v>174</v>
      </c>
      <c r="E238" s="254" t="s">
        <v>44</v>
      </c>
      <c r="F238" s="255" t="s">
        <v>226</v>
      </c>
      <c r="G238" s="253"/>
      <c r="H238" s="256">
        <v>291.60000000000002</v>
      </c>
      <c r="I238" s="257"/>
      <c r="J238" s="253"/>
      <c r="K238" s="253"/>
      <c r="L238" s="258"/>
      <c r="M238" s="259"/>
      <c r="N238" s="260"/>
      <c r="O238" s="260"/>
      <c r="P238" s="260"/>
      <c r="Q238" s="260"/>
      <c r="R238" s="260"/>
      <c r="S238" s="260"/>
      <c r="T238" s="261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62" t="s">
        <v>174</v>
      </c>
      <c r="AU238" s="262" t="s">
        <v>21</v>
      </c>
      <c r="AV238" s="15" t="s">
        <v>170</v>
      </c>
      <c r="AW238" s="15" t="s">
        <v>42</v>
      </c>
      <c r="AX238" s="15" t="s">
        <v>90</v>
      </c>
      <c r="AY238" s="262" t="s">
        <v>163</v>
      </c>
    </row>
    <row r="239" s="2" customFormat="1" ht="24.15" customHeight="1">
      <c r="A239" s="42"/>
      <c r="B239" s="43"/>
      <c r="C239" s="211" t="s">
        <v>369</v>
      </c>
      <c r="D239" s="211" t="s">
        <v>165</v>
      </c>
      <c r="E239" s="212" t="s">
        <v>370</v>
      </c>
      <c r="F239" s="213" t="s">
        <v>371</v>
      </c>
      <c r="G239" s="214" t="s">
        <v>112</v>
      </c>
      <c r="H239" s="215">
        <v>4.4180000000000001</v>
      </c>
      <c r="I239" s="216"/>
      <c r="J239" s="217">
        <f>ROUND(I239*H239,2)</f>
        <v>0</v>
      </c>
      <c r="K239" s="213" t="s">
        <v>169</v>
      </c>
      <c r="L239" s="48"/>
      <c r="M239" s="218" t="s">
        <v>44</v>
      </c>
      <c r="N239" s="219" t="s">
        <v>53</v>
      </c>
      <c r="O239" s="88"/>
      <c r="P239" s="220">
        <f>O239*H239</f>
        <v>0</v>
      </c>
      <c r="Q239" s="220">
        <v>2.5143</v>
      </c>
      <c r="R239" s="220">
        <f>Q239*H239</f>
        <v>11.108177400000001</v>
      </c>
      <c r="S239" s="220">
        <v>0</v>
      </c>
      <c r="T239" s="221">
        <f>S239*H239</f>
        <v>0</v>
      </c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R239" s="222" t="s">
        <v>170</v>
      </c>
      <c r="AT239" s="222" t="s">
        <v>165</v>
      </c>
      <c r="AU239" s="222" t="s">
        <v>21</v>
      </c>
      <c r="AY239" s="20" t="s">
        <v>163</v>
      </c>
      <c r="BE239" s="223">
        <f>IF(N239="základní",J239,0)</f>
        <v>0</v>
      </c>
      <c r="BF239" s="223">
        <f>IF(N239="snížená",J239,0)</f>
        <v>0</v>
      </c>
      <c r="BG239" s="223">
        <f>IF(N239="zákl. přenesená",J239,0)</f>
        <v>0</v>
      </c>
      <c r="BH239" s="223">
        <f>IF(N239="sníž. přenesená",J239,0)</f>
        <v>0</v>
      </c>
      <c r="BI239" s="223">
        <f>IF(N239="nulová",J239,0)</f>
        <v>0</v>
      </c>
      <c r="BJ239" s="20" t="s">
        <v>90</v>
      </c>
      <c r="BK239" s="223">
        <f>ROUND(I239*H239,2)</f>
        <v>0</v>
      </c>
      <c r="BL239" s="20" t="s">
        <v>170</v>
      </c>
      <c r="BM239" s="222" t="s">
        <v>372</v>
      </c>
    </row>
    <row r="240" s="2" customFormat="1">
      <c r="A240" s="42"/>
      <c r="B240" s="43"/>
      <c r="C240" s="44"/>
      <c r="D240" s="224" t="s">
        <v>172</v>
      </c>
      <c r="E240" s="44"/>
      <c r="F240" s="225" t="s">
        <v>373</v>
      </c>
      <c r="G240" s="44"/>
      <c r="H240" s="44"/>
      <c r="I240" s="226"/>
      <c r="J240" s="44"/>
      <c r="K240" s="44"/>
      <c r="L240" s="48"/>
      <c r="M240" s="227"/>
      <c r="N240" s="228"/>
      <c r="O240" s="88"/>
      <c r="P240" s="88"/>
      <c r="Q240" s="88"/>
      <c r="R240" s="88"/>
      <c r="S240" s="88"/>
      <c r="T240" s="89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T240" s="20" t="s">
        <v>172</v>
      </c>
      <c r="AU240" s="20" t="s">
        <v>21</v>
      </c>
    </row>
    <row r="241" s="13" customFormat="1">
      <c r="A241" s="13"/>
      <c r="B241" s="229"/>
      <c r="C241" s="230"/>
      <c r="D241" s="231" t="s">
        <v>174</v>
      </c>
      <c r="E241" s="232" t="s">
        <v>44</v>
      </c>
      <c r="F241" s="233" t="s">
        <v>374</v>
      </c>
      <c r="G241" s="230"/>
      <c r="H241" s="234">
        <v>4.4180000000000001</v>
      </c>
      <c r="I241" s="235"/>
      <c r="J241" s="230"/>
      <c r="K241" s="230"/>
      <c r="L241" s="236"/>
      <c r="M241" s="237"/>
      <c r="N241" s="238"/>
      <c r="O241" s="238"/>
      <c r="P241" s="238"/>
      <c r="Q241" s="238"/>
      <c r="R241" s="238"/>
      <c r="S241" s="238"/>
      <c r="T241" s="239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0" t="s">
        <v>174</v>
      </c>
      <c r="AU241" s="240" t="s">
        <v>21</v>
      </c>
      <c r="AV241" s="13" t="s">
        <v>21</v>
      </c>
      <c r="AW241" s="13" t="s">
        <v>42</v>
      </c>
      <c r="AX241" s="13" t="s">
        <v>90</v>
      </c>
      <c r="AY241" s="240" t="s">
        <v>163</v>
      </c>
    </row>
    <row r="242" s="2" customFormat="1" ht="24.15" customHeight="1">
      <c r="A242" s="42"/>
      <c r="B242" s="43"/>
      <c r="C242" s="211" t="s">
        <v>375</v>
      </c>
      <c r="D242" s="211" t="s">
        <v>165</v>
      </c>
      <c r="E242" s="212" t="s">
        <v>376</v>
      </c>
      <c r="F242" s="213" t="s">
        <v>377</v>
      </c>
      <c r="G242" s="214" t="s">
        <v>185</v>
      </c>
      <c r="H242" s="215">
        <v>29.100000000000001</v>
      </c>
      <c r="I242" s="216"/>
      <c r="J242" s="217">
        <f>ROUND(I242*H242,2)</f>
        <v>0</v>
      </c>
      <c r="K242" s="213" t="s">
        <v>169</v>
      </c>
      <c r="L242" s="48"/>
      <c r="M242" s="218" t="s">
        <v>44</v>
      </c>
      <c r="N242" s="219" t="s">
        <v>53</v>
      </c>
      <c r="O242" s="88"/>
      <c r="P242" s="220">
        <f>O242*H242</f>
        <v>0</v>
      </c>
      <c r="Q242" s="220">
        <v>0.0016199999999999999</v>
      </c>
      <c r="R242" s="220">
        <f>Q242*H242</f>
        <v>0.047141999999999996</v>
      </c>
      <c r="S242" s="220">
        <v>0</v>
      </c>
      <c r="T242" s="221">
        <f>S242*H242</f>
        <v>0</v>
      </c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R242" s="222" t="s">
        <v>170</v>
      </c>
      <c r="AT242" s="222" t="s">
        <v>165</v>
      </c>
      <c r="AU242" s="222" t="s">
        <v>21</v>
      </c>
      <c r="AY242" s="20" t="s">
        <v>163</v>
      </c>
      <c r="BE242" s="223">
        <f>IF(N242="základní",J242,0)</f>
        <v>0</v>
      </c>
      <c r="BF242" s="223">
        <f>IF(N242="snížená",J242,0)</f>
        <v>0</v>
      </c>
      <c r="BG242" s="223">
        <f>IF(N242="zákl. přenesená",J242,0)</f>
        <v>0</v>
      </c>
      <c r="BH242" s="223">
        <f>IF(N242="sníž. přenesená",J242,0)</f>
        <v>0</v>
      </c>
      <c r="BI242" s="223">
        <f>IF(N242="nulová",J242,0)</f>
        <v>0</v>
      </c>
      <c r="BJ242" s="20" t="s">
        <v>90</v>
      </c>
      <c r="BK242" s="223">
        <f>ROUND(I242*H242,2)</f>
        <v>0</v>
      </c>
      <c r="BL242" s="20" t="s">
        <v>170</v>
      </c>
      <c r="BM242" s="222" t="s">
        <v>378</v>
      </c>
    </row>
    <row r="243" s="2" customFormat="1">
      <c r="A243" s="42"/>
      <c r="B243" s="43"/>
      <c r="C243" s="44"/>
      <c r="D243" s="224" t="s">
        <v>172</v>
      </c>
      <c r="E243" s="44"/>
      <c r="F243" s="225" t="s">
        <v>379</v>
      </c>
      <c r="G243" s="44"/>
      <c r="H243" s="44"/>
      <c r="I243" s="226"/>
      <c r="J243" s="44"/>
      <c r="K243" s="44"/>
      <c r="L243" s="48"/>
      <c r="M243" s="227"/>
      <c r="N243" s="228"/>
      <c r="O243" s="88"/>
      <c r="P243" s="88"/>
      <c r="Q243" s="88"/>
      <c r="R243" s="88"/>
      <c r="S243" s="88"/>
      <c r="T243" s="89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T243" s="20" t="s">
        <v>172</v>
      </c>
      <c r="AU243" s="20" t="s">
        <v>21</v>
      </c>
    </row>
    <row r="244" s="13" customFormat="1">
      <c r="A244" s="13"/>
      <c r="B244" s="229"/>
      <c r="C244" s="230"/>
      <c r="D244" s="231" t="s">
        <v>174</v>
      </c>
      <c r="E244" s="232" t="s">
        <v>44</v>
      </c>
      <c r="F244" s="233" t="s">
        <v>380</v>
      </c>
      <c r="G244" s="230"/>
      <c r="H244" s="234">
        <v>29.100000000000001</v>
      </c>
      <c r="I244" s="235"/>
      <c r="J244" s="230"/>
      <c r="K244" s="230"/>
      <c r="L244" s="236"/>
      <c r="M244" s="237"/>
      <c r="N244" s="238"/>
      <c r="O244" s="238"/>
      <c r="P244" s="238"/>
      <c r="Q244" s="238"/>
      <c r="R244" s="238"/>
      <c r="S244" s="238"/>
      <c r="T244" s="239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0" t="s">
        <v>174</v>
      </c>
      <c r="AU244" s="240" t="s">
        <v>21</v>
      </c>
      <c r="AV244" s="13" t="s">
        <v>21</v>
      </c>
      <c r="AW244" s="13" t="s">
        <v>42</v>
      </c>
      <c r="AX244" s="13" t="s">
        <v>90</v>
      </c>
      <c r="AY244" s="240" t="s">
        <v>163</v>
      </c>
    </row>
    <row r="245" s="2" customFormat="1" ht="24.15" customHeight="1">
      <c r="A245" s="42"/>
      <c r="B245" s="43"/>
      <c r="C245" s="211" t="s">
        <v>381</v>
      </c>
      <c r="D245" s="211" t="s">
        <v>165</v>
      </c>
      <c r="E245" s="212" t="s">
        <v>382</v>
      </c>
      <c r="F245" s="213" t="s">
        <v>383</v>
      </c>
      <c r="G245" s="214" t="s">
        <v>185</v>
      </c>
      <c r="H245" s="215">
        <v>29.100000000000001</v>
      </c>
      <c r="I245" s="216"/>
      <c r="J245" s="217">
        <f>ROUND(I245*H245,2)</f>
        <v>0</v>
      </c>
      <c r="K245" s="213" t="s">
        <v>169</v>
      </c>
      <c r="L245" s="48"/>
      <c r="M245" s="218" t="s">
        <v>44</v>
      </c>
      <c r="N245" s="219" t="s">
        <v>53</v>
      </c>
      <c r="O245" s="88"/>
      <c r="P245" s="220">
        <f>O245*H245</f>
        <v>0</v>
      </c>
      <c r="Q245" s="220">
        <v>0</v>
      </c>
      <c r="R245" s="220">
        <f>Q245*H245</f>
        <v>0</v>
      </c>
      <c r="S245" s="220">
        <v>0</v>
      </c>
      <c r="T245" s="221">
        <f>S245*H245</f>
        <v>0</v>
      </c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R245" s="222" t="s">
        <v>170</v>
      </c>
      <c r="AT245" s="222" t="s">
        <v>165</v>
      </c>
      <c r="AU245" s="222" t="s">
        <v>21</v>
      </c>
      <c r="AY245" s="20" t="s">
        <v>163</v>
      </c>
      <c r="BE245" s="223">
        <f>IF(N245="základní",J245,0)</f>
        <v>0</v>
      </c>
      <c r="BF245" s="223">
        <f>IF(N245="snížená",J245,0)</f>
        <v>0</v>
      </c>
      <c r="BG245" s="223">
        <f>IF(N245="zákl. přenesená",J245,0)</f>
        <v>0</v>
      </c>
      <c r="BH245" s="223">
        <f>IF(N245="sníž. přenesená",J245,0)</f>
        <v>0</v>
      </c>
      <c r="BI245" s="223">
        <f>IF(N245="nulová",J245,0)</f>
        <v>0</v>
      </c>
      <c r="BJ245" s="20" t="s">
        <v>90</v>
      </c>
      <c r="BK245" s="223">
        <f>ROUND(I245*H245,2)</f>
        <v>0</v>
      </c>
      <c r="BL245" s="20" t="s">
        <v>170</v>
      </c>
      <c r="BM245" s="222" t="s">
        <v>384</v>
      </c>
    </row>
    <row r="246" s="2" customFormat="1">
      <c r="A246" s="42"/>
      <c r="B246" s="43"/>
      <c r="C246" s="44"/>
      <c r="D246" s="224" t="s">
        <v>172</v>
      </c>
      <c r="E246" s="44"/>
      <c r="F246" s="225" t="s">
        <v>385</v>
      </c>
      <c r="G246" s="44"/>
      <c r="H246" s="44"/>
      <c r="I246" s="226"/>
      <c r="J246" s="44"/>
      <c r="K246" s="44"/>
      <c r="L246" s="48"/>
      <c r="M246" s="227"/>
      <c r="N246" s="228"/>
      <c r="O246" s="88"/>
      <c r="P246" s="88"/>
      <c r="Q246" s="88"/>
      <c r="R246" s="88"/>
      <c r="S246" s="88"/>
      <c r="T246" s="89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T246" s="20" t="s">
        <v>172</v>
      </c>
      <c r="AU246" s="20" t="s">
        <v>21</v>
      </c>
    </row>
    <row r="247" s="13" customFormat="1">
      <c r="A247" s="13"/>
      <c r="B247" s="229"/>
      <c r="C247" s="230"/>
      <c r="D247" s="231" t="s">
        <v>174</v>
      </c>
      <c r="E247" s="232" t="s">
        <v>44</v>
      </c>
      <c r="F247" s="233" t="s">
        <v>380</v>
      </c>
      <c r="G247" s="230"/>
      <c r="H247" s="234">
        <v>29.100000000000001</v>
      </c>
      <c r="I247" s="235"/>
      <c r="J247" s="230"/>
      <c r="K247" s="230"/>
      <c r="L247" s="236"/>
      <c r="M247" s="237"/>
      <c r="N247" s="238"/>
      <c r="O247" s="238"/>
      <c r="P247" s="238"/>
      <c r="Q247" s="238"/>
      <c r="R247" s="238"/>
      <c r="S247" s="238"/>
      <c r="T247" s="239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0" t="s">
        <v>174</v>
      </c>
      <c r="AU247" s="240" t="s">
        <v>21</v>
      </c>
      <c r="AV247" s="13" t="s">
        <v>21</v>
      </c>
      <c r="AW247" s="13" t="s">
        <v>42</v>
      </c>
      <c r="AX247" s="13" t="s">
        <v>90</v>
      </c>
      <c r="AY247" s="240" t="s">
        <v>163</v>
      </c>
    </row>
    <row r="248" s="2" customFormat="1" ht="24.15" customHeight="1">
      <c r="A248" s="42"/>
      <c r="B248" s="43"/>
      <c r="C248" s="211" t="s">
        <v>386</v>
      </c>
      <c r="D248" s="211" t="s">
        <v>165</v>
      </c>
      <c r="E248" s="212" t="s">
        <v>387</v>
      </c>
      <c r="F248" s="213" t="s">
        <v>388</v>
      </c>
      <c r="G248" s="214" t="s">
        <v>279</v>
      </c>
      <c r="H248" s="215">
        <v>0.27000000000000002</v>
      </c>
      <c r="I248" s="216"/>
      <c r="J248" s="217">
        <f>ROUND(I248*H248,2)</f>
        <v>0</v>
      </c>
      <c r="K248" s="213" t="s">
        <v>169</v>
      </c>
      <c r="L248" s="48"/>
      <c r="M248" s="218" t="s">
        <v>44</v>
      </c>
      <c r="N248" s="219" t="s">
        <v>53</v>
      </c>
      <c r="O248" s="88"/>
      <c r="P248" s="220">
        <f>O248*H248</f>
        <v>0</v>
      </c>
      <c r="Q248" s="220">
        <v>1.10907</v>
      </c>
      <c r="R248" s="220">
        <f>Q248*H248</f>
        <v>0.29944890000000002</v>
      </c>
      <c r="S248" s="220">
        <v>0</v>
      </c>
      <c r="T248" s="221">
        <f>S248*H248</f>
        <v>0</v>
      </c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R248" s="222" t="s">
        <v>170</v>
      </c>
      <c r="AT248" s="222" t="s">
        <v>165</v>
      </c>
      <c r="AU248" s="222" t="s">
        <v>21</v>
      </c>
      <c r="AY248" s="20" t="s">
        <v>163</v>
      </c>
      <c r="BE248" s="223">
        <f>IF(N248="základní",J248,0)</f>
        <v>0</v>
      </c>
      <c r="BF248" s="223">
        <f>IF(N248="snížená",J248,0)</f>
        <v>0</v>
      </c>
      <c r="BG248" s="223">
        <f>IF(N248="zákl. přenesená",J248,0)</f>
        <v>0</v>
      </c>
      <c r="BH248" s="223">
        <f>IF(N248="sníž. přenesená",J248,0)</f>
        <v>0</v>
      </c>
      <c r="BI248" s="223">
        <f>IF(N248="nulová",J248,0)</f>
        <v>0</v>
      </c>
      <c r="BJ248" s="20" t="s">
        <v>90</v>
      </c>
      <c r="BK248" s="223">
        <f>ROUND(I248*H248,2)</f>
        <v>0</v>
      </c>
      <c r="BL248" s="20" t="s">
        <v>170</v>
      </c>
      <c r="BM248" s="222" t="s">
        <v>389</v>
      </c>
    </row>
    <row r="249" s="2" customFormat="1">
      <c r="A249" s="42"/>
      <c r="B249" s="43"/>
      <c r="C249" s="44"/>
      <c r="D249" s="224" t="s">
        <v>172</v>
      </c>
      <c r="E249" s="44"/>
      <c r="F249" s="225" t="s">
        <v>390</v>
      </c>
      <c r="G249" s="44"/>
      <c r="H249" s="44"/>
      <c r="I249" s="226"/>
      <c r="J249" s="44"/>
      <c r="K249" s="44"/>
      <c r="L249" s="48"/>
      <c r="M249" s="227"/>
      <c r="N249" s="228"/>
      <c r="O249" s="88"/>
      <c r="P249" s="88"/>
      <c r="Q249" s="88"/>
      <c r="R249" s="88"/>
      <c r="S249" s="88"/>
      <c r="T249" s="89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T249" s="20" t="s">
        <v>172</v>
      </c>
      <c r="AU249" s="20" t="s">
        <v>21</v>
      </c>
    </row>
    <row r="250" s="13" customFormat="1">
      <c r="A250" s="13"/>
      <c r="B250" s="229"/>
      <c r="C250" s="230"/>
      <c r="D250" s="231" t="s">
        <v>174</v>
      </c>
      <c r="E250" s="232" t="s">
        <v>44</v>
      </c>
      <c r="F250" s="233" t="s">
        <v>391</v>
      </c>
      <c r="G250" s="230"/>
      <c r="H250" s="234">
        <v>0.27000000000000002</v>
      </c>
      <c r="I250" s="235"/>
      <c r="J250" s="230"/>
      <c r="K250" s="230"/>
      <c r="L250" s="236"/>
      <c r="M250" s="237"/>
      <c r="N250" s="238"/>
      <c r="O250" s="238"/>
      <c r="P250" s="238"/>
      <c r="Q250" s="238"/>
      <c r="R250" s="238"/>
      <c r="S250" s="238"/>
      <c r="T250" s="239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0" t="s">
        <v>174</v>
      </c>
      <c r="AU250" s="240" t="s">
        <v>21</v>
      </c>
      <c r="AV250" s="13" t="s">
        <v>21</v>
      </c>
      <c r="AW250" s="13" t="s">
        <v>42</v>
      </c>
      <c r="AX250" s="13" t="s">
        <v>90</v>
      </c>
      <c r="AY250" s="240" t="s">
        <v>163</v>
      </c>
    </row>
    <row r="251" s="2" customFormat="1" ht="24.15" customHeight="1">
      <c r="A251" s="42"/>
      <c r="B251" s="43"/>
      <c r="C251" s="211" t="s">
        <v>392</v>
      </c>
      <c r="D251" s="211" t="s">
        <v>165</v>
      </c>
      <c r="E251" s="212" t="s">
        <v>393</v>
      </c>
      <c r="F251" s="213" t="s">
        <v>394</v>
      </c>
      <c r="G251" s="214" t="s">
        <v>279</v>
      </c>
      <c r="H251" s="215">
        <v>0.23999999999999999</v>
      </c>
      <c r="I251" s="216"/>
      <c r="J251" s="217">
        <f>ROUND(I251*H251,2)</f>
        <v>0</v>
      </c>
      <c r="K251" s="213" t="s">
        <v>169</v>
      </c>
      <c r="L251" s="48"/>
      <c r="M251" s="218" t="s">
        <v>44</v>
      </c>
      <c r="N251" s="219" t="s">
        <v>53</v>
      </c>
      <c r="O251" s="88"/>
      <c r="P251" s="220">
        <f>O251*H251</f>
        <v>0</v>
      </c>
      <c r="Q251" s="220">
        <v>1.06277</v>
      </c>
      <c r="R251" s="220">
        <f>Q251*H251</f>
        <v>0.25506479999999998</v>
      </c>
      <c r="S251" s="220">
        <v>0</v>
      </c>
      <c r="T251" s="221">
        <f>S251*H251</f>
        <v>0</v>
      </c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R251" s="222" t="s">
        <v>170</v>
      </c>
      <c r="AT251" s="222" t="s">
        <v>165</v>
      </c>
      <c r="AU251" s="222" t="s">
        <v>21</v>
      </c>
      <c r="AY251" s="20" t="s">
        <v>163</v>
      </c>
      <c r="BE251" s="223">
        <f>IF(N251="základní",J251,0)</f>
        <v>0</v>
      </c>
      <c r="BF251" s="223">
        <f>IF(N251="snížená",J251,0)</f>
        <v>0</v>
      </c>
      <c r="BG251" s="223">
        <f>IF(N251="zákl. přenesená",J251,0)</f>
        <v>0</v>
      </c>
      <c r="BH251" s="223">
        <f>IF(N251="sníž. přenesená",J251,0)</f>
        <v>0</v>
      </c>
      <c r="BI251" s="223">
        <f>IF(N251="nulová",J251,0)</f>
        <v>0</v>
      </c>
      <c r="BJ251" s="20" t="s">
        <v>90</v>
      </c>
      <c r="BK251" s="223">
        <f>ROUND(I251*H251,2)</f>
        <v>0</v>
      </c>
      <c r="BL251" s="20" t="s">
        <v>170</v>
      </c>
      <c r="BM251" s="222" t="s">
        <v>395</v>
      </c>
    </row>
    <row r="252" s="2" customFormat="1">
      <c r="A252" s="42"/>
      <c r="B252" s="43"/>
      <c r="C252" s="44"/>
      <c r="D252" s="224" t="s">
        <v>172</v>
      </c>
      <c r="E252" s="44"/>
      <c r="F252" s="225" t="s">
        <v>396</v>
      </c>
      <c r="G252" s="44"/>
      <c r="H252" s="44"/>
      <c r="I252" s="226"/>
      <c r="J252" s="44"/>
      <c r="K252" s="44"/>
      <c r="L252" s="48"/>
      <c r="M252" s="227"/>
      <c r="N252" s="228"/>
      <c r="O252" s="88"/>
      <c r="P252" s="88"/>
      <c r="Q252" s="88"/>
      <c r="R252" s="88"/>
      <c r="S252" s="88"/>
      <c r="T252" s="89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T252" s="20" t="s">
        <v>172</v>
      </c>
      <c r="AU252" s="20" t="s">
        <v>21</v>
      </c>
    </row>
    <row r="253" s="13" customFormat="1">
      <c r="A253" s="13"/>
      <c r="B253" s="229"/>
      <c r="C253" s="230"/>
      <c r="D253" s="231" t="s">
        <v>174</v>
      </c>
      <c r="E253" s="232" t="s">
        <v>44</v>
      </c>
      <c r="F253" s="233" t="s">
        <v>397</v>
      </c>
      <c r="G253" s="230"/>
      <c r="H253" s="234">
        <v>0.23999999999999999</v>
      </c>
      <c r="I253" s="235"/>
      <c r="J253" s="230"/>
      <c r="K253" s="230"/>
      <c r="L253" s="236"/>
      <c r="M253" s="237"/>
      <c r="N253" s="238"/>
      <c r="O253" s="238"/>
      <c r="P253" s="238"/>
      <c r="Q253" s="238"/>
      <c r="R253" s="238"/>
      <c r="S253" s="238"/>
      <c r="T253" s="239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0" t="s">
        <v>174</v>
      </c>
      <c r="AU253" s="240" t="s">
        <v>21</v>
      </c>
      <c r="AV253" s="13" t="s">
        <v>21</v>
      </c>
      <c r="AW253" s="13" t="s">
        <v>42</v>
      </c>
      <c r="AX253" s="13" t="s">
        <v>90</v>
      </c>
      <c r="AY253" s="240" t="s">
        <v>163</v>
      </c>
    </row>
    <row r="254" s="12" customFormat="1" ht="22.8" customHeight="1">
      <c r="A254" s="12"/>
      <c r="B254" s="195"/>
      <c r="C254" s="196"/>
      <c r="D254" s="197" t="s">
        <v>81</v>
      </c>
      <c r="E254" s="209" t="s">
        <v>170</v>
      </c>
      <c r="F254" s="209" t="s">
        <v>398</v>
      </c>
      <c r="G254" s="196"/>
      <c r="H254" s="196"/>
      <c r="I254" s="199"/>
      <c r="J254" s="210">
        <f>BK254</f>
        <v>0</v>
      </c>
      <c r="K254" s="196"/>
      <c r="L254" s="201"/>
      <c r="M254" s="202"/>
      <c r="N254" s="203"/>
      <c r="O254" s="203"/>
      <c r="P254" s="204">
        <f>SUM(P255:P285)</f>
        <v>0</v>
      </c>
      <c r="Q254" s="203"/>
      <c r="R254" s="204">
        <f>SUM(R255:R285)</f>
        <v>8.5808499999999999</v>
      </c>
      <c r="S254" s="203"/>
      <c r="T254" s="205">
        <f>SUM(T255:T285)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06" t="s">
        <v>90</v>
      </c>
      <c r="AT254" s="207" t="s">
        <v>81</v>
      </c>
      <c r="AU254" s="207" t="s">
        <v>90</v>
      </c>
      <c r="AY254" s="206" t="s">
        <v>163</v>
      </c>
      <c r="BK254" s="208">
        <f>SUM(BK255:BK285)</f>
        <v>0</v>
      </c>
    </row>
    <row r="255" s="2" customFormat="1" ht="16.5" customHeight="1">
      <c r="A255" s="42"/>
      <c r="B255" s="43"/>
      <c r="C255" s="211" t="s">
        <v>399</v>
      </c>
      <c r="D255" s="211" t="s">
        <v>165</v>
      </c>
      <c r="E255" s="212" t="s">
        <v>400</v>
      </c>
      <c r="F255" s="213" t="s">
        <v>401</v>
      </c>
      <c r="G255" s="214" t="s">
        <v>112</v>
      </c>
      <c r="H255" s="215">
        <v>56.862000000000002</v>
      </c>
      <c r="I255" s="216"/>
      <c r="J255" s="217">
        <f>ROUND(I255*H255,2)</f>
        <v>0</v>
      </c>
      <c r="K255" s="213" t="s">
        <v>169</v>
      </c>
      <c r="L255" s="48"/>
      <c r="M255" s="218" t="s">
        <v>44</v>
      </c>
      <c r="N255" s="219" t="s">
        <v>53</v>
      </c>
      <c r="O255" s="88"/>
      <c r="P255" s="220">
        <f>O255*H255</f>
        <v>0</v>
      </c>
      <c r="Q255" s="220">
        <v>0</v>
      </c>
      <c r="R255" s="220">
        <f>Q255*H255</f>
        <v>0</v>
      </c>
      <c r="S255" s="220">
        <v>0</v>
      </c>
      <c r="T255" s="221">
        <f>S255*H255</f>
        <v>0</v>
      </c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R255" s="222" t="s">
        <v>170</v>
      </c>
      <c r="AT255" s="222" t="s">
        <v>165</v>
      </c>
      <c r="AU255" s="222" t="s">
        <v>21</v>
      </c>
      <c r="AY255" s="20" t="s">
        <v>163</v>
      </c>
      <c r="BE255" s="223">
        <f>IF(N255="základní",J255,0)</f>
        <v>0</v>
      </c>
      <c r="BF255" s="223">
        <f>IF(N255="snížená",J255,0)</f>
        <v>0</v>
      </c>
      <c r="BG255" s="223">
        <f>IF(N255="zákl. přenesená",J255,0)</f>
        <v>0</v>
      </c>
      <c r="BH255" s="223">
        <f>IF(N255="sníž. přenesená",J255,0)</f>
        <v>0</v>
      </c>
      <c r="BI255" s="223">
        <f>IF(N255="nulová",J255,0)</f>
        <v>0</v>
      </c>
      <c r="BJ255" s="20" t="s">
        <v>90</v>
      </c>
      <c r="BK255" s="223">
        <f>ROUND(I255*H255,2)</f>
        <v>0</v>
      </c>
      <c r="BL255" s="20" t="s">
        <v>170</v>
      </c>
      <c r="BM255" s="222" t="s">
        <v>402</v>
      </c>
    </row>
    <row r="256" s="2" customFormat="1">
      <c r="A256" s="42"/>
      <c r="B256" s="43"/>
      <c r="C256" s="44"/>
      <c r="D256" s="224" t="s">
        <v>172</v>
      </c>
      <c r="E256" s="44"/>
      <c r="F256" s="225" t="s">
        <v>403</v>
      </c>
      <c r="G256" s="44"/>
      <c r="H256" s="44"/>
      <c r="I256" s="226"/>
      <c r="J256" s="44"/>
      <c r="K256" s="44"/>
      <c r="L256" s="48"/>
      <c r="M256" s="227"/>
      <c r="N256" s="228"/>
      <c r="O256" s="88"/>
      <c r="P256" s="88"/>
      <c r="Q256" s="88"/>
      <c r="R256" s="88"/>
      <c r="S256" s="88"/>
      <c r="T256" s="89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T256" s="20" t="s">
        <v>172</v>
      </c>
      <c r="AU256" s="20" t="s">
        <v>21</v>
      </c>
    </row>
    <row r="257" s="13" customFormat="1">
      <c r="A257" s="13"/>
      <c r="B257" s="229"/>
      <c r="C257" s="230"/>
      <c r="D257" s="231" t="s">
        <v>174</v>
      </c>
      <c r="E257" s="232" t="s">
        <v>110</v>
      </c>
      <c r="F257" s="233" t="s">
        <v>404</v>
      </c>
      <c r="G257" s="230"/>
      <c r="H257" s="234">
        <v>56.862000000000002</v>
      </c>
      <c r="I257" s="235"/>
      <c r="J257" s="230"/>
      <c r="K257" s="230"/>
      <c r="L257" s="236"/>
      <c r="M257" s="237"/>
      <c r="N257" s="238"/>
      <c r="O257" s="238"/>
      <c r="P257" s="238"/>
      <c r="Q257" s="238"/>
      <c r="R257" s="238"/>
      <c r="S257" s="238"/>
      <c r="T257" s="239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0" t="s">
        <v>174</v>
      </c>
      <c r="AU257" s="240" t="s">
        <v>21</v>
      </c>
      <c r="AV257" s="13" t="s">
        <v>21</v>
      </c>
      <c r="AW257" s="13" t="s">
        <v>42</v>
      </c>
      <c r="AX257" s="13" t="s">
        <v>90</v>
      </c>
      <c r="AY257" s="240" t="s">
        <v>163</v>
      </c>
    </row>
    <row r="258" s="2" customFormat="1" ht="21.75" customHeight="1">
      <c r="A258" s="42"/>
      <c r="B258" s="43"/>
      <c r="C258" s="211" t="s">
        <v>405</v>
      </c>
      <c r="D258" s="211" t="s">
        <v>165</v>
      </c>
      <c r="E258" s="212" t="s">
        <v>406</v>
      </c>
      <c r="F258" s="213" t="s">
        <v>407</v>
      </c>
      <c r="G258" s="214" t="s">
        <v>408</v>
      </c>
      <c r="H258" s="215">
        <v>65</v>
      </c>
      <c r="I258" s="216"/>
      <c r="J258" s="217">
        <f>ROUND(I258*H258,2)</f>
        <v>0</v>
      </c>
      <c r="K258" s="213" t="s">
        <v>169</v>
      </c>
      <c r="L258" s="48"/>
      <c r="M258" s="218" t="s">
        <v>44</v>
      </c>
      <c r="N258" s="219" t="s">
        <v>53</v>
      </c>
      <c r="O258" s="88"/>
      <c r="P258" s="220">
        <f>O258*H258</f>
        <v>0</v>
      </c>
      <c r="Q258" s="220">
        <v>0.087419999999999998</v>
      </c>
      <c r="R258" s="220">
        <f>Q258*H258</f>
        <v>5.6822999999999997</v>
      </c>
      <c r="S258" s="220">
        <v>0</v>
      </c>
      <c r="T258" s="221">
        <f>S258*H258</f>
        <v>0</v>
      </c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R258" s="222" t="s">
        <v>170</v>
      </c>
      <c r="AT258" s="222" t="s">
        <v>165</v>
      </c>
      <c r="AU258" s="222" t="s">
        <v>21</v>
      </c>
      <c r="AY258" s="20" t="s">
        <v>163</v>
      </c>
      <c r="BE258" s="223">
        <f>IF(N258="základní",J258,0)</f>
        <v>0</v>
      </c>
      <c r="BF258" s="223">
        <f>IF(N258="snížená",J258,0)</f>
        <v>0</v>
      </c>
      <c r="BG258" s="223">
        <f>IF(N258="zákl. přenesená",J258,0)</f>
        <v>0</v>
      </c>
      <c r="BH258" s="223">
        <f>IF(N258="sníž. přenesená",J258,0)</f>
        <v>0</v>
      </c>
      <c r="BI258" s="223">
        <f>IF(N258="nulová",J258,0)</f>
        <v>0</v>
      </c>
      <c r="BJ258" s="20" t="s">
        <v>90</v>
      </c>
      <c r="BK258" s="223">
        <f>ROUND(I258*H258,2)</f>
        <v>0</v>
      </c>
      <c r="BL258" s="20" t="s">
        <v>170</v>
      </c>
      <c r="BM258" s="222" t="s">
        <v>409</v>
      </c>
    </row>
    <row r="259" s="2" customFormat="1">
      <c r="A259" s="42"/>
      <c r="B259" s="43"/>
      <c r="C259" s="44"/>
      <c r="D259" s="224" t="s">
        <v>172</v>
      </c>
      <c r="E259" s="44"/>
      <c r="F259" s="225" t="s">
        <v>410</v>
      </c>
      <c r="G259" s="44"/>
      <c r="H259" s="44"/>
      <c r="I259" s="226"/>
      <c r="J259" s="44"/>
      <c r="K259" s="44"/>
      <c r="L259" s="48"/>
      <c r="M259" s="227"/>
      <c r="N259" s="228"/>
      <c r="O259" s="88"/>
      <c r="P259" s="88"/>
      <c r="Q259" s="88"/>
      <c r="R259" s="88"/>
      <c r="S259" s="88"/>
      <c r="T259" s="89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T259" s="20" t="s">
        <v>172</v>
      </c>
      <c r="AU259" s="20" t="s">
        <v>21</v>
      </c>
    </row>
    <row r="260" s="13" customFormat="1">
      <c r="A260" s="13"/>
      <c r="B260" s="229"/>
      <c r="C260" s="230"/>
      <c r="D260" s="231" t="s">
        <v>174</v>
      </c>
      <c r="E260" s="232" t="s">
        <v>44</v>
      </c>
      <c r="F260" s="233" t="s">
        <v>411</v>
      </c>
      <c r="G260" s="230"/>
      <c r="H260" s="234">
        <v>27</v>
      </c>
      <c r="I260" s="235"/>
      <c r="J260" s="230"/>
      <c r="K260" s="230"/>
      <c r="L260" s="236"/>
      <c r="M260" s="237"/>
      <c r="N260" s="238"/>
      <c r="O260" s="238"/>
      <c r="P260" s="238"/>
      <c r="Q260" s="238"/>
      <c r="R260" s="238"/>
      <c r="S260" s="238"/>
      <c r="T260" s="239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0" t="s">
        <v>174</v>
      </c>
      <c r="AU260" s="240" t="s">
        <v>21</v>
      </c>
      <c r="AV260" s="13" t="s">
        <v>21</v>
      </c>
      <c r="AW260" s="13" t="s">
        <v>42</v>
      </c>
      <c r="AX260" s="13" t="s">
        <v>82</v>
      </c>
      <c r="AY260" s="240" t="s">
        <v>163</v>
      </c>
    </row>
    <row r="261" s="13" customFormat="1">
      <c r="A261" s="13"/>
      <c r="B261" s="229"/>
      <c r="C261" s="230"/>
      <c r="D261" s="231" t="s">
        <v>174</v>
      </c>
      <c r="E261" s="232" t="s">
        <v>44</v>
      </c>
      <c r="F261" s="233" t="s">
        <v>405</v>
      </c>
      <c r="G261" s="230"/>
      <c r="H261" s="234">
        <v>38</v>
      </c>
      <c r="I261" s="235"/>
      <c r="J261" s="230"/>
      <c r="K261" s="230"/>
      <c r="L261" s="236"/>
      <c r="M261" s="237"/>
      <c r="N261" s="238"/>
      <c r="O261" s="238"/>
      <c r="P261" s="238"/>
      <c r="Q261" s="238"/>
      <c r="R261" s="238"/>
      <c r="S261" s="238"/>
      <c r="T261" s="239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0" t="s">
        <v>174</v>
      </c>
      <c r="AU261" s="240" t="s">
        <v>21</v>
      </c>
      <c r="AV261" s="13" t="s">
        <v>21</v>
      </c>
      <c r="AW261" s="13" t="s">
        <v>42</v>
      </c>
      <c r="AX261" s="13" t="s">
        <v>82</v>
      </c>
      <c r="AY261" s="240" t="s">
        <v>163</v>
      </c>
    </row>
    <row r="262" s="15" customFormat="1">
      <c r="A262" s="15"/>
      <c r="B262" s="252"/>
      <c r="C262" s="253"/>
      <c r="D262" s="231" t="s">
        <v>174</v>
      </c>
      <c r="E262" s="254" t="s">
        <v>44</v>
      </c>
      <c r="F262" s="255" t="s">
        <v>226</v>
      </c>
      <c r="G262" s="253"/>
      <c r="H262" s="256">
        <v>65</v>
      </c>
      <c r="I262" s="257"/>
      <c r="J262" s="253"/>
      <c r="K262" s="253"/>
      <c r="L262" s="258"/>
      <c r="M262" s="259"/>
      <c r="N262" s="260"/>
      <c r="O262" s="260"/>
      <c r="P262" s="260"/>
      <c r="Q262" s="260"/>
      <c r="R262" s="260"/>
      <c r="S262" s="260"/>
      <c r="T262" s="261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62" t="s">
        <v>174</v>
      </c>
      <c r="AU262" s="262" t="s">
        <v>21</v>
      </c>
      <c r="AV262" s="15" t="s">
        <v>170</v>
      </c>
      <c r="AW262" s="15" t="s">
        <v>42</v>
      </c>
      <c r="AX262" s="15" t="s">
        <v>90</v>
      </c>
      <c r="AY262" s="262" t="s">
        <v>163</v>
      </c>
    </row>
    <row r="263" s="2" customFormat="1" ht="16.5" customHeight="1">
      <c r="A263" s="42"/>
      <c r="B263" s="43"/>
      <c r="C263" s="263" t="s">
        <v>412</v>
      </c>
      <c r="D263" s="263" t="s">
        <v>306</v>
      </c>
      <c r="E263" s="264" t="s">
        <v>413</v>
      </c>
      <c r="F263" s="265" t="s">
        <v>414</v>
      </c>
      <c r="G263" s="266" t="s">
        <v>408</v>
      </c>
      <c r="H263" s="267">
        <v>4.04</v>
      </c>
      <c r="I263" s="268"/>
      <c r="J263" s="269">
        <f>ROUND(I263*H263,2)</f>
        <v>0</v>
      </c>
      <c r="K263" s="265" t="s">
        <v>169</v>
      </c>
      <c r="L263" s="270"/>
      <c r="M263" s="271" t="s">
        <v>44</v>
      </c>
      <c r="N263" s="272" t="s">
        <v>53</v>
      </c>
      <c r="O263" s="88"/>
      <c r="P263" s="220">
        <f>O263*H263</f>
        <v>0</v>
      </c>
      <c r="Q263" s="220">
        <v>0.028000000000000001</v>
      </c>
      <c r="R263" s="220">
        <f>Q263*H263</f>
        <v>0.11312</v>
      </c>
      <c r="S263" s="220">
        <v>0</v>
      </c>
      <c r="T263" s="221">
        <f>S263*H263</f>
        <v>0</v>
      </c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R263" s="222" t="s">
        <v>218</v>
      </c>
      <c r="AT263" s="222" t="s">
        <v>306</v>
      </c>
      <c r="AU263" s="222" t="s">
        <v>21</v>
      </c>
      <c r="AY263" s="20" t="s">
        <v>163</v>
      </c>
      <c r="BE263" s="223">
        <f>IF(N263="základní",J263,0)</f>
        <v>0</v>
      </c>
      <c r="BF263" s="223">
        <f>IF(N263="snížená",J263,0)</f>
        <v>0</v>
      </c>
      <c r="BG263" s="223">
        <f>IF(N263="zákl. přenesená",J263,0)</f>
        <v>0</v>
      </c>
      <c r="BH263" s="223">
        <f>IF(N263="sníž. přenesená",J263,0)</f>
        <v>0</v>
      </c>
      <c r="BI263" s="223">
        <f>IF(N263="nulová",J263,0)</f>
        <v>0</v>
      </c>
      <c r="BJ263" s="20" t="s">
        <v>90</v>
      </c>
      <c r="BK263" s="223">
        <f>ROUND(I263*H263,2)</f>
        <v>0</v>
      </c>
      <c r="BL263" s="20" t="s">
        <v>170</v>
      </c>
      <c r="BM263" s="222" t="s">
        <v>415</v>
      </c>
    </row>
    <row r="264" s="13" customFormat="1">
      <c r="A264" s="13"/>
      <c r="B264" s="229"/>
      <c r="C264" s="230"/>
      <c r="D264" s="231" t="s">
        <v>174</v>
      </c>
      <c r="E264" s="230"/>
      <c r="F264" s="233" t="s">
        <v>416</v>
      </c>
      <c r="G264" s="230"/>
      <c r="H264" s="234">
        <v>4.04</v>
      </c>
      <c r="I264" s="235"/>
      <c r="J264" s="230"/>
      <c r="K264" s="230"/>
      <c r="L264" s="236"/>
      <c r="M264" s="237"/>
      <c r="N264" s="238"/>
      <c r="O264" s="238"/>
      <c r="P264" s="238"/>
      <c r="Q264" s="238"/>
      <c r="R264" s="238"/>
      <c r="S264" s="238"/>
      <c r="T264" s="23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0" t="s">
        <v>174</v>
      </c>
      <c r="AU264" s="240" t="s">
        <v>21</v>
      </c>
      <c r="AV264" s="13" t="s">
        <v>21</v>
      </c>
      <c r="AW264" s="13" t="s">
        <v>4</v>
      </c>
      <c r="AX264" s="13" t="s">
        <v>90</v>
      </c>
      <c r="AY264" s="240" t="s">
        <v>163</v>
      </c>
    </row>
    <row r="265" s="2" customFormat="1" ht="16.5" customHeight="1">
      <c r="A265" s="42"/>
      <c r="B265" s="43"/>
      <c r="C265" s="263" t="s">
        <v>417</v>
      </c>
      <c r="D265" s="263" t="s">
        <v>306</v>
      </c>
      <c r="E265" s="264" t="s">
        <v>418</v>
      </c>
      <c r="F265" s="265" t="s">
        <v>419</v>
      </c>
      <c r="G265" s="266" t="s">
        <v>408</v>
      </c>
      <c r="H265" s="267">
        <v>45.450000000000003</v>
      </c>
      <c r="I265" s="268"/>
      <c r="J265" s="269">
        <f>ROUND(I265*H265,2)</f>
        <v>0</v>
      </c>
      <c r="K265" s="265" t="s">
        <v>169</v>
      </c>
      <c r="L265" s="270"/>
      <c r="M265" s="271" t="s">
        <v>44</v>
      </c>
      <c r="N265" s="272" t="s">
        <v>53</v>
      </c>
      <c r="O265" s="88"/>
      <c r="P265" s="220">
        <f>O265*H265</f>
        <v>0</v>
      </c>
      <c r="Q265" s="220">
        <v>0.040000000000000001</v>
      </c>
      <c r="R265" s="220">
        <f>Q265*H265</f>
        <v>1.8180000000000001</v>
      </c>
      <c r="S265" s="220">
        <v>0</v>
      </c>
      <c r="T265" s="221">
        <f>S265*H265</f>
        <v>0</v>
      </c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R265" s="222" t="s">
        <v>218</v>
      </c>
      <c r="AT265" s="222" t="s">
        <v>306</v>
      </c>
      <c r="AU265" s="222" t="s">
        <v>21</v>
      </c>
      <c r="AY265" s="20" t="s">
        <v>163</v>
      </c>
      <c r="BE265" s="223">
        <f>IF(N265="základní",J265,0)</f>
        <v>0</v>
      </c>
      <c r="BF265" s="223">
        <f>IF(N265="snížená",J265,0)</f>
        <v>0</v>
      </c>
      <c r="BG265" s="223">
        <f>IF(N265="zákl. přenesená",J265,0)</f>
        <v>0</v>
      </c>
      <c r="BH265" s="223">
        <f>IF(N265="sníž. přenesená",J265,0)</f>
        <v>0</v>
      </c>
      <c r="BI265" s="223">
        <f>IF(N265="nulová",J265,0)</f>
        <v>0</v>
      </c>
      <c r="BJ265" s="20" t="s">
        <v>90</v>
      </c>
      <c r="BK265" s="223">
        <f>ROUND(I265*H265,2)</f>
        <v>0</v>
      </c>
      <c r="BL265" s="20" t="s">
        <v>170</v>
      </c>
      <c r="BM265" s="222" t="s">
        <v>420</v>
      </c>
    </row>
    <row r="266" s="13" customFormat="1">
      <c r="A266" s="13"/>
      <c r="B266" s="229"/>
      <c r="C266" s="230"/>
      <c r="D266" s="231" t="s">
        <v>174</v>
      </c>
      <c r="E266" s="232" t="s">
        <v>44</v>
      </c>
      <c r="F266" s="233" t="s">
        <v>212</v>
      </c>
      <c r="G266" s="230"/>
      <c r="H266" s="234">
        <v>7</v>
      </c>
      <c r="I266" s="235"/>
      <c r="J266" s="230"/>
      <c r="K266" s="230"/>
      <c r="L266" s="236"/>
      <c r="M266" s="237"/>
      <c r="N266" s="238"/>
      <c r="O266" s="238"/>
      <c r="P266" s="238"/>
      <c r="Q266" s="238"/>
      <c r="R266" s="238"/>
      <c r="S266" s="238"/>
      <c r="T266" s="239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0" t="s">
        <v>174</v>
      </c>
      <c r="AU266" s="240" t="s">
        <v>21</v>
      </c>
      <c r="AV266" s="13" t="s">
        <v>21</v>
      </c>
      <c r="AW266" s="13" t="s">
        <v>42</v>
      </c>
      <c r="AX266" s="13" t="s">
        <v>82</v>
      </c>
      <c r="AY266" s="240" t="s">
        <v>163</v>
      </c>
    </row>
    <row r="267" s="13" customFormat="1">
      <c r="A267" s="13"/>
      <c r="B267" s="229"/>
      <c r="C267" s="230"/>
      <c r="D267" s="231" t="s">
        <v>174</v>
      </c>
      <c r="E267" s="232" t="s">
        <v>44</v>
      </c>
      <c r="F267" s="233" t="s">
        <v>405</v>
      </c>
      <c r="G267" s="230"/>
      <c r="H267" s="234">
        <v>38</v>
      </c>
      <c r="I267" s="235"/>
      <c r="J267" s="230"/>
      <c r="K267" s="230"/>
      <c r="L267" s="236"/>
      <c r="M267" s="237"/>
      <c r="N267" s="238"/>
      <c r="O267" s="238"/>
      <c r="P267" s="238"/>
      <c r="Q267" s="238"/>
      <c r="R267" s="238"/>
      <c r="S267" s="238"/>
      <c r="T267" s="239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0" t="s">
        <v>174</v>
      </c>
      <c r="AU267" s="240" t="s">
        <v>21</v>
      </c>
      <c r="AV267" s="13" t="s">
        <v>21</v>
      </c>
      <c r="AW267" s="13" t="s">
        <v>42</v>
      </c>
      <c r="AX267" s="13" t="s">
        <v>82</v>
      </c>
      <c r="AY267" s="240" t="s">
        <v>163</v>
      </c>
    </row>
    <row r="268" s="15" customFormat="1">
      <c r="A268" s="15"/>
      <c r="B268" s="252"/>
      <c r="C268" s="253"/>
      <c r="D268" s="231" t="s">
        <v>174</v>
      </c>
      <c r="E268" s="254" t="s">
        <v>44</v>
      </c>
      <c r="F268" s="255" t="s">
        <v>226</v>
      </c>
      <c r="G268" s="253"/>
      <c r="H268" s="256">
        <v>45</v>
      </c>
      <c r="I268" s="257"/>
      <c r="J268" s="253"/>
      <c r="K268" s="253"/>
      <c r="L268" s="258"/>
      <c r="M268" s="259"/>
      <c r="N268" s="260"/>
      <c r="O268" s="260"/>
      <c r="P268" s="260"/>
      <c r="Q268" s="260"/>
      <c r="R268" s="260"/>
      <c r="S268" s="260"/>
      <c r="T268" s="261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62" t="s">
        <v>174</v>
      </c>
      <c r="AU268" s="262" t="s">
        <v>21</v>
      </c>
      <c r="AV268" s="15" t="s">
        <v>170</v>
      </c>
      <c r="AW268" s="15" t="s">
        <v>42</v>
      </c>
      <c r="AX268" s="15" t="s">
        <v>90</v>
      </c>
      <c r="AY268" s="262" t="s">
        <v>163</v>
      </c>
    </row>
    <row r="269" s="13" customFormat="1">
      <c r="A269" s="13"/>
      <c r="B269" s="229"/>
      <c r="C269" s="230"/>
      <c r="D269" s="231" t="s">
        <v>174</v>
      </c>
      <c r="E269" s="230"/>
      <c r="F269" s="233" t="s">
        <v>421</v>
      </c>
      <c r="G269" s="230"/>
      <c r="H269" s="234">
        <v>45.450000000000003</v>
      </c>
      <c r="I269" s="235"/>
      <c r="J269" s="230"/>
      <c r="K269" s="230"/>
      <c r="L269" s="236"/>
      <c r="M269" s="237"/>
      <c r="N269" s="238"/>
      <c r="O269" s="238"/>
      <c r="P269" s="238"/>
      <c r="Q269" s="238"/>
      <c r="R269" s="238"/>
      <c r="S269" s="238"/>
      <c r="T269" s="239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0" t="s">
        <v>174</v>
      </c>
      <c r="AU269" s="240" t="s">
        <v>21</v>
      </c>
      <c r="AV269" s="13" t="s">
        <v>21</v>
      </c>
      <c r="AW269" s="13" t="s">
        <v>4</v>
      </c>
      <c r="AX269" s="13" t="s">
        <v>90</v>
      </c>
      <c r="AY269" s="240" t="s">
        <v>163</v>
      </c>
    </row>
    <row r="270" s="2" customFormat="1" ht="16.5" customHeight="1">
      <c r="A270" s="42"/>
      <c r="B270" s="43"/>
      <c r="C270" s="263" t="s">
        <v>422</v>
      </c>
      <c r="D270" s="263" t="s">
        <v>306</v>
      </c>
      <c r="E270" s="264" t="s">
        <v>423</v>
      </c>
      <c r="F270" s="265" t="s">
        <v>424</v>
      </c>
      <c r="G270" s="266" t="s">
        <v>408</v>
      </c>
      <c r="H270" s="267">
        <v>8.0800000000000001</v>
      </c>
      <c r="I270" s="268"/>
      <c r="J270" s="269">
        <f>ROUND(I270*H270,2)</f>
        <v>0</v>
      </c>
      <c r="K270" s="265" t="s">
        <v>169</v>
      </c>
      <c r="L270" s="270"/>
      <c r="M270" s="271" t="s">
        <v>44</v>
      </c>
      <c r="N270" s="272" t="s">
        <v>53</v>
      </c>
      <c r="O270" s="88"/>
      <c r="P270" s="220">
        <f>O270*H270</f>
        <v>0</v>
      </c>
      <c r="Q270" s="220">
        <v>0.050999999999999997</v>
      </c>
      <c r="R270" s="220">
        <f>Q270*H270</f>
        <v>0.41208</v>
      </c>
      <c r="S270" s="220">
        <v>0</v>
      </c>
      <c r="T270" s="221">
        <f>S270*H270</f>
        <v>0</v>
      </c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R270" s="222" t="s">
        <v>218</v>
      </c>
      <c r="AT270" s="222" t="s">
        <v>306</v>
      </c>
      <c r="AU270" s="222" t="s">
        <v>21</v>
      </c>
      <c r="AY270" s="20" t="s">
        <v>163</v>
      </c>
      <c r="BE270" s="223">
        <f>IF(N270="základní",J270,0)</f>
        <v>0</v>
      </c>
      <c r="BF270" s="223">
        <f>IF(N270="snížená",J270,0)</f>
        <v>0</v>
      </c>
      <c r="BG270" s="223">
        <f>IF(N270="zákl. přenesená",J270,0)</f>
        <v>0</v>
      </c>
      <c r="BH270" s="223">
        <f>IF(N270="sníž. přenesená",J270,0)</f>
        <v>0</v>
      </c>
      <c r="BI270" s="223">
        <f>IF(N270="nulová",J270,0)</f>
        <v>0</v>
      </c>
      <c r="BJ270" s="20" t="s">
        <v>90</v>
      </c>
      <c r="BK270" s="223">
        <f>ROUND(I270*H270,2)</f>
        <v>0</v>
      </c>
      <c r="BL270" s="20" t="s">
        <v>170</v>
      </c>
      <c r="BM270" s="222" t="s">
        <v>425</v>
      </c>
    </row>
    <row r="271" s="13" customFormat="1">
      <c r="A271" s="13"/>
      <c r="B271" s="229"/>
      <c r="C271" s="230"/>
      <c r="D271" s="231" t="s">
        <v>174</v>
      </c>
      <c r="E271" s="230"/>
      <c r="F271" s="233" t="s">
        <v>426</v>
      </c>
      <c r="G271" s="230"/>
      <c r="H271" s="234">
        <v>8.0800000000000001</v>
      </c>
      <c r="I271" s="235"/>
      <c r="J271" s="230"/>
      <c r="K271" s="230"/>
      <c r="L271" s="236"/>
      <c r="M271" s="237"/>
      <c r="N271" s="238"/>
      <c r="O271" s="238"/>
      <c r="P271" s="238"/>
      <c r="Q271" s="238"/>
      <c r="R271" s="238"/>
      <c r="S271" s="238"/>
      <c r="T271" s="239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0" t="s">
        <v>174</v>
      </c>
      <c r="AU271" s="240" t="s">
        <v>21</v>
      </c>
      <c r="AV271" s="13" t="s">
        <v>21</v>
      </c>
      <c r="AW271" s="13" t="s">
        <v>4</v>
      </c>
      <c r="AX271" s="13" t="s">
        <v>90</v>
      </c>
      <c r="AY271" s="240" t="s">
        <v>163</v>
      </c>
    </row>
    <row r="272" s="2" customFormat="1" ht="16.5" customHeight="1">
      <c r="A272" s="42"/>
      <c r="B272" s="43"/>
      <c r="C272" s="263" t="s">
        <v>29</v>
      </c>
      <c r="D272" s="263" t="s">
        <v>306</v>
      </c>
      <c r="E272" s="264" t="s">
        <v>427</v>
      </c>
      <c r="F272" s="265" t="s">
        <v>428</v>
      </c>
      <c r="G272" s="266" t="s">
        <v>408</v>
      </c>
      <c r="H272" s="267">
        <v>8.0800000000000001</v>
      </c>
      <c r="I272" s="268"/>
      <c r="J272" s="269">
        <f>ROUND(I272*H272,2)</f>
        <v>0</v>
      </c>
      <c r="K272" s="265" t="s">
        <v>169</v>
      </c>
      <c r="L272" s="270"/>
      <c r="M272" s="271" t="s">
        <v>44</v>
      </c>
      <c r="N272" s="272" t="s">
        <v>53</v>
      </c>
      <c r="O272" s="88"/>
      <c r="P272" s="220">
        <f>O272*H272</f>
        <v>0</v>
      </c>
      <c r="Q272" s="220">
        <v>0.068000000000000005</v>
      </c>
      <c r="R272" s="220">
        <f>Q272*H272</f>
        <v>0.54944000000000004</v>
      </c>
      <c r="S272" s="220">
        <v>0</v>
      </c>
      <c r="T272" s="221">
        <f>S272*H272</f>
        <v>0</v>
      </c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R272" s="222" t="s">
        <v>218</v>
      </c>
      <c r="AT272" s="222" t="s">
        <v>306</v>
      </c>
      <c r="AU272" s="222" t="s">
        <v>21</v>
      </c>
      <c r="AY272" s="20" t="s">
        <v>163</v>
      </c>
      <c r="BE272" s="223">
        <f>IF(N272="základní",J272,0)</f>
        <v>0</v>
      </c>
      <c r="BF272" s="223">
        <f>IF(N272="snížená",J272,0)</f>
        <v>0</v>
      </c>
      <c r="BG272" s="223">
        <f>IF(N272="zákl. přenesená",J272,0)</f>
        <v>0</v>
      </c>
      <c r="BH272" s="223">
        <f>IF(N272="sníž. přenesená",J272,0)</f>
        <v>0</v>
      </c>
      <c r="BI272" s="223">
        <f>IF(N272="nulová",J272,0)</f>
        <v>0</v>
      </c>
      <c r="BJ272" s="20" t="s">
        <v>90</v>
      </c>
      <c r="BK272" s="223">
        <f>ROUND(I272*H272,2)</f>
        <v>0</v>
      </c>
      <c r="BL272" s="20" t="s">
        <v>170</v>
      </c>
      <c r="BM272" s="222" t="s">
        <v>429</v>
      </c>
    </row>
    <row r="273" s="13" customFormat="1">
      <c r="A273" s="13"/>
      <c r="B273" s="229"/>
      <c r="C273" s="230"/>
      <c r="D273" s="231" t="s">
        <v>174</v>
      </c>
      <c r="E273" s="230"/>
      <c r="F273" s="233" t="s">
        <v>426</v>
      </c>
      <c r="G273" s="230"/>
      <c r="H273" s="234">
        <v>8.0800000000000001</v>
      </c>
      <c r="I273" s="235"/>
      <c r="J273" s="230"/>
      <c r="K273" s="230"/>
      <c r="L273" s="236"/>
      <c r="M273" s="237"/>
      <c r="N273" s="238"/>
      <c r="O273" s="238"/>
      <c r="P273" s="238"/>
      <c r="Q273" s="238"/>
      <c r="R273" s="238"/>
      <c r="S273" s="238"/>
      <c r="T273" s="239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0" t="s">
        <v>174</v>
      </c>
      <c r="AU273" s="240" t="s">
        <v>21</v>
      </c>
      <c r="AV273" s="13" t="s">
        <v>21</v>
      </c>
      <c r="AW273" s="13" t="s">
        <v>4</v>
      </c>
      <c r="AX273" s="13" t="s">
        <v>90</v>
      </c>
      <c r="AY273" s="240" t="s">
        <v>163</v>
      </c>
    </row>
    <row r="274" s="2" customFormat="1" ht="24.15" customHeight="1">
      <c r="A274" s="42"/>
      <c r="B274" s="43"/>
      <c r="C274" s="211" t="s">
        <v>430</v>
      </c>
      <c r="D274" s="211" t="s">
        <v>165</v>
      </c>
      <c r="E274" s="212" t="s">
        <v>431</v>
      </c>
      <c r="F274" s="213" t="s">
        <v>432</v>
      </c>
      <c r="G274" s="214" t="s">
        <v>112</v>
      </c>
      <c r="H274" s="215">
        <v>0.22500000000000001</v>
      </c>
      <c r="I274" s="216"/>
      <c r="J274" s="217">
        <f>ROUND(I274*H274,2)</f>
        <v>0</v>
      </c>
      <c r="K274" s="213" t="s">
        <v>169</v>
      </c>
      <c r="L274" s="48"/>
      <c r="M274" s="218" t="s">
        <v>44</v>
      </c>
      <c r="N274" s="219" t="s">
        <v>53</v>
      </c>
      <c r="O274" s="88"/>
      <c r="P274" s="220">
        <f>O274*H274</f>
        <v>0</v>
      </c>
      <c r="Q274" s="220">
        <v>0</v>
      </c>
      <c r="R274" s="220">
        <f>Q274*H274</f>
        <v>0</v>
      </c>
      <c r="S274" s="220">
        <v>0</v>
      </c>
      <c r="T274" s="221">
        <f>S274*H274</f>
        <v>0</v>
      </c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R274" s="222" t="s">
        <v>170</v>
      </c>
      <c r="AT274" s="222" t="s">
        <v>165</v>
      </c>
      <c r="AU274" s="222" t="s">
        <v>21</v>
      </c>
      <c r="AY274" s="20" t="s">
        <v>163</v>
      </c>
      <c r="BE274" s="223">
        <f>IF(N274="základní",J274,0)</f>
        <v>0</v>
      </c>
      <c r="BF274" s="223">
        <f>IF(N274="snížená",J274,0)</f>
        <v>0</v>
      </c>
      <c r="BG274" s="223">
        <f>IF(N274="zákl. přenesená",J274,0)</f>
        <v>0</v>
      </c>
      <c r="BH274" s="223">
        <f>IF(N274="sníž. přenesená",J274,0)</f>
        <v>0</v>
      </c>
      <c r="BI274" s="223">
        <f>IF(N274="nulová",J274,0)</f>
        <v>0</v>
      </c>
      <c r="BJ274" s="20" t="s">
        <v>90</v>
      </c>
      <c r="BK274" s="223">
        <f>ROUND(I274*H274,2)</f>
        <v>0</v>
      </c>
      <c r="BL274" s="20" t="s">
        <v>170</v>
      </c>
      <c r="BM274" s="222" t="s">
        <v>433</v>
      </c>
    </row>
    <row r="275" s="2" customFormat="1">
      <c r="A275" s="42"/>
      <c r="B275" s="43"/>
      <c r="C275" s="44"/>
      <c r="D275" s="224" t="s">
        <v>172</v>
      </c>
      <c r="E275" s="44"/>
      <c r="F275" s="225" t="s">
        <v>434</v>
      </c>
      <c r="G275" s="44"/>
      <c r="H275" s="44"/>
      <c r="I275" s="226"/>
      <c r="J275" s="44"/>
      <c r="K275" s="44"/>
      <c r="L275" s="48"/>
      <c r="M275" s="227"/>
      <c r="N275" s="228"/>
      <c r="O275" s="88"/>
      <c r="P275" s="88"/>
      <c r="Q275" s="88"/>
      <c r="R275" s="88"/>
      <c r="S275" s="88"/>
      <c r="T275" s="89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T275" s="20" t="s">
        <v>172</v>
      </c>
      <c r="AU275" s="20" t="s">
        <v>21</v>
      </c>
    </row>
    <row r="276" s="13" customFormat="1">
      <c r="A276" s="13"/>
      <c r="B276" s="229"/>
      <c r="C276" s="230"/>
      <c r="D276" s="231" t="s">
        <v>174</v>
      </c>
      <c r="E276" s="232" t="s">
        <v>44</v>
      </c>
      <c r="F276" s="233" t="s">
        <v>435</v>
      </c>
      <c r="G276" s="230"/>
      <c r="H276" s="234">
        <v>0.22500000000000001</v>
      </c>
      <c r="I276" s="235"/>
      <c r="J276" s="230"/>
      <c r="K276" s="230"/>
      <c r="L276" s="236"/>
      <c r="M276" s="237"/>
      <c r="N276" s="238"/>
      <c r="O276" s="238"/>
      <c r="P276" s="238"/>
      <c r="Q276" s="238"/>
      <c r="R276" s="238"/>
      <c r="S276" s="238"/>
      <c r="T276" s="239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0" t="s">
        <v>174</v>
      </c>
      <c r="AU276" s="240" t="s">
        <v>21</v>
      </c>
      <c r="AV276" s="13" t="s">
        <v>21</v>
      </c>
      <c r="AW276" s="13" t="s">
        <v>42</v>
      </c>
      <c r="AX276" s="13" t="s">
        <v>90</v>
      </c>
      <c r="AY276" s="240" t="s">
        <v>163</v>
      </c>
    </row>
    <row r="277" s="2" customFormat="1" ht="24.15" customHeight="1">
      <c r="A277" s="42"/>
      <c r="B277" s="43"/>
      <c r="C277" s="211" t="s">
        <v>436</v>
      </c>
      <c r="D277" s="211" t="s">
        <v>165</v>
      </c>
      <c r="E277" s="212" t="s">
        <v>437</v>
      </c>
      <c r="F277" s="213" t="s">
        <v>438</v>
      </c>
      <c r="G277" s="214" t="s">
        <v>185</v>
      </c>
      <c r="H277" s="215">
        <v>0.75</v>
      </c>
      <c r="I277" s="216"/>
      <c r="J277" s="217">
        <f>ROUND(I277*H277,2)</f>
        <v>0</v>
      </c>
      <c r="K277" s="213" t="s">
        <v>169</v>
      </c>
      <c r="L277" s="48"/>
      <c r="M277" s="218" t="s">
        <v>44</v>
      </c>
      <c r="N277" s="219" t="s">
        <v>53</v>
      </c>
      <c r="O277" s="88"/>
      <c r="P277" s="220">
        <f>O277*H277</f>
        <v>0</v>
      </c>
      <c r="Q277" s="220">
        <v>0.0078799999999999999</v>
      </c>
      <c r="R277" s="220">
        <f>Q277*H277</f>
        <v>0.0059100000000000003</v>
      </c>
      <c r="S277" s="220">
        <v>0</v>
      </c>
      <c r="T277" s="221">
        <f>S277*H277</f>
        <v>0</v>
      </c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R277" s="222" t="s">
        <v>170</v>
      </c>
      <c r="AT277" s="222" t="s">
        <v>165</v>
      </c>
      <c r="AU277" s="222" t="s">
        <v>21</v>
      </c>
      <c r="AY277" s="20" t="s">
        <v>163</v>
      </c>
      <c r="BE277" s="223">
        <f>IF(N277="základní",J277,0)</f>
        <v>0</v>
      </c>
      <c r="BF277" s="223">
        <f>IF(N277="snížená",J277,0)</f>
        <v>0</v>
      </c>
      <c r="BG277" s="223">
        <f>IF(N277="zákl. přenesená",J277,0)</f>
        <v>0</v>
      </c>
      <c r="BH277" s="223">
        <f>IF(N277="sníž. přenesená",J277,0)</f>
        <v>0</v>
      </c>
      <c r="BI277" s="223">
        <f>IF(N277="nulová",J277,0)</f>
        <v>0</v>
      </c>
      <c r="BJ277" s="20" t="s">
        <v>90</v>
      </c>
      <c r="BK277" s="223">
        <f>ROUND(I277*H277,2)</f>
        <v>0</v>
      </c>
      <c r="BL277" s="20" t="s">
        <v>170</v>
      </c>
      <c r="BM277" s="222" t="s">
        <v>439</v>
      </c>
    </row>
    <row r="278" s="2" customFormat="1">
      <c r="A278" s="42"/>
      <c r="B278" s="43"/>
      <c r="C278" s="44"/>
      <c r="D278" s="224" t="s">
        <v>172</v>
      </c>
      <c r="E278" s="44"/>
      <c r="F278" s="225" t="s">
        <v>440</v>
      </c>
      <c r="G278" s="44"/>
      <c r="H278" s="44"/>
      <c r="I278" s="226"/>
      <c r="J278" s="44"/>
      <c r="K278" s="44"/>
      <c r="L278" s="48"/>
      <c r="M278" s="227"/>
      <c r="N278" s="228"/>
      <c r="O278" s="88"/>
      <c r="P278" s="88"/>
      <c r="Q278" s="88"/>
      <c r="R278" s="88"/>
      <c r="S278" s="88"/>
      <c r="T278" s="89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T278" s="20" t="s">
        <v>172</v>
      </c>
      <c r="AU278" s="20" t="s">
        <v>21</v>
      </c>
    </row>
    <row r="279" s="13" customFormat="1">
      <c r="A279" s="13"/>
      <c r="B279" s="229"/>
      <c r="C279" s="230"/>
      <c r="D279" s="231" t="s">
        <v>174</v>
      </c>
      <c r="E279" s="232" t="s">
        <v>44</v>
      </c>
      <c r="F279" s="233" t="s">
        <v>441</v>
      </c>
      <c r="G279" s="230"/>
      <c r="H279" s="234">
        <v>0.75</v>
      </c>
      <c r="I279" s="235"/>
      <c r="J279" s="230"/>
      <c r="K279" s="230"/>
      <c r="L279" s="236"/>
      <c r="M279" s="237"/>
      <c r="N279" s="238"/>
      <c r="O279" s="238"/>
      <c r="P279" s="238"/>
      <c r="Q279" s="238"/>
      <c r="R279" s="238"/>
      <c r="S279" s="238"/>
      <c r="T279" s="239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0" t="s">
        <v>174</v>
      </c>
      <c r="AU279" s="240" t="s">
        <v>21</v>
      </c>
      <c r="AV279" s="13" t="s">
        <v>21</v>
      </c>
      <c r="AW279" s="13" t="s">
        <v>42</v>
      </c>
      <c r="AX279" s="13" t="s">
        <v>90</v>
      </c>
      <c r="AY279" s="240" t="s">
        <v>163</v>
      </c>
    </row>
    <row r="280" s="2" customFormat="1" ht="24.15" customHeight="1">
      <c r="A280" s="42"/>
      <c r="B280" s="43"/>
      <c r="C280" s="211" t="s">
        <v>442</v>
      </c>
      <c r="D280" s="211" t="s">
        <v>165</v>
      </c>
      <c r="E280" s="212" t="s">
        <v>443</v>
      </c>
      <c r="F280" s="213" t="s">
        <v>444</v>
      </c>
      <c r="G280" s="214" t="s">
        <v>185</v>
      </c>
      <c r="H280" s="215">
        <v>0.75</v>
      </c>
      <c r="I280" s="216"/>
      <c r="J280" s="217">
        <f>ROUND(I280*H280,2)</f>
        <v>0</v>
      </c>
      <c r="K280" s="213" t="s">
        <v>169</v>
      </c>
      <c r="L280" s="48"/>
      <c r="M280" s="218" t="s">
        <v>44</v>
      </c>
      <c r="N280" s="219" t="s">
        <v>53</v>
      </c>
      <c r="O280" s="88"/>
      <c r="P280" s="220">
        <f>O280*H280</f>
        <v>0</v>
      </c>
      <c r="Q280" s="220">
        <v>0</v>
      </c>
      <c r="R280" s="220">
        <f>Q280*H280</f>
        <v>0</v>
      </c>
      <c r="S280" s="220">
        <v>0</v>
      </c>
      <c r="T280" s="221">
        <f>S280*H280</f>
        <v>0</v>
      </c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R280" s="222" t="s">
        <v>170</v>
      </c>
      <c r="AT280" s="222" t="s">
        <v>165</v>
      </c>
      <c r="AU280" s="222" t="s">
        <v>21</v>
      </c>
      <c r="AY280" s="20" t="s">
        <v>163</v>
      </c>
      <c r="BE280" s="223">
        <f>IF(N280="základní",J280,0)</f>
        <v>0</v>
      </c>
      <c r="BF280" s="223">
        <f>IF(N280="snížená",J280,0)</f>
        <v>0</v>
      </c>
      <c r="BG280" s="223">
        <f>IF(N280="zákl. přenesená",J280,0)</f>
        <v>0</v>
      </c>
      <c r="BH280" s="223">
        <f>IF(N280="sníž. přenesená",J280,0)</f>
        <v>0</v>
      </c>
      <c r="BI280" s="223">
        <f>IF(N280="nulová",J280,0)</f>
        <v>0</v>
      </c>
      <c r="BJ280" s="20" t="s">
        <v>90</v>
      </c>
      <c r="BK280" s="223">
        <f>ROUND(I280*H280,2)</f>
        <v>0</v>
      </c>
      <c r="BL280" s="20" t="s">
        <v>170</v>
      </c>
      <c r="BM280" s="222" t="s">
        <v>445</v>
      </c>
    </row>
    <row r="281" s="2" customFormat="1">
      <c r="A281" s="42"/>
      <c r="B281" s="43"/>
      <c r="C281" s="44"/>
      <c r="D281" s="224" t="s">
        <v>172</v>
      </c>
      <c r="E281" s="44"/>
      <c r="F281" s="225" t="s">
        <v>446</v>
      </c>
      <c r="G281" s="44"/>
      <c r="H281" s="44"/>
      <c r="I281" s="226"/>
      <c r="J281" s="44"/>
      <c r="K281" s="44"/>
      <c r="L281" s="48"/>
      <c r="M281" s="227"/>
      <c r="N281" s="228"/>
      <c r="O281" s="88"/>
      <c r="P281" s="88"/>
      <c r="Q281" s="88"/>
      <c r="R281" s="88"/>
      <c r="S281" s="88"/>
      <c r="T281" s="89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T281" s="20" t="s">
        <v>172</v>
      </c>
      <c r="AU281" s="20" t="s">
        <v>21</v>
      </c>
    </row>
    <row r="282" s="13" customFormat="1">
      <c r="A282" s="13"/>
      <c r="B282" s="229"/>
      <c r="C282" s="230"/>
      <c r="D282" s="231" t="s">
        <v>174</v>
      </c>
      <c r="E282" s="232" t="s">
        <v>44</v>
      </c>
      <c r="F282" s="233" t="s">
        <v>441</v>
      </c>
      <c r="G282" s="230"/>
      <c r="H282" s="234">
        <v>0.75</v>
      </c>
      <c r="I282" s="235"/>
      <c r="J282" s="230"/>
      <c r="K282" s="230"/>
      <c r="L282" s="236"/>
      <c r="M282" s="237"/>
      <c r="N282" s="238"/>
      <c r="O282" s="238"/>
      <c r="P282" s="238"/>
      <c r="Q282" s="238"/>
      <c r="R282" s="238"/>
      <c r="S282" s="238"/>
      <c r="T282" s="239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0" t="s">
        <v>174</v>
      </c>
      <c r="AU282" s="240" t="s">
        <v>21</v>
      </c>
      <c r="AV282" s="13" t="s">
        <v>21</v>
      </c>
      <c r="AW282" s="13" t="s">
        <v>42</v>
      </c>
      <c r="AX282" s="13" t="s">
        <v>90</v>
      </c>
      <c r="AY282" s="240" t="s">
        <v>163</v>
      </c>
    </row>
    <row r="283" s="2" customFormat="1" ht="16.5" customHeight="1">
      <c r="A283" s="42"/>
      <c r="B283" s="43"/>
      <c r="C283" s="211" t="s">
        <v>447</v>
      </c>
      <c r="D283" s="211" t="s">
        <v>165</v>
      </c>
      <c r="E283" s="212" t="s">
        <v>448</v>
      </c>
      <c r="F283" s="213" t="s">
        <v>449</v>
      </c>
      <c r="G283" s="214" t="s">
        <v>112</v>
      </c>
      <c r="H283" s="215">
        <v>0.81599999999999995</v>
      </c>
      <c r="I283" s="216"/>
      <c r="J283" s="217">
        <f>ROUND(I283*H283,2)</f>
        <v>0</v>
      </c>
      <c r="K283" s="213" t="s">
        <v>169</v>
      </c>
      <c r="L283" s="48"/>
      <c r="M283" s="218" t="s">
        <v>44</v>
      </c>
      <c r="N283" s="219" t="s">
        <v>53</v>
      </c>
      <c r="O283" s="88"/>
      <c r="P283" s="220">
        <f>O283*H283</f>
        <v>0</v>
      </c>
      <c r="Q283" s="220">
        <v>0</v>
      </c>
      <c r="R283" s="220">
        <f>Q283*H283</f>
        <v>0</v>
      </c>
      <c r="S283" s="220">
        <v>0</v>
      </c>
      <c r="T283" s="221">
        <f>S283*H283</f>
        <v>0</v>
      </c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R283" s="222" t="s">
        <v>170</v>
      </c>
      <c r="AT283" s="222" t="s">
        <v>165</v>
      </c>
      <c r="AU283" s="222" t="s">
        <v>21</v>
      </c>
      <c r="AY283" s="20" t="s">
        <v>163</v>
      </c>
      <c r="BE283" s="223">
        <f>IF(N283="základní",J283,0)</f>
        <v>0</v>
      </c>
      <c r="BF283" s="223">
        <f>IF(N283="snížená",J283,0)</f>
        <v>0</v>
      </c>
      <c r="BG283" s="223">
        <f>IF(N283="zákl. přenesená",J283,0)</f>
        <v>0</v>
      </c>
      <c r="BH283" s="223">
        <f>IF(N283="sníž. přenesená",J283,0)</f>
        <v>0</v>
      </c>
      <c r="BI283" s="223">
        <f>IF(N283="nulová",J283,0)</f>
        <v>0</v>
      </c>
      <c r="BJ283" s="20" t="s">
        <v>90</v>
      </c>
      <c r="BK283" s="223">
        <f>ROUND(I283*H283,2)</f>
        <v>0</v>
      </c>
      <c r="BL283" s="20" t="s">
        <v>170</v>
      </c>
      <c r="BM283" s="222" t="s">
        <v>450</v>
      </c>
    </row>
    <row r="284" s="2" customFormat="1">
      <c r="A284" s="42"/>
      <c r="B284" s="43"/>
      <c r="C284" s="44"/>
      <c r="D284" s="224" t="s">
        <v>172</v>
      </c>
      <c r="E284" s="44"/>
      <c r="F284" s="225" t="s">
        <v>451</v>
      </c>
      <c r="G284" s="44"/>
      <c r="H284" s="44"/>
      <c r="I284" s="226"/>
      <c r="J284" s="44"/>
      <c r="K284" s="44"/>
      <c r="L284" s="48"/>
      <c r="M284" s="227"/>
      <c r="N284" s="228"/>
      <c r="O284" s="88"/>
      <c r="P284" s="88"/>
      <c r="Q284" s="88"/>
      <c r="R284" s="88"/>
      <c r="S284" s="88"/>
      <c r="T284" s="89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T284" s="20" t="s">
        <v>172</v>
      </c>
      <c r="AU284" s="20" t="s">
        <v>21</v>
      </c>
    </row>
    <row r="285" s="13" customFormat="1">
      <c r="A285" s="13"/>
      <c r="B285" s="229"/>
      <c r="C285" s="230"/>
      <c r="D285" s="231" t="s">
        <v>174</v>
      </c>
      <c r="E285" s="232" t="s">
        <v>44</v>
      </c>
      <c r="F285" s="233" t="s">
        <v>452</v>
      </c>
      <c r="G285" s="230"/>
      <c r="H285" s="234">
        <v>0.81599999999999995</v>
      </c>
      <c r="I285" s="235"/>
      <c r="J285" s="230"/>
      <c r="K285" s="230"/>
      <c r="L285" s="236"/>
      <c r="M285" s="237"/>
      <c r="N285" s="238"/>
      <c r="O285" s="238"/>
      <c r="P285" s="238"/>
      <c r="Q285" s="238"/>
      <c r="R285" s="238"/>
      <c r="S285" s="238"/>
      <c r="T285" s="239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0" t="s">
        <v>174</v>
      </c>
      <c r="AU285" s="240" t="s">
        <v>21</v>
      </c>
      <c r="AV285" s="13" t="s">
        <v>21</v>
      </c>
      <c r="AW285" s="13" t="s">
        <v>42</v>
      </c>
      <c r="AX285" s="13" t="s">
        <v>90</v>
      </c>
      <c r="AY285" s="240" t="s">
        <v>163</v>
      </c>
    </row>
    <row r="286" s="12" customFormat="1" ht="22.8" customHeight="1">
      <c r="A286" s="12"/>
      <c r="B286" s="195"/>
      <c r="C286" s="196"/>
      <c r="D286" s="197" t="s">
        <v>81</v>
      </c>
      <c r="E286" s="209" t="s">
        <v>203</v>
      </c>
      <c r="F286" s="209" t="s">
        <v>453</v>
      </c>
      <c r="G286" s="196"/>
      <c r="H286" s="196"/>
      <c r="I286" s="199"/>
      <c r="J286" s="210">
        <f>BK286</f>
        <v>0</v>
      </c>
      <c r="K286" s="196"/>
      <c r="L286" s="201"/>
      <c r="M286" s="202"/>
      <c r="N286" s="203"/>
      <c r="O286" s="203"/>
      <c r="P286" s="204">
        <f>SUM(P287:P295)</f>
        <v>0</v>
      </c>
      <c r="Q286" s="203"/>
      <c r="R286" s="204">
        <f>SUM(R287:R295)</f>
        <v>0.07579865999999999</v>
      </c>
      <c r="S286" s="203"/>
      <c r="T286" s="205">
        <f>SUM(T287:T295)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06" t="s">
        <v>90</v>
      </c>
      <c r="AT286" s="207" t="s">
        <v>81</v>
      </c>
      <c r="AU286" s="207" t="s">
        <v>90</v>
      </c>
      <c r="AY286" s="206" t="s">
        <v>163</v>
      </c>
      <c r="BK286" s="208">
        <f>SUM(BK287:BK295)</f>
        <v>0</v>
      </c>
    </row>
    <row r="287" s="2" customFormat="1" ht="21.75" customHeight="1">
      <c r="A287" s="42"/>
      <c r="B287" s="43"/>
      <c r="C287" s="211" t="s">
        <v>454</v>
      </c>
      <c r="D287" s="211" t="s">
        <v>165</v>
      </c>
      <c r="E287" s="212" t="s">
        <v>455</v>
      </c>
      <c r="F287" s="213" t="s">
        <v>456</v>
      </c>
      <c r="G287" s="214" t="s">
        <v>112</v>
      </c>
      <c r="H287" s="215">
        <v>0.029999999999999999</v>
      </c>
      <c r="I287" s="216"/>
      <c r="J287" s="217">
        <f>ROUND(I287*H287,2)</f>
        <v>0</v>
      </c>
      <c r="K287" s="213" t="s">
        <v>169</v>
      </c>
      <c r="L287" s="48"/>
      <c r="M287" s="218" t="s">
        <v>44</v>
      </c>
      <c r="N287" s="219" t="s">
        <v>53</v>
      </c>
      <c r="O287" s="88"/>
      <c r="P287" s="220">
        <f>O287*H287</f>
        <v>0</v>
      </c>
      <c r="Q287" s="220">
        <v>2.5018699999999998</v>
      </c>
      <c r="R287" s="220">
        <f>Q287*H287</f>
        <v>0.075056099999999987</v>
      </c>
      <c r="S287" s="220">
        <v>0</v>
      </c>
      <c r="T287" s="221">
        <f>S287*H287</f>
        <v>0</v>
      </c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R287" s="222" t="s">
        <v>170</v>
      </c>
      <c r="AT287" s="222" t="s">
        <v>165</v>
      </c>
      <c r="AU287" s="222" t="s">
        <v>21</v>
      </c>
      <c r="AY287" s="20" t="s">
        <v>163</v>
      </c>
      <c r="BE287" s="223">
        <f>IF(N287="základní",J287,0)</f>
        <v>0</v>
      </c>
      <c r="BF287" s="223">
        <f>IF(N287="snížená",J287,0)</f>
        <v>0</v>
      </c>
      <c r="BG287" s="223">
        <f>IF(N287="zákl. přenesená",J287,0)</f>
        <v>0</v>
      </c>
      <c r="BH287" s="223">
        <f>IF(N287="sníž. přenesená",J287,0)</f>
        <v>0</v>
      </c>
      <c r="BI287" s="223">
        <f>IF(N287="nulová",J287,0)</f>
        <v>0</v>
      </c>
      <c r="BJ287" s="20" t="s">
        <v>90</v>
      </c>
      <c r="BK287" s="223">
        <f>ROUND(I287*H287,2)</f>
        <v>0</v>
      </c>
      <c r="BL287" s="20" t="s">
        <v>170</v>
      </c>
      <c r="BM287" s="222" t="s">
        <v>457</v>
      </c>
    </row>
    <row r="288" s="2" customFormat="1">
      <c r="A288" s="42"/>
      <c r="B288" s="43"/>
      <c r="C288" s="44"/>
      <c r="D288" s="224" t="s">
        <v>172</v>
      </c>
      <c r="E288" s="44"/>
      <c r="F288" s="225" t="s">
        <v>458</v>
      </c>
      <c r="G288" s="44"/>
      <c r="H288" s="44"/>
      <c r="I288" s="226"/>
      <c r="J288" s="44"/>
      <c r="K288" s="44"/>
      <c r="L288" s="48"/>
      <c r="M288" s="227"/>
      <c r="N288" s="228"/>
      <c r="O288" s="88"/>
      <c r="P288" s="88"/>
      <c r="Q288" s="88"/>
      <c r="R288" s="88"/>
      <c r="S288" s="88"/>
      <c r="T288" s="89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T288" s="20" t="s">
        <v>172</v>
      </c>
      <c r="AU288" s="20" t="s">
        <v>21</v>
      </c>
    </row>
    <row r="289" s="13" customFormat="1">
      <c r="A289" s="13"/>
      <c r="B289" s="229"/>
      <c r="C289" s="230"/>
      <c r="D289" s="231" t="s">
        <v>174</v>
      </c>
      <c r="E289" s="232" t="s">
        <v>44</v>
      </c>
      <c r="F289" s="233" t="s">
        <v>459</v>
      </c>
      <c r="G289" s="230"/>
      <c r="H289" s="234">
        <v>0.029999999999999999</v>
      </c>
      <c r="I289" s="235"/>
      <c r="J289" s="230"/>
      <c r="K289" s="230"/>
      <c r="L289" s="236"/>
      <c r="M289" s="237"/>
      <c r="N289" s="238"/>
      <c r="O289" s="238"/>
      <c r="P289" s="238"/>
      <c r="Q289" s="238"/>
      <c r="R289" s="238"/>
      <c r="S289" s="238"/>
      <c r="T289" s="239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0" t="s">
        <v>174</v>
      </c>
      <c r="AU289" s="240" t="s">
        <v>21</v>
      </c>
      <c r="AV289" s="13" t="s">
        <v>21</v>
      </c>
      <c r="AW289" s="13" t="s">
        <v>42</v>
      </c>
      <c r="AX289" s="13" t="s">
        <v>90</v>
      </c>
      <c r="AY289" s="240" t="s">
        <v>163</v>
      </c>
    </row>
    <row r="290" s="2" customFormat="1" ht="21.75" customHeight="1">
      <c r="A290" s="42"/>
      <c r="B290" s="43"/>
      <c r="C290" s="211" t="s">
        <v>460</v>
      </c>
      <c r="D290" s="211" t="s">
        <v>165</v>
      </c>
      <c r="E290" s="212" t="s">
        <v>461</v>
      </c>
      <c r="F290" s="213" t="s">
        <v>462</v>
      </c>
      <c r="G290" s="214" t="s">
        <v>112</v>
      </c>
      <c r="H290" s="215">
        <v>0.029999999999999999</v>
      </c>
      <c r="I290" s="216"/>
      <c r="J290" s="217">
        <f>ROUND(I290*H290,2)</f>
        <v>0</v>
      </c>
      <c r="K290" s="213" t="s">
        <v>169</v>
      </c>
      <c r="L290" s="48"/>
      <c r="M290" s="218" t="s">
        <v>44</v>
      </c>
      <c r="N290" s="219" t="s">
        <v>53</v>
      </c>
      <c r="O290" s="88"/>
      <c r="P290" s="220">
        <f>O290*H290</f>
        <v>0</v>
      </c>
      <c r="Q290" s="220">
        <v>0</v>
      </c>
      <c r="R290" s="220">
        <f>Q290*H290</f>
        <v>0</v>
      </c>
      <c r="S290" s="220">
        <v>0</v>
      </c>
      <c r="T290" s="221">
        <f>S290*H290</f>
        <v>0</v>
      </c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R290" s="222" t="s">
        <v>170</v>
      </c>
      <c r="AT290" s="222" t="s">
        <v>165</v>
      </c>
      <c r="AU290" s="222" t="s">
        <v>21</v>
      </c>
      <c r="AY290" s="20" t="s">
        <v>163</v>
      </c>
      <c r="BE290" s="223">
        <f>IF(N290="základní",J290,0)</f>
        <v>0</v>
      </c>
      <c r="BF290" s="223">
        <f>IF(N290="snížená",J290,0)</f>
        <v>0</v>
      </c>
      <c r="BG290" s="223">
        <f>IF(N290="zákl. přenesená",J290,0)</f>
        <v>0</v>
      </c>
      <c r="BH290" s="223">
        <f>IF(N290="sníž. přenesená",J290,0)</f>
        <v>0</v>
      </c>
      <c r="BI290" s="223">
        <f>IF(N290="nulová",J290,0)</f>
        <v>0</v>
      </c>
      <c r="BJ290" s="20" t="s">
        <v>90</v>
      </c>
      <c r="BK290" s="223">
        <f>ROUND(I290*H290,2)</f>
        <v>0</v>
      </c>
      <c r="BL290" s="20" t="s">
        <v>170</v>
      </c>
      <c r="BM290" s="222" t="s">
        <v>463</v>
      </c>
    </row>
    <row r="291" s="2" customFormat="1">
      <c r="A291" s="42"/>
      <c r="B291" s="43"/>
      <c r="C291" s="44"/>
      <c r="D291" s="224" t="s">
        <v>172</v>
      </c>
      <c r="E291" s="44"/>
      <c r="F291" s="225" t="s">
        <v>464</v>
      </c>
      <c r="G291" s="44"/>
      <c r="H291" s="44"/>
      <c r="I291" s="226"/>
      <c r="J291" s="44"/>
      <c r="K291" s="44"/>
      <c r="L291" s="48"/>
      <c r="M291" s="227"/>
      <c r="N291" s="228"/>
      <c r="O291" s="88"/>
      <c r="P291" s="88"/>
      <c r="Q291" s="88"/>
      <c r="R291" s="88"/>
      <c r="S291" s="88"/>
      <c r="T291" s="89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T291" s="20" t="s">
        <v>172</v>
      </c>
      <c r="AU291" s="20" t="s">
        <v>21</v>
      </c>
    </row>
    <row r="292" s="13" customFormat="1">
      <c r="A292" s="13"/>
      <c r="B292" s="229"/>
      <c r="C292" s="230"/>
      <c r="D292" s="231" t="s">
        <v>174</v>
      </c>
      <c r="E292" s="232" t="s">
        <v>44</v>
      </c>
      <c r="F292" s="233" t="s">
        <v>465</v>
      </c>
      <c r="G292" s="230"/>
      <c r="H292" s="234">
        <v>0.029999999999999999</v>
      </c>
      <c r="I292" s="235"/>
      <c r="J292" s="230"/>
      <c r="K292" s="230"/>
      <c r="L292" s="236"/>
      <c r="M292" s="237"/>
      <c r="N292" s="238"/>
      <c r="O292" s="238"/>
      <c r="P292" s="238"/>
      <c r="Q292" s="238"/>
      <c r="R292" s="238"/>
      <c r="S292" s="238"/>
      <c r="T292" s="239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0" t="s">
        <v>174</v>
      </c>
      <c r="AU292" s="240" t="s">
        <v>21</v>
      </c>
      <c r="AV292" s="13" t="s">
        <v>21</v>
      </c>
      <c r="AW292" s="13" t="s">
        <v>42</v>
      </c>
      <c r="AX292" s="13" t="s">
        <v>90</v>
      </c>
      <c r="AY292" s="240" t="s">
        <v>163</v>
      </c>
    </row>
    <row r="293" s="2" customFormat="1" ht="24.15" customHeight="1">
      <c r="A293" s="42"/>
      <c r="B293" s="43"/>
      <c r="C293" s="211" t="s">
        <v>466</v>
      </c>
      <c r="D293" s="211" t="s">
        <v>165</v>
      </c>
      <c r="E293" s="212" t="s">
        <v>467</v>
      </c>
      <c r="F293" s="213" t="s">
        <v>468</v>
      </c>
      <c r="G293" s="214" t="s">
        <v>112</v>
      </c>
      <c r="H293" s="215">
        <v>0.81599999999999995</v>
      </c>
      <c r="I293" s="216"/>
      <c r="J293" s="217">
        <f>ROUND(I293*H293,2)</f>
        <v>0</v>
      </c>
      <c r="K293" s="213" t="s">
        <v>169</v>
      </c>
      <c r="L293" s="48"/>
      <c r="M293" s="218" t="s">
        <v>44</v>
      </c>
      <c r="N293" s="219" t="s">
        <v>53</v>
      </c>
      <c r="O293" s="88"/>
      <c r="P293" s="220">
        <f>O293*H293</f>
        <v>0</v>
      </c>
      <c r="Q293" s="220">
        <v>0.00091</v>
      </c>
      <c r="R293" s="220">
        <f>Q293*H293</f>
        <v>0.00074255999999999996</v>
      </c>
      <c r="S293" s="220">
        <v>0</v>
      </c>
      <c r="T293" s="221">
        <f>S293*H293</f>
        <v>0</v>
      </c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R293" s="222" t="s">
        <v>170</v>
      </c>
      <c r="AT293" s="222" t="s">
        <v>165</v>
      </c>
      <c r="AU293" s="222" t="s">
        <v>21</v>
      </c>
      <c r="AY293" s="20" t="s">
        <v>163</v>
      </c>
      <c r="BE293" s="223">
        <f>IF(N293="základní",J293,0)</f>
        <v>0</v>
      </c>
      <c r="BF293" s="223">
        <f>IF(N293="snížená",J293,0)</f>
        <v>0</v>
      </c>
      <c r="BG293" s="223">
        <f>IF(N293="zákl. přenesená",J293,0)</f>
        <v>0</v>
      </c>
      <c r="BH293" s="223">
        <f>IF(N293="sníž. přenesená",J293,0)</f>
        <v>0</v>
      </c>
      <c r="BI293" s="223">
        <f>IF(N293="nulová",J293,0)</f>
        <v>0</v>
      </c>
      <c r="BJ293" s="20" t="s">
        <v>90</v>
      </c>
      <c r="BK293" s="223">
        <f>ROUND(I293*H293,2)</f>
        <v>0</v>
      </c>
      <c r="BL293" s="20" t="s">
        <v>170</v>
      </c>
      <c r="BM293" s="222" t="s">
        <v>469</v>
      </c>
    </row>
    <row r="294" s="2" customFormat="1">
      <c r="A294" s="42"/>
      <c r="B294" s="43"/>
      <c r="C294" s="44"/>
      <c r="D294" s="224" t="s">
        <v>172</v>
      </c>
      <c r="E294" s="44"/>
      <c r="F294" s="225" t="s">
        <v>470</v>
      </c>
      <c r="G294" s="44"/>
      <c r="H294" s="44"/>
      <c r="I294" s="226"/>
      <c r="J294" s="44"/>
      <c r="K294" s="44"/>
      <c r="L294" s="48"/>
      <c r="M294" s="227"/>
      <c r="N294" s="228"/>
      <c r="O294" s="88"/>
      <c r="P294" s="88"/>
      <c r="Q294" s="88"/>
      <c r="R294" s="88"/>
      <c r="S294" s="88"/>
      <c r="T294" s="89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T294" s="20" t="s">
        <v>172</v>
      </c>
      <c r="AU294" s="20" t="s">
        <v>21</v>
      </c>
    </row>
    <row r="295" s="13" customFormat="1">
      <c r="A295" s="13"/>
      <c r="B295" s="229"/>
      <c r="C295" s="230"/>
      <c r="D295" s="231" t="s">
        <v>174</v>
      </c>
      <c r="E295" s="232" t="s">
        <v>44</v>
      </c>
      <c r="F295" s="233" t="s">
        <v>471</v>
      </c>
      <c r="G295" s="230"/>
      <c r="H295" s="234">
        <v>0.81599999999999995</v>
      </c>
      <c r="I295" s="235"/>
      <c r="J295" s="230"/>
      <c r="K295" s="230"/>
      <c r="L295" s="236"/>
      <c r="M295" s="237"/>
      <c r="N295" s="238"/>
      <c r="O295" s="238"/>
      <c r="P295" s="238"/>
      <c r="Q295" s="238"/>
      <c r="R295" s="238"/>
      <c r="S295" s="238"/>
      <c r="T295" s="239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0" t="s">
        <v>174</v>
      </c>
      <c r="AU295" s="240" t="s">
        <v>21</v>
      </c>
      <c r="AV295" s="13" t="s">
        <v>21</v>
      </c>
      <c r="AW295" s="13" t="s">
        <v>42</v>
      </c>
      <c r="AX295" s="13" t="s">
        <v>90</v>
      </c>
      <c r="AY295" s="240" t="s">
        <v>163</v>
      </c>
    </row>
    <row r="296" s="12" customFormat="1" ht="22.8" customHeight="1">
      <c r="A296" s="12"/>
      <c r="B296" s="195"/>
      <c r="C296" s="196"/>
      <c r="D296" s="197" t="s">
        <v>81</v>
      </c>
      <c r="E296" s="209" t="s">
        <v>218</v>
      </c>
      <c r="F296" s="209" t="s">
        <v>472</v>
      </c>
      <c r="G296" s="196"/>
      <c r="H296" s="196"/>
      <c r="I296" s="199"/>
      <c r="J296" s="210">
        <f>BK296</f>
        <v>0</v>
      </c>
      <c r="K296" s="196"/>
      <c r="L296" s="201"/>
      <c r="M296" s="202"/>
      <c r="N296" s="203"/>
      <c r="O296" s="203"/>
      <c r="P296" s="204">
        <f>SUM(P297:P426)</f>
        <v>0</v>
      </c>
      <c r="Q296" s="203"/>
      <c r="R296" s="204">
        <f>SUM(R297:R426)</f>
        <v>124.5405753</v>
      </c>
      <c r="S296" s="203"/>
      <c r="T296" s="205">
        <f>SUM(T297:T426)</f>
        <v>29.616319999999998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06" t="s">
        <v>90</v>
      </c>
      <c r="AT296" s="207" t="s">
        <v>81</v>
      </c>
      <c r="AU296" s="207" t="s">
        <v>90</v>
      </c>
      <c r="AY296" s="206" t="s">
        <v>163</v>
      </c>
      <c r="BK296" s="208">
        <f>SUM(BK297:BK426)</f>
        <v>0</v>
      </c>
    </row>
    <row r="297" s="2" customFormat="1" ht="16.5" customHeight="1">
      <c r="A297" s="42"/>
      <c r="B297" s="43"/>
      <c r="C297" s="211" t="s">
        <v>473</v>
      </c>
      <c r="D297" s="211" t="s">
        <v>165</v>
      </c>
      <c r="E297" s="212" t="s">
        <v>474</v>
      </c>
      <c r="F297" s="213" t="s">
        <v>475</v>
      </c>
      <c r="G297" s="214" t="s">
        <v>358</v>
      </c>
      <c r="H297" s="215">
        <v>45.299999999999997</v>
      </c>
      <c r="I297" s="216"/>
      <c r="J297" s="217">
        <f>ROUND(I297*H297,2)</f>
        <v>0</v>
      </c>
      <c r="K297" s="213" t="s">
        <v>169</v>
      </c>
      <c r="L297" s="48"/>
      <c r="M297" s="218" t="s">
        <v>44</v>
      </c>
      <c r="N297" s="219" t="s">
        <v>53</v>
      </c>
      <c r="O297" s="88"/>
      <c r="P297" s="220">
        <f>O297*H297</f>
        <v>0</v>
      </c>
      <c r="Q297" s="220">
        <v>0</v>
      </c>
      <c r="R297" s="220">
        <f>Q297*H297</f>
        <v>0</v>
      </c>
      <c r="S297" s="220">
        <v>0.32000000000000001</v>
      </c>
      <c r="T297" s="221">
        <f>S297*H297</f>
        <v>14.495999999999999</v>
      </c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R297" s="222" t="s">
        <v>170</v>
      </c>
      <c r="AT297" s="222" t="s">
        <v>165</v>
      </c>
      <c r="AU297" s="222" t="s">
        <v>21</v>
      </c>
      <c r="AY297" s="20" t="s">
        <v>163</v>
      </c>
      <c r="BE297" s="223">
        <f>IF(N297="základní",J297,0)</f>
        <v>0</v>
      </c>
      <c r="BF297" s="223">
        <f>IF(N297="snížená",J297,0)</f>
        <v>0</v>
      </c>
      <c r="BG297" s="223">
        <f>IF(N297="zákl. přenesená",J297,0)</f>
        <v>0</v>
      </c>
      <c r="BH297" s="223">
        <f>IF(N297="sníž. přenesená",J297,0)</f>
        <v>0</v>
      </c>
      <c r="BI297" s="223">
        <f>IF(N297="nulová",J297,0)</f>
        <v>0</v>
      </c>
      <c r="BJ297" s="20" t="s">
        <v>90</v>
      </c>
      <c r="BK297" s="223">
        <f>ROUND(I297*H297,2)</f>
        <v>0</v>
      </c>
      <c r="BL297" s="20" t="s">
        <v>170</v>
      </c>
      <c r="BM297" s="222" t="s">
        <v>476</v>
      </c>
    </row>
    <row r="298" s="2" customFormat="1">
      <c r="A298" s="42"/>
      <c r="B298" s="43"/>
      <c r="C298" s="44"/>
      <c r="D298" s="224" t="s">
        <v>172</v>
      </c>
      <c r="E298" s="44"/>
      <c r="F298" s="225" t="s">
        <v>477</v>
      </c>
      <c r="G298" s="44"/>
      <c r="H298" s="44"/>
      <c r="I298" s="226"/>
      <c r="J298" s="44"/>
      <c r="K298" s="44"/>
      <c r="L298" s="48"/>
      <c r="M298" s="227"/>
      <c r="N298" s="228"/>
      <c r="O298" s="88"/>
      <c r="P298" s="88"/>
      <c r="Q298" s="88"/>
      <c r="R298" s="88"/>
      <c r="S298" s="88"/>
      <c r="T298" s="89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T298" s="20" t="s">
        <v>172</v>
      </c>
      <c r="AU298" s="20" t="s">
        <v>21</v>
      </c>
    </row>
    <row r="299" s="13" customFormat="1">
      <c r="A299" s="13"/>
      <c r="B299" s="229"/>
      <c r="C299" s="230"/>
      <c r="D299" s="231" t="s">
        <v>174</v>
      </c>
      <c r="E299" s="232" t="s">
        <v>44</v>
      </c>
      <c r="F299" s="233" t="s">
        <v>417</v>
      </c>
      <c r="G299" s="230"/>
      <c r="H299" s="234">
        <v>40</v>
      </c>
      <c r="I299" s="235"/>
      <c r="J299" s="230"/>
      <c r="K299" s="230"/>
      <c r="L299" s="236"/>
      <c r="M299" s="237"/>
      <c r="N299" s="238"/>
      <c r="O299" s="238"/>
      <c r="P299" s="238"/>
      <c r="Q299" s="238"/>
      <c r="R299" s="238"/>
      <c r="S299" s="238"/>
      <c r="T299" s="239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0" t="s">
        <v>174</v>
      </c>
      <c r="AU299" s="240" t="s">
        <v>21</v>
      </c>
      <c r="AV299" s="13" t="s">
        <v>21</v>
      </c>
      <c r="AW299" s="13" t="s">
        <v>42</v>
      </c>
      <c r="AX299" s="13" t="s">
        <v>82</v>
      </c>
      <c r="AY299" s="240" t="s">
        <v>163</v>
      </c>
    </row>
    <row r="300" s="13" customFormat="1">
      <c r="A300" s="13"/>
      <c r="B300" s="229"/>
      <c r="C300" s="230"/>
      <c r="D300" s="231" t="s">
        <v>174</v>
      </c>
      <c r="E300" s="232" t="s">
        <v>44</v>
      </c>
      <c r="F300" s="233" t="s">
        <v>478</v>
      </c>
      <c r="G300" s="230"/>
      <c r="H300" s="234">
        <v>0.80000000000000004</v>
      </c>
      <c r="I300" s="235"/>
      <c r="J300" s="230"/>
      <c r="K300" s="230"/>
      <c r="L300" s="236"/>
      <c r="M300" s="237"/>
      <c r="N300" s="238"/>
      <c r="O300" s="238"/>
      <c r="P300" s="238"/>
      <c r="Q300" s="238"/>
      <c r="R300" s="238"/>
      <c r="S300" s="238"/>
      <c r="T300" s="239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0" t="s">
        <v>174</v>
      </c>
      <c r="AU300" s="240" t="s">
        <v>21</v>
      </c>
      <c r="AV300" s="13" t="s">
        <v>21</v>
      </c>
      <c r="AW300" s="13" t="s">
        <v>42</v>
      </c>
      <c r="AX300" s="13" t="s">
        <v>82</v>
      </c>
      <c r="AY300" s="240" t="s">
        <v>163</v>
      </c>
    </row>
    <row r="301" s="13" customFormat="1">
      <c r="A301" s="13"/>
      <c r="B301" s="229"/>
      <c r="C301" s="230"/>
      <c r="D301" s="231" t="s">
        <v>174</v>
      </c>
      <c r="E301" s="232" t="s">
        <v>44</v>
      </c>
      <c r="F301" s="233" t="s">
        <v>479</v>
      </c>
      <c r="G301" s="230"/>
      <c r="H301" s="234">
        <v>3.5</v>
      </c>
      <c r="I301" s="235"/>
      <c r="J301" s="230"/>
      <c r="K301" s="230"/>
      <c r="L301" s="236"/>
      <c r="M301" s="237"/>
      <c r="N301" s="238"/>
      <c r="O301" s="238"/>
      <c r="P301" s="238"/>
      <c r="Q301" s="238"/>
      <c r="R301" s="238"/>
      <c r="S301" s="238"/>
      <c r="T301" s="239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0" t="s">
        <v>174</v>
      </c>
      <c r="AU301" s="240" t="s">
        <v>21</v>
      </c>
      <c r="AV301" s="13" t="s">
        <v>21</v>
      </c>
      <c r="AW301" s="13" t="s">
        <v>42</v>
      </c>
      <c r="AX301" s="13" t="s">
        <v>82</v>
      </c>
      <c r="AY301" s="240" t="s">
        <v>163</v>
      </c>
    </row>
    <row r="302" s="13" customFormat="1">
      <c r="A302" s="13"/>
      <c r="B302" s="229"/>
      <c r="C302" s="230"/>
      <c r="D302" s="231" t="s">
        <v>174</v>
      </c>
      <c r="E302" s="232" t="s">
        <v>44</v>
      </c>
      <c r="F302" s="233" t="s">
        <v>480</v>
      </c>
      <c r="G302" s="230"/>
      <c r="H302" s="234">
        <v>1</v>
      </c>
      <c r="I302" s="235"/>
      <c r="J302" s="230"/>
      <c r="K302" s="230"/>
      <c r="L302" s="236"/>
      <c r="M302" s="237"/>
      <c r="N302" s="238"/>
      <c r="O302" s="238"/>
      <c r="P302" s="238"/>
      <c r="Q302" s="238"/>
      <c r="R302" s="238"/>
      <c r="S302" s="238"/>
      <c r="T302" s="239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0" t="s">
        <v>174</v>
      </c>
      <c r="AU302" s="240" t="s">
        <v>21</v>
      </c>
      <c r="AV302" s="13" t="s">
        <v>21</v>
      </c>
      <c r="AW302" s="13" t="s">
        <v>42</v>
      </c>
      <c r="AX302" s="13" t="s">
        <v>82</v>
      </c>
      <c r="AY302" s="240" t="s">
        <v>163</v>
      </c>
    </row>
    <row r="303" s="15" customFormat="1">
      <c r="A303" s="15"/>
      <c r="B303" s="252"/>
      <c r="C303" s="253"/>
      <c r="D303" s="231" t="s">
        <v>174</v>
      </c>
      <c r="E303" s="254" t="s">
        <v>44</v>
      </c>
      <c r="F303" s="255" t="s">
        <v>226</v>
      </c>
      <c r="G303" s="253"/>
      <c r="H303" s="256">
        <v>45.299999999999997</v>
      </c>
      <c r="I303" s="257"/>
      <c r="J303" s="253"/>
      <c r="K303" s="253"/>
      <c r="L303" s="258"/>
      <c r="M303" s="259"/>
      <c r="N303" s="260"/>
      <c r="O303" s="260"/>
      <c r="P303" s="260"/>
      <c r="Q303" s="260"/>
      <c r="R303" s="260"/>
      <c r="S303" s="260"/>
      <c r="T303" s="261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62" t="s">
        <v>174</v>
      </c>
      <c r="AU303" s="262" t="s">
        <v>21</v>
      </c>
      <c r="AV303" s="15" t="s">
        <v>170</v>
      </c>
      <c r="AW303" s="15" t="s">
        <v>42</v>
      </c>
      <c r="AX303" s="15" t="s">
        <v>90</v>
      </c>
      <c r="AY303" s="262" t="s">
        <v>163</v>
      </c>
    </row>
    <row r="304" s="2" customFormat="1" ht="16.5" customHeight="1">
      <c r="A304" s="42"/>
      <c r="B304" s="43"/>
      <c r="C304" s="211" t="s">
        <v>481</v>
      </c>
      <c r="D304" s="211" t="s">
        <v>165</v>
      </c>
      <c r="E304" s="212" t="s">
        <v>482</v>
      </c>
      <c r="F304" s="213" t="s">
        <v>483</v>
      </c>
      <c r="G304" s="214" t="s">
        <v>358</v>
      </c>
      <c r="H304" s="215">
        <v>4.7800000000000002</v>
      </c>
      <c r="I304" s="216"/>
      <c r="J304" s="217">
        <f>ROUND(I304*H304,2)</f>
        <v>0</v>
      </c>
      <c r="K304" s="213" t="s">
        <v>169</v>
      </c>
      <c r="L304" s="48"/>
      <c r="M304" s="218" t="s">
        <v>44</v>
      </c>
      <c r="N304" s="219" t="s">
        <v>53</v>
      </c>
      <c r="O304" s="88"/>
      <c r="P304" s="220">
        <f>O304*H304</f>
        <v>0</v>
      </c>
      <c r="Q304" s="220">
        <v>1.0000000000000001E-05</v>
      </c>
      <c r="R304" s="220">
        <f>Q304*H304</f>
        <v>4.7800000000000003E-05</v>
      </c>
      <c r="S304" s="220">
        <v>0</v>
      </c>
      <c r="T304" s="221">
        <f>S304*H304</f>
        <v>0</v>
      </c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R304" s="222" t="s">
        <v>170</v>
      </c>
      <c r="AT304" s="222" t="s">
        <v>165</v>
      </c>
      <c r="AU304" s="222" t="s">
        <v>21</v>
      </c>
      <c r="AY304" s="20" t="s">
        <v>163</v>
      </c>
      <c r="BE304" s="223">
        <f>IF(N304="základní",J304,0)</f>
        <v>0</v>
      </c>
      <c r="BF304" s="223">
        <f>IF(N304="snížená",J304,0)</f>
        <v>0</v>
      </c>
      <c r="BG304" s="223">
        <f>IF(N304="zákl. přenesená",J304,0)</f>
        <v>0</v>
      </c>
      <c r="BH304" s="223">
        <f>IF(N304="sníž. přenesená",J304,0)</f>
        <v>0</v>
      </c>
      <c r="BI304" s="223">
        <f>IF(N304="nulová",J304,0)</f>
        <v>0</v>
      </c>
      <c r="BJ304" s="20" t="s">
        <v>90</v>
      </c>
      <c r="BK304" s="223">
        <f>ROUND(I304*H304,2)</f>
        <v>0</v>
      </c>
      <c r="BL304" s="20" t="s">
        <v>170</v>
      </c>
      <c r="BM304" s="222" t="s">
        <v>484</v>
      </c>
    </row>
    <row r="305" s="2" customFormat="1">
      <c r="A305" s="42"/>
      <c r="B305" s="43"/>
      <c r="C305" s="44"/>
      <c r="D305" s="224" t="s">
        <v>172</v>
      </c>
      <c r="E305" s="44"/>
      <c r="F305" s="225" t="s">
        <v>485</v>
      </c>
      <c r="G305" s="44"/>
      <c r="H305" s="44"/>
      <c r="I305" s="226"/>
      <c r="J305" s="44"/>
      <c r="K305" s="44"/>
      <c r="L305" s="48"/>
      <c r="M305" s="227"/>
      <c r="N305" s="228"/>
      <c r="O305" s="88"/>
      <c r="P305" s="88"/>
      <c r="Q305" s="88"/>
      <c r="R305" s="88"/>
      <c r="S305" s="88"/>
      <c r="T305" s="89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T305" s="20" t="s">
        <v>172</v>
      </c>
      <c r="AU305" s="20" t="s">
        <v>21</v>
      </c>
    </row>
    <row r="306" s="13" customFormat="1">
      <c r="A306" s="13"/>
      <c r="B306" s="229"/>
      <c r="C306" s="230"/>
      <c r="D306" s="231" t="s">
        <v>174</v>
      </c>
      <c r="E306" s="232" t="s">
        <v>44</v>
      </c>
      <c r="F306" s="233" t="s">
        <v>486</v>
      </c>
      <c r="G306" s="230"/>
      <c r="H306" s="234">
        <v>4.7800000000000002</v>
      </c>
      <c r="I306" s="235"/>
      <c r="J306" s="230"/>
      <c r="K306" s="230"/>
      <c r="L306" s="236"/>
      <c r="M306" s="237"/>
      <c r="N306" s="238"/>
      <c r="O306" s="238"/>
      <c r="P306" s="238"/>
      <c r="Q306" s="238"/>
      <c r="R306" s="238"/>
      <c r="S306" s="238"/>
      <c r="T306" s="239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0" t="s">
        <v>174</v>
      </c>
      <c r="AU306" s="240" t="s">
        <v>21</v>
      </c>
      <c r="AV306" s="13" t="s">
        <v>21</v>
      </c>
      <c r="AW306" s="13" t="s">
        <v>42</v>
      </c>
      <c r="AX306" s="13" t="s">
        <v>90</v>
      </c>
      <c r="AY306" s="240" t="s">
        <v>163</v>
      </c>
    </row>
    <row r="307" s="2" customFormat="1" ht="16.5" customHeight="1">
      <c r="A307" s="42"/>
      <c r="B307" s="43"/>
      <c r="C307" s="263" t="s">
        <v>487</v>
      </c>
      <c r="D307" s="263" t="s">
        <v>306</v>
      </c>
      <c r="E307" s="264" t="s">
        <v>488</v>
      </c>
      <c r="F307" s="265" t="s">
        <v>489</v>
      </c>
      <c r="G307" s="266" t="s">
        <v>358</v>
      </c>
      <c r="H307" s="267">
        <v>4.923</v>
      </c>
      <c r="I307" s="268"/>
      <c r="J307" s="269">
        <f>ROUND(I307*H307,2)</f>
        <v>0</v>
      </c>
      <c r="K307" s="265" t="s">
        <v>169</v>
      </c>
      <c r="L307" s="270"/>
      <c r="M307" s="271" t="s">
        <v>44</v>
      </c>
      <c r="N307" s="272" t="s">
        <v>53</v>
      </c>
      <c r="O307" s="88"/>
      <c r="P307" s="220">
        <f>O307*H307</f>
        <v>0</v>
      </c>
      <c r="Q307" s="220">
        <v>0.0042599999999999999</v>
      </c>
      <c r="R307" s="220">
        <f>Q307*H307</f>
        <v>0.020971980000000001</v>
      </c>
      <c r="S307" s="220">
        <v>0</v>
      </c>
      <c r="T307" s="221">
        <f>S307*H307</f>
        <v>0</v>
      </c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R307" s="222" t="s">
        <v>218</v>
      </c>
      <c r="AT307" s="222" t="s">
        <v>306</v>
      </c>
      <c r="AU307" s="222" t="s">
        <v>21</v>
      </c>
      <c r="AY307" s="20" t="s">
        <v>163</v>
      </c>
      <c r="BE307" s="223">
        <f>IF(N307="základní",J307,0)</f>
        <v>0</v>
      </c>
      <c r="BF307" s="223">
        <f>IF(N307="snížená",J307,0)</f>
        <v>0</v>
      </c>
      <c r="BG307" s="223">
        <f>IF(N307="zákl. přenesená",J307,0)</f>
        <v>0</v>
      </c>
      <c r="BH307" s="223">
        <f>IF(N307="sníž. přenesená",J307,0)</f>
        <v>0</v>
      </c>
      <c r="BI307" s="223">
        <f>IF(N307="nulová",J307,0)</f>
        <v>0</v>
      </c>
      <c r="BJ307" s="20" t="s">
        <v>90</v>
      </c>
      <c r="BK307" s="223">
        <f>ROUND(I307*H307,2)</f>
        <v>0</v>
      </c>
      <c r="BL307" s="20" t="s">
        <v>170</v>
      </c>
      <c r="BM307" s="222" t="s">
        <v>490</v>
      </c>
    </row>
    <row r="308" s="13" customFormat="1">
      <c r="A308" s="13"/>
      <c r="B308" s="229"/>
      <c r="C308" s="230"/>
      <c r="D308" s="231" t="s">
        <v>174</v>
      </c>
      <c r="E308" s="230"/>
      <c r="F308" s="233" t="s">
        <v>491</v>
      </c>
      <c r="G308" s="230"/>
      <c r="H308" s="234">
        <v>4.923</v>
      </c>
      <c r="I308" s="235"/>
      <c r="J308" s="230"/>
      <c r="K308" s="230"/>
      <c r="L308" s="236"/>
      <c r="M308" s="237"/>
      <c r="N308" s="238"/>
      <c r="O308" s="238"/>
      <c r="P308" s="238"/>
      <c r="Q308" s="238"/>
      <c r="R308" s="238"/>
      <c r="S308" s="238"/>
      <c r="T308" s="239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0" t="s">
        <v>174</v>
      </c>
      <c r="AU308" s="240" t="s">
        <v>21</v>
      </c>
      <c r="AV308" s="13" t="s">
        <v>21</v>
      </c>
      <c r="AW308" s="13" t="s">
        <v>4</v>
      </c>
      <c r="AX308" s="13" t="s">
        <v>90</v>
      </c>
      <c r="AY308" s="240" t="s">
        <v>163</v>
      </c>
    </row>
    <row r="309" s="2" customFormat="1" ht="16.5" customHeight="1">
      <c r="A309" s="42"/>
      <c r="B309" s="43"/>
      <c r="C309" s="211" t="s">
        <v>492</v>
      </c>
      <c r="D309" s="211" t="s">
        <v>165</v>
      </c>
      <c r="E309" s="212" t="s">
        <v>493</v>
      </c>
      <c r="F309" s="213" t="s">
        <v>494</v>
      </c>
      <c r="G309" s="214" t="s">
        <v>358</v>
      </c>
      <c r="H309" s="215">
        <v>0.5</v>
      </c>
      <c r="I309" s="216"/>
      <c r="J309" s="217">
        <f>ROUND(I309*H309,2)</f>
        <v>0</v>
      </c>
      <c r="K309" s="213" t="s">
        <v>169</v>
      </c>
      <c r="L309" s="48"/>
      <c r="M309" s="218" t="s">
        <v>44</v>
      </c>
      <c r="N309" s="219" t="s">
        <v>53</v>
      </c>
      <c r="O309" s="88"/>
      <c r="P309" s="220">
        <f>O309*H309</f>
        <v>0</v>
      </c>
      <c r="Q309" s="220">
        <v>2.0000000000000002E-05</v>
      </c>
      <c r="R309" s="220">
        <f>Q309*H309</f>
        <v>1.0000000000000001E-05</v>
      </c>
      <c r="S309" s="220">
        <v>0</v>
      </c>
      <c r="T309" s="221">
        <f>S309*H309</f>
        <v>0</v>
      </c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R309" s="222" t="s">
        <v>170</v>
      </c>
      <c r="AT309" s="222" t="s">
        <v>165</v>
      </c>
      <c r="AU309" s="222" t="s">
        <v>21</v>
      </c>
      <c r="AY309" s="20" t="s">
        <v>163</v>
      </c>
      <c r="BE309" s="223">
        <f>IF(N309="základní",J309,0)</f>
        <v>0</v>
      </c>
      <c r="BF309" s="223">
        <f>IF(N309="snížená",J309,0)</f>
        <v>0</v>
      </c>
      <c r="BG309" s="223">
        <f>IF(N309="zákl. přenesená",J309,0)</f>
        <v>0</v>
      </c>
      <c r="BH309" s="223">
        <f>IF(N309="sníž. přenesená",J309,0)</f>
        <v>0</v>
      </c>
      <c r="BI309" s="223">
        <f>IF(N309="nulová",J309,0)</f>
        <v>0</v>
      </c>
      <c r="BJ309" s="20" t="s">
        <v>90</v>
      </c>
      <c r="BK309" s="223">
        <f>ROUND(I309*H309,2)</f>
        <v>0</v>
      </c>
      <c r="BL309" s="20" t="s">
        <v>170</v>
      </c>
      <c r="BM309" s="222" t="s">
        <v>495</v>
      </c>
    </row>
    <row r="310" s="2" customFormat="1">
      <c r="A310" s="42"/>
      <c r="B310" s="43"/>
      <c r="C310" s="44"/>
      <c r="D310" s="224" t="s">
        <v>172</v>
      </c>
      <c r="E310" s="44"/>
      <c r="F310" s="225" t="s">
        <v>496</v>
      </c>
      <c r="G310" s="44"/>
      <c r="H310" s="44"/>
      <c r="I310" s="226"/>
      <c r="J310" s="44"/>
      <c r="K310" s="44"/>
      <c r="L310" s="48"/>
      <c r="M310" s="227"/>
      <c r="N310" s="228"/>
      <c r="O310" s="88"/>
      <c r="P310" s="88"/>
      <c r="Q310" s="88"/>
      <c r="R310" s="88"/>
      <c r="S310" s="88"/>
      <c r="T310" s="89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T310" s="20" t="s">
        <v>172</v>
      </c>
      <c r="AU310" s="20" t="s">
        <v>21</v>
      </c>
    </row>
    <row r="311" s="13" customFormat="1">
      <c r="A311" s="13"/>
      <c r="B311" s="229"/>
      <c r="C311" s="230"/>
      <c r="D311" s="231" t="s">
        <v>174</v>
      </c>
      <c r="E311" s="232" t="s">
        <v>44</v>
      </c>
      <c r="F311" s="233" t="s">
        <v>497</v>
      </c>
      <c r="G311" s="230"/>
      <c r="H311" s="234">
        <v>0.5</v>
      </c>
      <c r="I311" s="235"/>
      <c r="J311" s="230"/>
      <c r="K311" s="230"/>
      <c r="L311" s="236"/>
      <c r="M311" s="237"/>
      <c r="N311" s="238"/>
      <c r="O311" s="238"/>
      <c r="P311" s="238"/>
      <c r="Q311" s="238"/>
      <c r="R311" s="238"/>
      <c r="S311" s="238"/>
      <c r="T311" s="239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0" t="s">
        <v>174</v>
      </c>
      <c r="AU311" s="240" t="s">
        <v>21</v>
      </c>
      <c r="AV311" s="13" t="s">
        <v>21</v>
      </c>
      <c r="AW311" s="13" t="s">
        <v>42</v>
      </c>
      <c r="AX311" s="13" t="s">
        <v>90</v>
      </c>
      <c r="AY311" s="240" t="s">
        <v>163</v>
      </c>
    </row>
    <row r="312" s="2" customFormat="1" ht="16.5" customHeight="1">
      <c r="A312" s="42"/>
      <c r="B312" s="43"/>
      <c r="C312" s="263" t="s">
        <v>498</v>
      </c>
      <c r="D312" s="263" t="s">
        <v>306</v>
      </c>
      <c r="E312" s="264" t="s">
        <v>499</v>
      </c>
      <c r="F312" s="265" t="s">
        <v>500</v>
      </c>
      <c r="G312" s="266" t="s">
        <v>358</v>
      </c>
      <c r="H312" s="267">
        <v>0.51500000000000001</v>
      </c>
      <c r="I312" s="268"/>
      <c r="J312" s="269">
        <f>ROUND(I312*H312,2)</f>
        <v>0</v>
      </c>
      <c r="K312" s="265" t="s">
        <v>169</v>
      </c>
      <c r="L312" s="270"/>
      <c r="M312" s="271" t="s">
        <v>44</v>
      </c>
      <c r="N312" s="272" t="s">
        <v>53</v>
      </c>
      <c r="O312" s="88"/>
      <c r="P312" s="220">
        <f>O312*H312</f>
        <v>0</v>
      </c>
      <c r="Q312" s="220">
        <v>0.01052</v>
      </c>
      <c r="R312" s="220">
        <f>Q312*H312</f>
        <v>0.0054178000000000004</v>
      </c>
      <c r="S312" s="220">
        <v>0</v>
      </c>
      <c r="T312" s="221">
        <f>S312*H312</f>
        <v>0</v>
      </c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R312" s="222" t="s">
        <v>218</v>
      </c>
      <c r="AT312" s="222" t="s">
        <v>306</v>
      </c>
      <c r="AU312" s="222" t="s">
        <v>21</v>
      </c>
      <c r="AY312" s="20" t="s">
        <v>163</v>
      </c>
      <c r="BE312" s="223">
        <f>IF(N312="základní",J312,0)</f>
        <v>0</v>
      </c>
      <c r="BF312" s="223">
        <f>IF(N312="snížená",J312,0)</f>
        <v>0</v>
      </c>
      <c r="BG312" s="223">
        <f>IF(N312="zákl. přenesená",J312,0)</f>
        <v>0</v>
      </c>
      <c r="BH312" s="223">
        <f>IF(N312="sníž. přenesená",J312,0)</f>
        <v>0</v>
      </c>
      <c r="BI312" s="223">
        <f>IF(N312="nulová",J312,0)</f>
        <v>0</v>
      </c>
      <c r="BJ312" s="20" t="s">
        <v>90</v>
      </c>
      <c r="BK312" s="223">
        <f>ROUND(I312*H312,2)</f>
        <v>0</v>
      </c>
      <c r="BL312" s="20" t="s">
        <v>170</v>
      </c>
      <c r="BM312" s="222" t="s">
        <v>501</v>
      </c>
    </row>
    <row r="313" s="13" customFormat="1">
      <c r="A313" s="13"/>
      <c r="B313" s="229"/>
      <c r="C313" s="230"/>
      <c r="D313" s="231" t="s">
        <v>174</v>
      </c>
      <c r="E313" s="230"/>
      <c r="F313" s="233" t="s">
        <v>502</v>
      </c>
      <c r="G313" s="230"/>
      <c r="H313" s="234">
        <v>0.51500000000000001</v>
      </c>
      <c r="I313" s="235"/>
      <c r="J313" s="230"/>
      <c r="K313" s="230"/>
      <c r="L313" s="236"/>
      <c r="M313" s="237"/>
      <c r="N313" s="238"/>
      <c r="O313" s="238"/>
      <c r="P313" s="238"/>
      <c r="Q313" s="238"/>
      <c r="R313" s="238"/>
      <c r="S313" s="238"/>
      <c r="T313" s="239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0" t="s">
        <v>174</v>
      </c>
      <c r="AU313" s="240" t="s">
        <v>21</v>
      </c>
      <c r="AV313" s="13" t="s">
        <v>21</v>
      </c>
      <c r="AW313" s="13" t="s">
        <v>4</v>
      </c>
      <c r="AX313" s="13" t="s">
        <v>90</v>
      </c>
      <c r="AY313" s="240" t="s">
        <v>163</v>
      </c>
    </row>
    <row r="314" s="2" customFormat="1" ht="16.5" customHeight="1">
      <c r="A314" s="42"/>
      <c r="B314" s="43"/>
      <c r="C314" s="211" t="s">
        <v>503</v>
      </c>
      <c r="D314" s="211" t="s">
        <v>165</v>
      </c>
      <c r="E314" s="212" t="s">
        <v>504</v>
      </c>
      <c r="F314" s="213" t="s">
        <v>505</v>
      </c>
      <c r="G314" s="214" t="s">
        <v>358</v>
      </c>
      <c r="H314" s="215">
        <v>9.9000000000000004</v>
      </c>
      <c r="I314" s="216"/>
      <c r="J314" s="217">
        <f>ROUND(I314*H314,2)</f>
        <v>0</v>
      </c>
      <c r="K314" s="213" t="s">
        <v>169</v>
      </c>
      <c r="L314" s="48"/>
      <c r="M314" s="218" t="s">
        <v>44</v>
      </c>
      <c r="N314" s="219" t="s">
        <v>53</v>
      </c>
      <c r="O314" s="88"/>
      <c r="P314" s="220">
        <f>O314*H314</f>
        <v>0</v>
      </c>
      <c r="Q314" s="220">
        <v>2.0000000000000002E-05</v>
      </c>
      <c r="R314" s="220">
        <f>Q314*H314</f>
        <v>0.00019800000000000002</v>
      </c>
      <c r="S314" s="220">
        <v>0</v>
      </c>
      <c r="T314" s="221">
        <f>S314*H314</f>
        <v>0</v>
      </c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R314" s="222" t="s">
        <v>170</v>
      </c>
      <c r="AT314" s="222" t="s">
        <v>165</v>
      </c>
      <c r="AU314" s="222" t="s">
        <v>21</v>
      </c>
      <c r="AY314" s="20" t="s">
        <v>163</v>
      </c>
      <c r="BE314" s="223">
        <f>IF(N314="základní",J314,0)</f>
        <v>0</v>
      </c>
      <c r="BF314" s="223">
        <f>IF(N314="snížená",J314,0)</f>
        <v>0</v>
      </c>
      <c r="BG314" s="223">
        <f>IF(N314="zákl. přenesená",J314,0)</f>
        <v>0</v>
      </c>
      <c r="BH314" s="223">
        <f>IF(N314="sníž. přenesená",J314,0)</f>
        <v>0</v>
      </c>
      <c r="BI314" s="223">
        <f>IF(N314="nulová",J314,0)</f>
        <v>0</v>
      </c>
      <c r="BJ314" s="20" t="s">
        <v>90</v>
      </c>
      <c r="BK314" s="223">
        <f>ROUND(I314*H314,2)</f>
        <v>0</v>
      </c>
      <c r="BL314" s="20" t="s">
        <v>170</v>
      </c>
      <c r="BM314" s="222" t="s">
        <v>506</v>
      </c>
    </row>
    <row r="315" s="2" customFormat="1">
      <c r="A315" s="42"/>
      <c r="B315" s="43"/>
      <c r="C315" s="44"/>
      <c r="D315" s="224" t="s">
        <v>172</v>
      </c>
      <c r="E315" s="44"/>
      <c r="F315" s="225" t="s">
        <v>507</v>
      </c>
      <c r="G315" s="44"/>
      <c r="H315" s="44"/>
      <c r="I315" s="226"/>
      <c r="J315" s="44"/>
      <c r="K315" s="44"/>
      <c r="L315" s="48"/>
      <c r="M315" s="227"/>
      <c r="N315" s="228"/>
      <c r="O315" s="88"/>
      <c r="P315" s="88"/>
      <c r="Q315" s="88"/>
      <c r="R315" s="88"/>
      <c r="S315" s="88"/>
      <c r="T315" s="89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T315" s="20" t="s">
        <v>172</v>
      </c>
      <c r="AU315" s="20" t="s">
        <v>21</v>
      </c>
    </row>
    <row r="316" s="13" customFormat="1">
      <c r="A316" s="13"/>
      <c r="B316" s="229"/>
      <c r="C316" s="230"/>
      <c r="D316" s="231" t="s">
        <v>174</v>
      </c>
      <c r="E316" s="232" t="s">
        <v>44</v>
      </c>
      <c r="F316" s="233" t="s">
        <v>362</v>
      </c>
      <c r="G316" s="230"/>
      <c r="H316" s="234">
        <v>9.4000000000000004</v>
      </c>
      <c r="I316" s="235"/>
      <c r="J316" s="230"/>
      <c r="K316" s="230"/>
      <c r="L316" s="236"/>
      <c r="M316" s="237"/>
      <c r="N316" s="238"/>
      <c r="O316" s="238"/>
      <c r="P316" s="238"/>
      <c r="Q316" s="238"/>
      <c r="R316" s="238"/>
      <c r="S316" s="238"/>
      <c r="T316" s="239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0" t="s">
        <v>174</v>
      </c>
      <c r="AU316" s="240" t="s">
        <v>21</v>
      </c>
      <c r="AV316" s="13" t="s">
        <v>21</v>
      </c>
      <c r="AW316" s="13" t="s">
        <v>42</v>
      </c>
      <c r="AX316" s="13" t="s">
        <v>82</v>
      </c>
      <c r="AY316" s="240" t="s">
        <v>163</v>
      </c>
    </row>
    <row r="317" s="13" customFormat="1">
      <c r="A317" s="13"/>
      <c r="B317" s="229"/>
      <c r="C317" s="230"/>
      <c r="D317" s="231" t="s">
        <v>174</v>
      </c>
      <c r="E317" s="232" t="s">
        <v>44</v>
      </c>
      <c r="F317" s="233" t="s">
        <v>497</v>
      </c>
      <c r="G317" s="230"/>
      <c r="H317" s="234">
        <v>0.5</v>
      </c>
      <c r="I317" s="235"/>
      <c r="J317" s="230"/>
      <c r="K317" s="230"/>
      <c r="L317" s="236"/>
      <c r="M317" s="237"/>
      <c r="N317" s="238"/>
      <c r="O317" s="238"/>
      <c r="P317" s="238"/>
      <c r="Q317" s="238"/>
      <c r="R317" s="238"/>
      <c r="S317" s="238"/>
      <c r="T317" s="239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0" t="s">
        <v>174</v>
      </c>
      <c r="AU317" s="240" t="s">
        <v>21</v>
      </c>
      <c r="AV317" s="13" t="s">
        <v>21</v>
      </c>
      <c r="AW317" s="13" t="s">
        <v>42</v>
      </c>
      <c r="AX317" s="13" t="s">
        <v>82</v>
      </c>
      <c r="AY317" s="240" t="s">
        <v>163</v>
      </c>
    </row>
    <row r="318" s="15" customFormat="1">
      <c r="A318" s="15"/>
      <c r="B318" s="252"/>
      <c r="C318" s="253"/>
      <c r="D318" s="231" t="s">
        <v>174</v>
      </c>
      <c r="E318" s="254" t="s">
        <v>44</v>
      </c>
      <c r="F318" s="255" t="s">
        <v>226</v>
      </c>
      <c r="G318" s="253"/>
      <c r="H318" s="256">
        <v>9.9000000000000004</v>
      </c>
      <c r="I318" s="257"/>
      <c r="J318" s="253"/>
      <c r="K318" s="253"/>
      <c r="L318" s="258"/>
      <c r="M318" s="259"/>
      <c r="N318" s="260"/>
      <c r="O318" s="260"/>
      <c r="P318" s="260"/>
      <c r="Q318" s="260"/>
      <c r="R318" s="260"/>
      <c r="S318" s="260"/>
      <c r="T318" s="261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62" t="s">
        <v>174</v>
      </c>
      <c r="AU318" s="262" t="s">
        <v>21</v>
      </c>
      <c r="AV318" s="15" t="s">
        <v>170</v>
      </c>
      <c r="AW318" s="15" t="s">
        <v>42</v>
      </c>
      <c r="AX318" s="15" t="s">
        <v>90</v>
      </c>
      <c r="AY318" s="262" t="s">
        <v>163</v>
      </c>
    </row>
    <row r="319" s="2" customFormat="1" ht="16.5" customHeight="1">
      <c r="A319" s="42"/>
      <c r="B319" s="43"/>
      <c r="C319" s="263" t="s">
        <v>508</v>
      </c>
      <c r="D319" s="263" t="s">
        <v>306</v>
      </c>
      <c r="E319" s="264" t="s">
        <v>509</v>
      </c>
      <c r="F319" s="265" t="s">
        <v>510</v>
      </c>
      <c r="G319" s="266" t="s">
        <v>358</v>
      </c>
      <c r="H319" s="267">
        <v>10.196999999999999</v>
      </c>
      <c r="I319" s="268"/>
      <c r="J319" s="269">
        <f>ROUND(I319*H319,2)</f>
        <v>0</v>
      </c>
      <c r="K319" s="265" t="s">
        <v>169</v>
      </c>
      <c r="L319" s="270"/>
      <c r="M319" s="271" t="s">
        <v>44</v>
      </c>
      <c r="N319" s="272" t="s">
        <v>53</v>
      </c>
      <c r="O319" s="88"/>
      <c r="P319" s="220">
        <f>O319*H319</f>
        <v>0</v>
      </c>
      <c r="Q319" s="220">
        <v>0.016619999999999999</v>
      </c>
      <c r="R319" s="220">
        <f>Q319*H319</f>
        <v>0.16947413999999997</v>
      </c>
      <c r="S319" s="220">
        <v>0</v>
      </c>
      <c r="T319" s="221">
        <f>S319*H319</f>
        <v>0</v>
      </c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R319" s="222" t="s">
        <v>218</v>
      </c>
      <c r="AT319" s="222" t="s">
        <v>306</v>
      </c>
      <c r="AU319" s="222" t="s">
        <v>21</v>
      </c>
      <c r="AY319" s="20" t="s">
        <v>163</v>
      </c>
      <c r="BE319" s="223">
        <f>IF(N319="základní",J319,0)</f>
        <v>0</v>
      </c>
      <c r="BF319" s="223">
        <f>IF(N319="snížená",J319,0)</f>
        <v>0</v>
      </c>
      <c r="BG319" s="223">
        <f>IF(N319="zákl. přenesená",J319,0)</f>
        <v>0</v>
      </c>
      <c r="BH319" s="223">
        <f>IF(N319="sníž. přenesená",J319,0)</f>
        <v>0</v>
      </c>
      <c r="BI319" s="223">
        <f>IF(N319="nulová",J319,0)</f>
        <v>0</v>
      </c>
      <c r="BJ319" s="20" t="s">
        <v>90</v>
      </c>
      <c r="BK319" s="223">
        <f>ROUND(I319*H319,2)</f>
        <v>0</v>
      </c>
      <c r="BL319" s="20" t="s">
        <v>170</v>
      </c>
      <c r="BM319" s="222" t="s">
        <v>511</v>
      </c>
    </row>
    <row r="320" s="2" customFormat="1">
      <c r="A320" s="42"/>
      <c r="B320" s="43"/>
      <c r="C320" s="44"/>
      <c r="D320" s="231" t="s">
        <v>512</v>
      </c>
      <c r="E320" s="44"/>
      <c r="F320" s="273" t="s">
        <v>513</v>
      </c>
      <c r="G320" s="44"/>
      <c r="H320" s="44"/>
      <c r="I320" s="226"/>
      <c r="J320" s="44"/>
      <c r="K320" s="44"/>
      <c r="L320" s="48"/>
      <c r="M320" s="227"/>
      <c r="N320" s="228"/>
      <c r="O320" s="88"/>
      <c r="P320" s="88"/>
      <c r="Q320" s="88"/>
      <c r="R320" s="88"/>
      <c r="S320" s="88"/>
      <c r="T320" s="89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T320" s="20" t="s">
        <v>512</v>
      </c>
      <c r="AU320" s="20" t="s">
        <v>21</v>
      </c>
    </row>
    <row r="321" s="13" customFormat="1">
      <c r="A321" s="13"/>
      <c r="B321" s="229"/>
      <c r="C321" s="230"/>
      <c r="D321" s="231" t="s">
        <v>174</v>
      </c>
      <c r="E321" s="230"/>
      <c r="F321" s="233" t="s">
        <v>514</v>
      </c>
      <c r="G321" s="230"/>
      <c r="H321" s="234">
        <v>10.196999999999999</v>
      </c>
      <c r="I321" s="235"/>
      <c r="J321" s="230"/>
      <c r="K321" s="230"/>
      <c r="L321" s="236"/>
      <c r="M321" s="237"/>
      <c r="N321" s="238"/>
      <c r="O321" s="238"/>
      <c r="P321" s="238"/>
      <c r="Q321" s="238"/>
      <c r="R321" s="238"/>
      <c r="S321" s="238"/>
      <c r="T321" s="239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0" t="s">
        <v>174</v>
      </c>
      <c r="AU321" s="240" t="s">
        <v>21</v>
      </c>
      <c r="AV321" s="13" t="s">
        <v>21</v>
      </c>
      <c r="AW321" s="13" t="s">
        <v>4</v>
      </c>
      <c r="AX321" s="13" t="s">
        <v>90</v>
      </c>
      <c r="AY321" s="240" t="s">
        <v>163</v>
      </c>
    </row>
    <row r="322" s="2" customFormat="1" ht="16.5" customHeight="1">
      <c r="A322" s="42"/>
      <c r="B322" s="43"/>
      <c r="C322" s="211" t="s">
        <v>515</v>
      </c>
      <c r="D322" s="211" t="s">
        <v>165</v>
      </c>
      <c r="E322" s="212" t="s">
        <v>516</v>
      </c>
      <c r="F322" s="213" t="s">
        <v>517</v>
      </c>
      <c r="G322" s="214" t="s">
        <v>358</v>
      </c>
      <c r="H322" s="215">
        <v>282.19999999999999</v>
      </c>
      <c r="I322" s="216"/>
      <c r="J322" s="217">
        <f>ROUND(I322*H322,2)</f>
        <v>0</v>
      </c>
      <c r="K322" s="213" t="s">
        <v>169</v>
      </c>
      <c r="L322" s="48"/>
      <c r="M322" s="218" t="s">
        <v>44</v>
      </c>
      <c r="N322" s="219" t="s">
        <v>53</v>
      </c>
      <c r="O322" s="88"/>
      <c r="P322" s="220">
        <f>O322*H322</f>
        <v>0</v>
      </c>
      <c r="Q322" s="220">
        <v>3.0000000000000001E-05</v>
      </c>
      <c r="R322" s="220">
        <f>Q322*H322</f>
        <v>0.0084659999999999996</v>
      </c>
      <c r="S322" s="220">
        <v>0</v>
      </c>
      <c r="T322" s="221">
        <f>S322*H322</f>
        <v>0</v>
      </c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R322" s="222" t="s">
        <v>170</v>
      </c>
      <c r="AT322" s="222" t="s">
        <v>165</v>
      </c>
      <c r="AU322" s="222" t="s">
        <v>21</v>
      </c>
      <c r="AY322" s="20" t="s">
        <v>163</v>
      </c>
      <c r="BE322" s="223">
        <f>IF(N322="základní",J322,0)</f>
        <v>0</v>
      </c>
      <c r="BF322" s="223">
        <f>IF(N322="snížená",J322,0)</f>
        <v>0</v>
      </c>
      <c r="BG322" s="223">
        <f>IF(N322="zákl. přenesená",J322,0)</f>
        <v>0</v>
      </c>
      <c r="BH322" s="223">
        <f>IF(N322="sníž. přenesená",J322,0)</f>
        <v>0</v>
      </c>
      <c r="BI322" s="223">
        <f>IF(N322="nulová",J322,0)</f>
        <v>0</v>
      </c>
      <c r="BJ322" s="20" t="s">
        <v>90</v>
      </c>
      <c r="BK322" s="223">
        <f>ROUND(I322*H322,2)</f>
        <v>0</v>
      </c>
      <c r="BL322" s="20" t="s">
        <v>170</v>
      </c>
      <c r="BM322" s="222" t="s">
        <v>518</v>
      </c>
    </row>
    <row r="323" s="2" customFormat="1">
      <c r="A323" s="42"/>
      <c r="B323" s="43"/>
      <c r="C323" s="44"/>
      <c r="D323" s="224" t="s">
        <v>172</v>
      </c>
      <c r="E323" s="44"/>
      <c r="F323" s="225" t="s">
        <v>519</v>
      </c>
      <c r="G323" s="44"/>
      <c r="H323" s="44"/>
      <c r="I323" s="226"/>
      <c r="J323" s="44"/>
      <c r="K323" s="44"/>
      <c r="L323" s="48"/>
      <c r="M323" s="227"/>
      <c r="N323" s="228"/>
      <c r="O323" s="88"/>
      <c r="P323" s="88"/>
      <c r="Q323" s="88"/>
      <c r="R323" s="88"/>
      <c r="S323" s="88"/>
      <c r="T323" s="89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T323" s="20" t="s">
        <v>172</v>
      </c>
      <c r="AU323" s="20" t="s">
        <v>21</v>
      </c>
    </row>
    <row r="324" s="13" customFormat="1">
      <c r="A324" s="13"/>
      <c r="B324" s="229"/>
      <c r="C324" s="230"/>
      <c r="D324" s="231" t="s">
        <v>174</v>
      </c>
      <c r="E324" s="232" t="s">
        <v>44</v>
      </c>
      <c r="F324" s="233" t="s">
        <v>361</v>
      </c>
      <c r="G324" s="230"/>
      <c r="H324" s="234">
        <v>278.69999999999999</v>
      </c>
      <c r="I324" s="235"/>
      <c r="J324" s="230"/>
      <c r="K324" s="230"/>
      <c r="L324" s="236"/>
      <c r="M324" s="237"/>
      <c r="N324" s="238"/>
      <c r="O324" s="238"/>
      <c r="P324" s="238"/>
      <c r="Q324" s="238"/>
      <c r="R324" s="238"/>
      <c r="S324" s="238"/>
      <c r="T324" s="239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0" t="s">
        <v>174</v>
      </c>
      <c r="AU324" s="240" t="s">
        <v>21</v>
      </c>
      <c r="AV324" s="13" t="s">
        <v>21</v>
      </c>
      <c r="AW324" s="13" t="s">
        <v>42</v>
      </c>
      <c r="AX324" s="13" t="s">
        <v>82</v>
      </c>
      <c r="AY324" s="240" t="s">
        <v>163</v>
      </c>
    </row>
    <row r="325" s="13" customFormat="1">
      <c r="A325" s="13"/>
      <c r="B325" s="229"/>
      <c r="C325" s="230"/>
      <c r="D325" s="231" t="s">
        <v>174</v>
      </c>
      <c r="E325" s="232" t="s">
        <v>44</v>
      </c>
      <c r="F325" s="233" t="s">
        <v>363</v>
      </c>
      <c r="G325" s="230"/>
      <c r="H325" s="234">
        <v>3.5</v>
      </c>
      <c r="I325" s="235"/>
      <c r="J325" s="230"/>
      <c r="K325" s="230"/>
      <c r="L325" s="236"/>
      <c r="M325" s="237"/>
      <c r="N325" s="238"/>
      <c r="O325" s="238"/>
      <c r="P325" s="238"/>
      <c r="Q325" s="238"/>
      <c r="R325" s="238"/>
      <c r="S325" s="238"/>
      <c r="T325" s="239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0" t="s">
        <v>174</v>
      </c>
      <c r="AU325" s="240" t="s">
        <v>21</v>
      </c>
      <c r="AV325" s="13" t="s">
        <v>21</v>
      </c>
      <c r="AW325" s="13" t="s">
        <v>42</v>
      </c>
      <c r="AX325" s="13" t="s">
        <v>82</v>
      </c>
      <c r="AY325" s="240" t="s">
        <v>163</v>
      </c>
    </row>
    <row r="326" s="15" customFormat="1">
      <c r="A326" s="15"/>
      <c r="B326" s="252"/>
      <c r="C326" s="253"/>
      <c r="D326" s="231" t="s">
        <v>174</v>
      </c>
      <c r="E326" s="254" t="s">
        <v>44</v>
      </c>
      <c r="F326" s="255" t="s">
        <v>226</v>
      </c>
      <c r="G326" s="253"/>
      <c r="H326" s="256">
        <v>282.19999999999999</v>
      </c>
      <c r="I326" s="257"/>
      <c r="J326" s="253"/>
      <c r="K326" s="253"/>
      <c r="L326" s="258"/>
      <c r="M326" s="259"/>
      <c r="N326" s="260"/>
      <c r="O326" s="260"/>
      <c r="P326" s="260"/>
      <c r="Q326" s="260"/>
      <c r="R326" s="260"/>
      <c r="S326" s="260"/>
      <c r="T326" s="261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62" t="s">
        <v>174</v>
      </c>
      <c r="AU326" s="262" t="s">
        <v>21</v>
      </c>
      <c r="AV326" s="15" t="s">
        <v>170</v>
      </c>
      <c r="AW326" s="15" t="s">
        <v>42</v>
      </c>
      <c r="AX326" s="15" t="s">
        <v>90</v>
      </c>
      <c r="AY326" s="262" t="s">
        <v>163</v>
      </c>
    </row>
    <row r="327" s="2" customFormat="1" ht="16.5" customHeight="1">
      <c r="A327" s="42"/>
      <c r="B327" s="43"/>
      <c r="C327" s="263" t="s">
        <v>520</v>
      </c>
      <c r="D327" s="263" t="s">
        <v>306</v>
      </c>
      <c r="E327" s="264" t="s">
        <v>521</v>
      </c>
      <c r="F327" s="265" t="s">
        <v>522</v>
      </c>
      <c r="G327" s="266" t="s">
        <v>358</v>
      </c>
      <c r="H327" s="267">
        <v>290.666</v>
      </c>
      <c r="I327" s="268"/>
      <c r="J327" s="269">
        <f>ROUND(I327*H327,2)</f>
        <v>0</v>
      </c>
      <c r="K327" s="265" t="s">
        <v>169</v>
      </c>
      <c r="L327" s="270"/>
      <c r="M327" s="271" t="s">
        <v>44</v>
      </c>
      <c r="N327" s="272" t="s">
        <v>53</v>
      </c>
      <c r="O327" s="88"/>
      <c r="P327" s="220">
        <f>O327*H327</f>
        <v>0</v>
      </c>
      <c r="Q327" s="220">
        <v>0.02683</v>
      </c>
      <c r="R327" s="220">
        <f>Q327*H327</f>
        <v>7.7985687800000001</v>
      </c>
      <c r="S327" s="220">
        <v>0</v>
      </c>
      <c r="T327" s="221">
        <f>S327*H327</f>
        <v>0</v>
      </c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R327" s="222" t="s">
        <v>218</v>
      </c>
      <c r="AT327" s="222" t="s">
        <v>306</v>
      </c>
      <c r="AU327" s="222" t="s">
        <v>21</v>
      </c>
      <c r="AY327" s="20" t="s">
        <v>163</v>
      </c>
      <c r="BE327" s="223">
        <f>IF(N327="základní",J327,0)</f>
        <v>0</v>
      </c>
      <c r="BF327" s="223">
        <f>IF(N327="snížená",J327,0)</f>
        <v>0</v>
      </c>
      <c r="BG327" s="223">
        <f>IF(N327="zákl. přenesená",J327,0)</f>
        <v>0</v>
      </c>
      <c r="BH327" s="223">
        <f>IF(N327="sníž. přenesená",J327,0)</f>
        <v>0</v>
      </c>
      <c r="BI327" s="223">
        <f>IF(N327="nulová",J327,0)</f>
        <v>0</v>
      </c>
      <c r="BJ327" s="20" t="s">
        <v>90</v>
      </c>
      <c r="BK327" s="223">
        <f>ROUND(I327*H327,2)</f>
        <v>0</v>
      </c>
      <c r="BL327" s="20" t="s">
        <v>170</v>
      </c>
      <c r="BM327" s="222" t="s">
        <v>523</v>
      </c>
    </row>
    <row r="328" s="2" customFormat="1">
      <c r="A328" s="42"/>
      <c r="B328" s="43"/>
      <c r="C328" s="44"/>
      <c r="D328" s="231" t="s">
        <v>512</v>
      </c>
      <c r="E328" s="44"/>
      <c r="F328" s="273" t="s">
        <v>513</v>
      </c>
      <c r="G328" s="44"/>
      <c r="H328" s="44"/>
      <c r="I328" s="226"/>
      <c r="J328" s="44"/>
      <c r="K328" s="44"/>
      <c r="L328" s="48"/>
      <c r="M328" s="227"/>
      <c r="N328" s="228"/>
      <c r="O328" s="88"/>
      <c r="P328" s="88"/>
      <c r="Q328" s="88"/>
      <c r="R328" s="88"/>
      <c r="S328" s="88"/>
      <c r="T328" s="89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T328" s="20" t="s">
        <v>512</v>
      </c>
      <c r="AU328" s="20" t="s">
        <v>21</v>
      </c>
    </row>
    <row r="329" s="13" customFormat="1">
      <c r="A329" s="13"/>
      <c r="B329" s="229"/>
      <c r="C329" s="230"/>
      <c r="D329" s="231" t="s">
        <v>174</v>
      </c>
      <c r="E329" s="230"/>
      <c r="F329" s="233" t="s">
        <v>524</v>
      </c>
      <c r="G329" s="230"/>
      <c r="H329" s="234">
        <v>290.666</v>
      </c>
      <c r="I329" s="235"/>
      <c r="J329" s="230"/>
      <c r="K329" s="230"/>
      <c r="L329" s="236"/>
      <c r="M329" s="237"/>
      <c r="N329" s="238"/>
      <c r="O329" s="238"/>
      <c r="P329" s="238"/>
      <c r="Q329" s="238"/>
      <c r="R329" s="238"/>
      <c r="S329" s="238"/>
      <c r="T329" s="239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0" t="s">
        <v>174</v>
      </c>
      <c r="AU329" s="240" t="s">
        <v>21</v>
      </c>
      <c r="AV329" s="13" t="s">
        <v>21</v>
      </c>
      <c r="AW329" s="13" t="s">
        <v>4</v>
      </c>
      <c r="AX329" s="13" t="s">
        <v>90</v>
      </c>
      <c r="AY329" s="240" t="s">
        <v>163</v>
      </c>
    </row>
    <row r="330" s="2" customFormat="1" ht="24.15" customHeight="1">
      <c r="A330" s="42"/>
      <c r="B330" s="43"/>
      <c r="C330" s="211" t="s">
        <v>525</v>
      </c>
      <c r="D330" s="211" t="s">
        <v>165</v>
      </c>
      <c r="E330" s="212" t="s">
        <v>526</v>
      </c>
      <c r="F330" s="213" t="s">
        <v>527</v>
      </c>
      <c r="G330" s="214" t="s">
        <v>408</v>
      </c>
      <c r="H330" s="215">
        <v>6</v>
      </c>
      <c r="I330" s="216"/>
      <c r="J330" s="217">
        <f>ROUND(I330*H330,2)</f>
        <v>0</v>
      </c>
      <c r="K330" s="213" t="s">
        <v>169</v>
      </c>
      <c r="L330" s="48"/>
      <c r="M330" s="218" t="s">
        <v>44</v>
      </c>
      <c r="N330" s="219" t="s">
        <v>53</v>
      </c>
      <c r="O330" s="88"/>
      <c r="P330" s="220">
        <f>O330*H330</f>
        <v>0</v>
      </c>
      <c r="Q330" s="220">
        <v>0</v>
      </c>
      <c r="R330" s="220">
        <f>Q330*H330</f>
        <v>0</v>
      </c>
      <c r="S330" s="220">
        <v>0</v>
      </c>
      <c r="T330" s="221">
        <f>S330*H330</f>
        <v>0</v>
      </c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R330" s="222" t="s">
        <v>170</v>
      </c>
      <c r="AT330" s="222" t="s">
        <v>165</v>
      </c>
      <c r="AU330" s="222" t="s">
        <v>21</v>
      </c>
      <c r="AY330" s="20" t="s">
        <v>163</v>
      </c>
      <c r="BE330" s="223">
        <f>IF(N330="základní",J330,0)</f>
        <v>0</v>
      </c>
      <c r="BF330" s="223">
        <f>IF(N330="snížená",J330,0)</f>
        <v>0</v>
      </c>
      <c r="BG330" s="223">
        <f>IF(N330="zákl. přenesená",J330,0)</f>
        <v>0</v>
      </c>
      <c r="BH330" s="223">
        <f>IF(N330="sníž. přenesená",J330,0)</f>
        <v>0</v>
      </c>
      <c r="BI330" s="223">
        <f>IF(N330="nulová",J330,0)</f>
        <v>0</v>
      </c>
      <c r="BJ330" s="20" t="s">
        <v>90</v>
      </c>
      <c r="BK330" s="223">
        <f>ROUND(I330*H330,2)</f>
        <v>0</v>
      </c>
      <c r="BL330" s="20" t="s">
        <v>170</v>
      </c>
      <c r="BM330" s="222" t="s">
        <v>528</v>
      </c>
    </row>
    <row r="331" s="2" customFormat="1">
      <c r="A331" s="42"/>
      <c r="B331" s="43"/>
      <c r="C331" s="44"/>
      <c r="D331" s="224" t="s">
        <v>172</v>
      </c>
      <c r="E331" s="44"/>
      <c r="F331" s="225" t="s">
        <v>529</v>
      </c>
      <c r="G331" s="44"/>
      <c r="H331" s="44"/>
      <c r="I331" s="226"/>
      <c r="J331" s="44"/>
      <c r="K331" s="44"/>
      <c r="L331" s="48"/>
      <c r="M331" s="227"/>
      <c r="N331" s="228"/>
      <c r="O331" s="88"/>
      <c r="P331" s="88"/>
      <c r="Q331" s="88"/>
      <c r="R331" s="88"/>
      <c r="S331" s="88"/>
      <c r="T331" s="89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T331" s="20" t="s">
        <v>172</v>
      </c>
      <c r="AU331" s="20" t="s">
        <v>21</v>
      </c>
    </row>
    <row r="332" s="13" customFormat="1">
      <c r="A332" s="13"/>
      <c r="B332" s="229"/>
      <c r="C332" s="230"/>
      <c r="D332" s="231" t="s">
        <v>174</v>
      </c>
      <c r="E332" s="232" t="s">
        <v>44</v>
      </c>
      <c r="F332" s="233" t="s">
        <v>530</v>
      </c>
      <c r="G332" s="230"/>
      <c r="H332" s="234">
        <v>6</v>
      </c>
      <c r="I332" s="235"/>
      <c r="J332" s="230"/>
      <c r="K332" s="230"/>
      <c r="L332" s="236"/>
      <c r="M332" s="237"/>
      <c r="N332" s="238"/>
      <c r="O332" s="238"/>
      <c r="P332" s="238"/>
      <c r="Q332" s="238"/>
      <c r="R332" s="238"/>
      <c r="S332" s="238"/>
      <c r="T332" s="239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0" t="s">
        <v>174</v>
      </c>
      <c r="AU332" s="240" t="s">
        <v>21</v>
      </c>
      <c r="AV332" s="13" t="s">
        <v>21</v>
      </c>
      <c r="AW332" s="13" t="s">
        <v>42</v>
      </c>
      <c r="AX332" s="13" t="s">
        <v>90</v>
      </c>
      <c r="AY332" s="240" t="s">
        <v>163</v>
      </c>
    </row>
    <row r="333" s="2" customFormat="1" ht="16.5" customHeight="1">
      <c r="A333" s="42"/>
      <c r="B333" s="43"/>
      <c r="C333" s="263" t="s">
        <v>531</v>
      </c>
      <c r="D333" s="263" t="s">
        <v>306</v>
      </c>
      <c r="E333" s="264" t="s">
        <v>532</v>
      </c>
      <c r="F333" s="265" t="s">
        <v>533</v>
      </c>
      <c r="G333" s="266" t="s">
        <v>408</v>
      </c>
      <c r="H333" s="267">
        <v>6.1799999999999997</v>
      </c>
      <c r="I333" s="268"/>
      <c r="J333" s="269">
        <f>ROUND(I333*H333,2)</f>
        <v>0</v>
      </c>
      <c r="K333" s="265" t="s">
        <v>169</v>
      </c>
      <c r="L333" s="270"/>
      <c r="M333" s="271" t="s">
        <v>44</v>
      </c>
      <c r="N333" s="272" t="s">
        <v>53</v>
      </c>
      <c r="O333" s="88"/>
      <c r="P333" s="220">
        <f>O333*H333</f>
        <v>0</v>
      </c>
      <c r="Q333" s="220">
        <v>0.0014</v>
      </c>
      <c r="R333" s="220">
        <f>Q333*H333</f>
        <v>0.008652</v>
      </c>
      <c r="S333" s="220">
        <v>0</v>
      </c>
      <c r="T333" s="221">
        <f>S333*H333</f>
        <v>0</v>
      </c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R333" s="222" t="s">
        <v>218</v>
      </c>
      <c r="AT333" s="222" t="s">
        <v>306</v>
      </c>
      <c r="AU333" s="222" t="s">
        <v>21</v>
      </c>
      <c r="AY333" s="20" t="s">
        <v>163</v>
      </c>
      <c r="BE333" s="223">
        <f>IF(N333="základní",J333,0)</f>
        <v>0</v>
      </c>
      <c r="BF333" s="223">
        <f>IF(N333="snížená",J333,0)</f>
        <v>0</v>
      </c>
      <c r="BG333" s="223">
        <f>IF(N333="zákl. přenesená",J333,0)</f>
        <v>0</v>
      </c>
      <c r="BH333" s="223">
        <f>IF(N333="sníž. přenesená",J333,0)</f>
        <v>0</v>
      </c>
      <c r="BI333" s="223">
        <f>IF(N333="nulová",J333,0)</f>
        <v>0</v>
      </c>
      <c r="BJ333" s="20" t="s">
        <v>90</v>
      </c>
      <c r="BK333" s="223">
        <f>ROUND(I333*H333,2)</f>
        <v>0</v>
      </c>
      <c r="BL333" s="20" t="s">
        <v>170</v>
      </c>
      <c r="BM333" s="222" t="s">
        <v>534</v>
      </c>
    </row>
    <row r="334" s="13" customFormat="1">
      <c r="A334" s="13"/>
      <c r="B334" s="229"/>
      <c r="C334" s="230"/>
      <c r="D334" s="231" t="s">
        <v>174</v>
      </c>
      <c r="E334" s="230"/>
      <c r="F334" s="233" t="s">
        <v>535</v>
      </c>
      <c r="G334" s="230"/>
      <c r="H334" s="234">
        <v>6.1799999999999997</v>
      </c>
      <c r="I334" s="235"/>
      <c r="J334" s="230"/>
      <c r="K334" s="230"/>
      <c r="L334" s="236"/>
      <c r="M334" s="237"/>
      <c r="N334" s="238"/>
      <c r="O334" s="238"/>
      <c r="P334" s="238"/>
      <c r="Q334" s="238"/>
      <c r="R334" s="238"/>
      <c r="S334" s="238"/>
      <c r="T334" s="239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0" t="s">
        <v>174</v>
      </c>
      <c r="AU334" s="240" t="s">
        <v>21</v>
      </c>
      <c r="AV334" s="13" t="s">
        <v>21</v>
      </c>
      <c r="AW334" s="13" t="s">
        <v>4</v>
      </c>
      <c r="AX334" s="13" t="s">
        <v>90</v>
      </c>
      <c r="AY334" s="240" t="s">
        <v>163</v>
      </c>
    </row>
    <row r="335" s="2" customFormat="1" ht="24.15" customHeight="1">
      <c r="A335" s="42"/>
      <c r="B335" s="43"/>
      <c r="C335" s="211" t="s">
        <v>536</v>
      </c>
      <c r="D335" s="211" t="s">
        <v>165</v>
      </c>
      <c r="E335" s="212" t="s">
        <v>537</v>
      </c>
      <c r="F335" s="213" t="s">
        <v>538</v>
      </c>
      <c r="G335" s="214" t="s">
        <v>408</v>
      </c>
      <c r="H335" s="215">
        <v>1</v>
      </c>
      <c r="I335" s="216"/>
      <c r="J335" s="217">
        <f>ROUND(I335*H335,2)</f>
        <v>0</v>
      </c>
      <c r="K335" s="213" t="s">
        <v>169</v>
      </c>
      <c r="L335" s="48"/>
      <c r="M335" s="218" t="s">
        <v>44</v>
      </c>
      <c r="N335" s="219" t="s">
        <v>53</v>
      </c>
      <c r="O335" s="88"/>
      <c r="P335" s="220">
        <f>O335*H335</f>
        <v>0</v>
      </c>
      <c r="Q335" s="220">
        <v>0</v>
      </c>
      <c r="R335" s="220">
        <f>Q335*H335</f>
        <v>0</v>
      </c>
      <c r="S335" s="220">
        <v>0</v>
      </c>
      <c r="T335" s="221">
        <f>S335*H335</f>
        <v>0</v>
      </c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R335" s="222" t="s">
        <v>170</v>
      </c>
      <c r="AT335" s="222" t="s">
        <v>165</v>
      </c>
      <c r="AU335" s="222" t="s">
        <v>21</v>
      </c>
      <c r="AY335" s="20" t="s">
        <v>163</v>
      </c>
      <c r="BE335" s="223">
        <f>IF(N335="základní",J335,0)</f>
        <v>0</v>
      </c>
      <c r="BF335" s="223">
        <f>IF(N335="snížená",J335,0)</f>
        <v>0</v>
      </c>
      <c r="BG335" s="223">
        <f>IF(N335="zákl. přenesená",J335,0)</f>
        <v>0</v>
      </c>
      <c r="BH335" s="223">
        <f>IF(N335="sníž. přenesená",J335,0)</f>
        <v>0</v>
      </c>
      <c r="BI335" s="223">
        <f>IF(N335="nulová",J335,0)</f>
        <v>0</v>
      </c>
      <c r="BJ335" s="20" t="s">
        <v>90</v>
      </c>
      <c r="BK335" s="223">
        <f>ROUND(I335*H335,2)</f>
        <v>0</v>
      </c>
      <c r="BL335" s="20" t="s">
        <v>170</v>
      </c>
      <c r="BM335" s="222" t="s">
        <v>539</v>
      </c>
    </row>
    <row r="336" s="2" customFormat="1">
      <c r="A336" s="42"/>
      <c r="B336" s="43"/>
      <c r="C336" s="44"/>
      <c r="D336" s="224" t="s">
        <v>172</v>
      </c>
      <c r="E336" s="44"/>
      <c r="F336" s="225" t="s">
        <v>540</v>
      </c>
      <c r="G336" s="44"/>
      <c r="H336" s="44"/>
      <c r="I336" s="226"/>
      <c r="J336" s="44"/>
      <c r="K336" s="44"/>
      <c r="L336" s="48"/>
      <c r="M336" s="227"/>
      <c r="N336" s="228"/>
      <c r="O336" s="88"/>
      <c r="P336" s="88"/>
      <c r="Q336" s="88"/>
      <c r="R336" s="88"/>
      <c r="S336" s="88"/>
      <c r="T336" s="89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T336" s="20" t="s">
        <v>172</v>
      </c>
      <c r="AU336" s="20" t="s">
        <v>21</v>
      </c>
    </row>
    <row r="337" s="13" customFormat="1">
      <c r="A337" s="13"/>
      <c r="B337" s="229"/>
      <c r="C337" s="230"/>
      <c r="D337" s="231" t="s">
        <v>174</v>
      </c>
      <c r="E337" s="232" t="s">
        <v>44</v>
      </c>
      <c r="F337" s="233" t="s">
        <v>541</v>
      </c>
      <c r="G337" s="230"/>
      <c r="H337" s="234">
        <v>1</v>
      </c>
      <c r="I337" s="235"/>
      <c r="J337" s="230"/>
      <c r="K337" s="230"/>
      <c r="L337" s="236"/>
      <c r="M337" s="237"/>
      <c r="N337" s="238"/>
      <c r="O337" s="238"/>
      <c r="P337" s="238"/>
      <c r="Q337" s="238"/>
      <c r="R337" s="238"/>
      <c r="S337" s="238"/>
      <c r="T337" s="239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0" t="s">
        <v>174</v>
      </c>
      <c r="AU337" s="240" t="s">
        <v>21</v>
      </c>
      <c r="AV337" s="13" t="s">
        <v>21</v>
      </c>
      <c r="AW337" s="13" t="s">
        <v>42</v>
      </c>
      <c r="AX337" s="13" t="s">
        <v>90</v>
      </c>
      <c r="AY337" s="240" t="s">
        <v>163</v>
      </c>
    </row>
    <row r="338" s="2" customFormat="1" ht="16.5" customHeight="1">
      <c r="A338" s="42"/>
      <c r="B338" s="43"/>
      <c r="C338" s="263" t="s">
        <v>542</v>
      </c>
      <c r="D338" s="263" t="s">
        <v>306</v>
      </c>
      <c r="E338" s="264" t="s">
        <v>543</v>
      </c>
      <c r="F338" s="265" t="s">
        <v>544</v>
      </c>
      <c r="G338" s="266" t="s">
        <v>408</v>
      </c>
      <c r="H338" s="267">
        <v>1.03</v>
      </c>
      <c r="I338" s="268"/>
      <c r="J338" s="269">
        <f>ROUND(I338*H338,2)</f>
        <v>0</v>
      </c>
      <c r="K338" s="265" t="s">
        <v>169</v>
      </c>
      <c r="L338" s="270"/>
      <c r="M338" s="271" t="s">
        <v>44</v>
      </c>
      <c r="N338" s="272" t="s">
        <v>53</v>
      </c>
      <c r="O338" s="88"/>
      <c r="P338" s="220">
        <f>O338*H338</f>
        <v>0</v>
      </c>
      <c r="Q338" s="220">
        <v>0.0019</v>
      </c>
      <c r="R338" s="220">
        <f>Q338*H338</f>
        <v>0.001957</v>
      </c>
      <c r="S338" s="220">
        <v>0</v>
      </c>
      <c r="T338" s="221">
        <f>S338*H338</f>
        <v>0</v>
      </c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R338" s="222" t="s">
        <v>218</v>
      </c>
      <c r="AT338" s="222" t="s">
        <v>306</v>
      </c>
      <c r="AU338" s="222" t="s">
        <v>21</v>
      </c>
      <c r="AY338" s="20" t="s">
        <v>163</v>
      </c>
      <c r="BE338" s="223">
        <f>IF(N338="základní",J338,0)</f>
        <v>0</v>
      </c>
      <c r="BF338" s="223">
        <f>IF(N338="snížená",J338,0)</f>
        <v>0</v>
      </c>
      <c r="BG338" s="223">
        <f>IF(N338="zákl. přenesená",J338,0)</f>
        <v>0</v>
      </c>
      <c r="BH338" s="223">
        <f>IF(N338="sníž. přenesená",J338,0)</f>
        <v>0</v>
      </c>
      <c r="BI338" s="223">
        <f>IF(N338="nulová",J338,0)</f>
        <v>0</v>
      </c>
      <c r="BJ338" s="20" t="s">
        <v>90</v>
      </c>
      <c r="BK338" s="223">
        <f>ROUND(I338*H338,2)</f>
        <v>0</v>
      </c>
      <c r="BL338" s="20" t="s">
        <v>170</v>
      </c>
      <c r="BM338" s="222" t="s">
        <v>545</v>
      </c>
    </row>
    <row r="339" s="13" customFormat="1">
      <c r="A339" s="13"/>
      <c r="B339" s="229"/>
      <c r="C339" s="230"/>
      <c r="D339" s="231" t="s">
        <v>174</v>
      </c>
      <c r="E339" s="230"/>
      <c r="F339" s="233" t="s">
        <v>546</v>
      </c>
      <c r="G339" s="230"/>
      <c r="H339" s="234">
        <v>1.03</v>
      </c>
      <c r="I339" s="235"/>
      <c r="J339" s="230"/>
      <c r="K339" s="230"/>
      <c r="L339" s="236"/>
      <c r="M339" s="237"/>
      <c r="N339" s="238"/>
      <c r="O339" s="238"/>
      <c r="P339" s="238"/>
      <c r="Q339" s="238"/>
      <c r="R339" s="238"/>
      <c r="S339" s="238"/>
      <c r="T339" s="239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0" t="s">
        <v>174</v>
      </c>
      <c r="AU339" s="240" t="s">
        <v>21</v>
      </c>
      <c r="AV339" s="13" t="s">
        <v>21</v>
      </c>
      <c r="AW339" s="13" t="s">
        <v>4</v>
      </c>
      <c r="AX339" s="13" t="s">
        <v>90</v>
      </c>
      <c r="AY339" s="240" t="s">
        <v>163</v>
      </c>
    </row>
    <row r="340" s="2" customFormat="1" ht="24.15" customHeight="1">
      <c r="A340" s="42"/>
      <c r="B340" s="43"/>
      <c r="C340" s="211" t="s">
        <v>547</v>
      </c>
      <c r="D340" s="211" t="s">
        <v>165</v>
      </c>
      <c r="E340" s="212" t="s">
        <v>548</v>
      </c>
      <c r="F340" s="213" t="s">
        <v>549</v>
      </c>
      <c r="G340" s="214" t="s">
        <v>408</v>
      </c>
      <c r="H340" s="215">
        <v>1</v>
      </c>
      <c r="I340" s="216"/>
      <c r="J340" s="217">
        <f>ROUND(I340*H340,2)</f>
        <v>0</v>
      </c>
      <c r="K340" s="213" t="s">
        <v>169</v>
      </c>
      <c r="L340" s="48"/>
      <c r="M340" s="218" t="s">
        <v>44</v>
      </c>
      <c r="N340" s="219" t="s">
        <v>53</v>
      </c>
      <c r="O340" s="88"/>
      <c r="P340" s="220">
        <f>O340*H340</f>
        <v>0</v>
      </c>
      <c r="Q340" s="220">
        <v>0</v>
      </c>
      <c r="R340" s="220">
        <f>Q340*H340</f>
        <v>0</v>
      </c>
      <c r="S340" s="220">
        <v>0</v>
      </c>
      <c r="T340" s="221">
        <f>S340*H340</f>
        <v>0</v>
      </c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R340" s="222" t="s">
        <v>170</v>
      </c>
      <c r="AT340" s="222" t="s">
        <v>165</v>
      </c>
      <c r="AU340" s="222" t="s">
        <v>21</v>
      </c>
      <c r="AY340" s="20" t="s">
        <v>163</v>
      </c>
      <c r="BE340" s="223">
        <f>IF(N340="základní",J340,0)</f>
        <v>0</v>
      </c>
      <c r="BF340" s="223">
        <f>IF(N340="snížená",J340,0)</f>
        <v>0</v>
      </c>
      <c r="BG340" s="223">
        <f>IF(N340="zákl. přenesená",J340,0)</f>
        <v>0</v>
      </c>
      <c r="BH340" s="223">
        <f>IF(N340="sníž. přenesená",J340,0)</f>
        <v>0</v>
      </c>
      <c r="BI340" s="223">
        <f>IF(N340="nulová",J340,0)</f>
        <v>0</v>
      </c>
      <c r="BJ340" s="20" t="s">
        <v>90</v>
      </c>
      <c r="BK340" s="223">
        <f>ROUND(I340*H340,2)</f>
        <v>0</v>
      </c>
      <c r="BL340" s="20" t="s">
        <v>170</v>
      </c>
      <c r="BM340" s="222" t="s">
        <v>550</v>
      </c>
    </row>
    <row r="341" s="2" customFormat="1">
      <c r="A341" s="42"/>
      <c r="B341" s="43"/>
      <c r="C341" s="44"/>
      <c r="D341" s="224" t="s">
        <v>172</v>
      </c>
      <c r="E341" s="44"/>
      <c r="F341" s="225" t="s">
        <v>551</v>
      </c>
      <c r="G341" s="44"/>
      <c r="H341" s="44"/>
      <c r="I341" s="226"/>
      <c r="J341" s="44"/>
      <c r="K341" s="44"/>
      <c r="L341" s="48"/>
      <c r="M341" s="227"/>
      <c r="N341" s="228"/>
      <c r="O341" s="88"/>
      <c r="P341" s="88"/>
      <c r="Q341" s="88"/>
      <c r="R341" s="88"/>
      <c r="S341" s="88"/>
      <c r="T341" s="89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T341" s="20" t="s">
        <v>172</v>
      </c>
      <c r="AU341" s="20" t="s">
        <v>21</v>
      </c>
    </row>
    <row r="342" s="13" customFormat="1">
      <c r="A342" s="13"/>
      <c r="B342" s="229"/>
      <c r="C342" s="230"/>
      <c r="D342" s="231" t="s">
        <v>174</v>
      </c>
      <c r="E342" s="232" t="s">
        <v>44</v>
      </c>
      <c r="F342" s="233" t="s">
        <v>541</v>
      </c>
      <c r="G342" s="230"/>
      <c r="H342" s="234">
        <v>1</v>
      </c>
      <c r="I342" s="235"/>
      <c r="J342" s="230"/>
      <c r="K342" s="230"/>
      <c r="L342" s="236"/>
      <c r="M342" s="237"/>
      <c r="N342" s="238"/>
      <c r="O342" s="238"/>
      <c r="P342" s="238"/>
      <c r="Q342" s="238"/>
      <c r="R342" s="238"/>
      <c r="S342" s="238"/>
      <c r="T342" s="239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0" t="s">
        <v>174</v>
      </c>
      <c r="AU342" s="240" t="s">
        <v>21</v>
      </c>
      <c r="AV342" s="13" t="s">
        <v>21</v>
      </c>
      <c r="AW342" s="13" t="s">
        <v>42</v>
      </c>
      <c r="AX342" s="13" t="s">
        <v>90</v>
      </c>
      <c r="AY342" s="240" t="s">
        <v>163</v>
      </c>
    </row>
    <row r="343" s="2" customFormat="1" ht="16.5" customHeight="1">
      <c r="A343" s="42"/>
      <c r="B343" s="43"/>
      <c r="C343" s="263" t="s">
        <v>552</v>
      </c>
      <c r="D343" s="263" t="s">
        <v>306</v>
      </c>
      <c r="E343" s="264" t="s">
        <v>553</v>
      </c>
      <c r="F343" s="265" t="s">
        <v>554</v>
      </c>
      <c r="G343" s="266" t="s">
        <v>408</v>
      </c>
      <c r="H343" s="267">
        <v>1.03</v>
      </c>
      <c r="I343" s="268"/>
      <c r="J343" s="269">
        <f>ROUND(I343*H343,2)</f>
        <v>0</v>
      </c>
      <c r="K343" s="265" t="s">
        <v>44</v>
      </c>
      <c r="L343" s="270"/>
      <c r="M343" s="271" t="s">
        <v>44</v>
      </c>
      <c r="N343" s="272" t="s">
        <v>53</v>
      </c>
      <c r="O343" s="88"/>
      <c r="P343" s="220">
        <f>O343*H343</f>
        <v>0</v>
      </c>
      <c r="Q343" s="220">
        <v>0.0019</v>
      </c>
      <c r="R343" s="220">
        <f>Q343*H343</f>
        <v>0.001957</v>
      </c>
      <c r="S343" s="220">
        <v>0</v>
      </c>
      <c r="T343" s="221">
        <f>S343*H343</f>
        <v>0</v>
      </c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R343" s="222" t="s">
        <v>218</v>
      </c>
      <c r="AT343" s="222" t="s">
        <v>306</v>
      </c>
      <c r="AU343" s="222" t="s">
        <v>21</v>
      </c>
      <c r="AY343" s="20" t="s">
        <v>163</v>
      </c>
      <c r="BE343" s="223">
        <f>IF(N343="základní",J343,0)</f>
        <v>0</v>
      </c>
      <c r="BF343" s="223">
        <f>IF(N343="snížená",J343,0)</f>
        <v>0</v>
      </c>
      <c r="BG343" s="223">
        <f>IF(N343="zákl. přenesená",J343,0)</f>
        <v>0</v>
      </c>
      <c r="BH343" s="223">
        <f>IF(N343="sníž. přenesená",J343,0)</f>
        <v>0</v>
      </c>
      <c r="BI343" s="223">
        <f>IF(N343="nulová",J343,0)</f>
        <v>0</v>
      </c>
      <c r="BJ343" s="20" t="s">
        <v>90</v>
      </c>
      <c r="BK343" s="223">
        <f>ROUND(I343*H343,2)</f>
        <v>0</v>
      </c>
      <c r="BL343" s="20" t="s">
        <v>170</v>
      </c>
      <c r="BM343" s="222" t="s">
        <v>555</v>
      </c>
    </row>
    <row r="344" s="13" customFormat="1">
      <c r="A344" s="13"/>
      <c r="B344" s="229"/>
      <c r="C344" s="230"/>
      <c r="D344" s="231" t="s">
        <v>174</v>
      </c>
      <c r="E344" s="230"/>
      <c r="F344" s="233" t="s">
        <v>546</v>
      </c>
      <c r="G344" s="230"/>
      <c r="H344" s="234">
        <v>1.03</v>
      </c>
      <c r="I344" s="235"/>
      <c r="J344" s="230"/>
      <c r="K344" s="230"/>
      <c r="L344" s="236"/>
      <c r="M344" s="237"/>
      <c r="N344" s="238"/>
      <c r="O344" s="238"/>
      <c r="P344" s="238"/>
      <c r="Q344" s="238"/>
      <c r="R344" s="238"/>
      <c r="S344" s="238"/>
      <c r="T344" s="239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0" t="s">
        <v>174</v>
      </c>
      <c r="AU344" s="240" t="s">
        <v>21</v>
      </c>
      <c r="AV344" s="13" t="s">
        <v>21</v>
      </c>
      <c r="AW344" s="13" t="s">
        <v>4</v>
      </c>
      <c r="AX344" s="13" t="s">
        <v>90</v>
      </c>
      <c r="AY344" s="240" t="s">
        <v>163</v>
      </c>
    </row>
    <row r="345" s="2" customFormat="1" ht="24.15" customHeight="1">
      <c r="A345" s="42"/>
      <c r="B345" s="43"/>
      <c r="C345" s="211" t="s">
        <v>556</v>
      </c>
      <c r="D345" s="211" t="s">
        <v>165</v>
      </c>
      <c r="E345" s="212" t="s">
        <v>557</v>
      </c>
      <c r="F345" s="213" t="s">
        <v>558</v>
      </c>
      <c r="G345" s="214" t="s">
        <v>408</v>
      </c>
      <c r="H345" s="215">
        <v>1</v>
      </c>
      <c r="I345" s="216"/>
      <c r="J345" s="217">
        <f>ROUND(I345*H345,2)</f>
        <v>0</v>
      </c>
      <c r="K345" s="213" t="s">
        <v>169</v>
      </c>
      <c r="L345" s="48"/>
      <c r="M345" s="218" t="s">
        <v>44</v>
      </c>
      <c r="N345" s="219" t="s">
        <v>53</v>
      </c>
      <c r="O345" s="88"/>
      <c r="P345" s="220">
        <f>O345*H345</f>
        <v>0</v>
      </c>
      <c r="Q345" s="220">
        <v>0</v>
      </c>
      <c r="R345" s="220">
        <f>Q345*H345</f>
        <v>0</v>
      </c>
      <c r="S345" s="220">
        <v>0</v>
      </c>
      <c r="T345" s="221">
        <f>S345*H345</f>
        <v>0</v>
      </c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R345" s="222" t="s">
        <v>170</v>
      </c>
      <c r="AT345" s="222" t="s">
        <v>165</v>
      </c>
      <c r="AU345" s="222" t="s">
        <v>21</v>
      </c>
      <c r="AY345" s="20" t="s">
        <v>163</v>
      </c>
      <c r="BE345" s="223">
        <f>IF(N345="základní",J345,0)</f>
        <v>0</v>
      </c>
      <c r="BF345" s="223">
        <f>IF(N345="snížená",J345,0)</f>
        <v>0</v>
      </c>
      <c r="BG345" s="223">
        <f>IF(N345="zákl. přenesená",J345,0)</f>
        <v>0</v>
      </c>
      <c r="BH345" s="223">
        <f>IF(N345="sníž. přenesená",J345,0)</f>
        <v>0</v>
      </c>
      <c r="BI345" s="223">
        <f>IF(N345="nulová",J345,0)</f>
        <v>0</v>
      </c>
      <c r="BJ345" s="20" t="s">
        <v>90</v>
      </c>
      <c r="BK345" s="223">
        <f>ROUND(I345*H345,2)</f>
        <v>0</v>
      </c>
      <c r="BL345" s="20" t="s">
        <v>170</v>
      </c>
      <c r="BM345" s="222" t="s">
        <v>559</v>
      </c>
    </row>
    <row r="346" s="2" customFormat="1">
      <c r="A346" s="42"/>
      <c r="B346" s="43"/>
      <c r="C346" s="44"/>
      <c r="D346" s="224" t="s">
        <v>172</v>
      </c>
      <c r="E346" s="44"/>
      <c r="F346" s="225" t="s">
        <v>560</v>
      </c>
      <c r="G346" s="44"/>
      <c r="H346" s="44"/>
      <c r="I346" s="226"/>
      <c r="J346" s="44"/>
      <c r="K346" s="44"/>
      <c r="L346" s="48"/>
      <c r="M346" s="227"/>
      <c r="N346" s="228"/>
      <c r="O346" s="88"/>
      <c r="P346" s="88"/>
      <c r="Q346" s="88"/>
      <c r="R346" s="88"/>
      <c r="S346" s="88"/>
      <c r="T346" s="89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T346" s="20" t="s">
        <v>172</v>
      </c>
      <c r="AU346" s="20" t="s">
        <v>21</v>
      </c>
    </row>
    <row r="347" s="13" customFormat="1">
      <c r="A347" s="13"/>
      <c r="B347" s="229"/>
      <c r="C347" s="230"/>
      <c r="D347" s="231" t="s">
        <v>174</v>
      </c>
      <c r="E347" s="232" t="s">
        <v>44</v>
      </c>
      <c r="F347" s="233" t="s">
        <v>561</v>
      </c>
      <c r="G347" s="230"/>
      <c r="H347" s="234">
        <v>1</v>
      </c>
      <c r="I347" s="235"/>
      <c r="J347" s="230"/>
      <c r="K347" s="230"/>
      <c r="L347" s="236"/>
      <c r="M347" s="237"/>
      <c r="N347" s="238"/>
      <c r="O347" s="238"/>
      <c r="P347" s="238"/>
      <c r="Q347" s="238"/>
      <c r="R347" s="238"/>
      <c r="S347" s="238"/>
      <c r="T347" s="239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0" t="s">
        <v>174</v>
      </c>
      <c r="AU347" s="240" t="s">
        <v>21</v>
      </c>
      <c r="AV347" s="13" t="s">
        <v>21</v>
      </c>
      <c r="AW347" s="13" t="s">
        <v>42</v>
      </c>
      <c r="AX347" s="13" t="s">
        <v>90</v>
      </c>
      <c r="AY347" s="240" t="s">
        <v>163</v>
      </c>
    </row>
    <row r="348" s="2" customFormat="1" ht="16.5" customHeight="1">
      <c r="A348" s="42"/>
      <c r="B348" s="43"/>
      <c r="C348" s="263" t="s">
        <v>562</v>
      </c>
      <c r="D348" s="263" t="s">
        <v>306</v>
      </c>
      <c r="E348" s="264" t="s">
        <v>563</v>
      </c>
      <c r="F348" s="265" t="s">
        <v>564</v>
      </c>
      <c r="G348" s="266" t="s">
        <v>408</v>
      </c>
      <c r="H348" s="267">
        <v>1.03</v>
      </c>
      <c r="I348" s="268"/>
      <c r="J348" s="269">
        <f>ROUND(I348*H348,2)</f>
        <v>0</v>
      </c>
      <c r="K348" s="265" t="s">
        <v>44</v>
      </c>
      <c r="L348" s="270"/>
      <c r="M348" s="271" t="s">
        <v>44</v>
      </c>
      <c r="N348" s="272" t="s">
        <v>53</v>
      </c>
      <c r="O348" s="88"/>
      <c r="P348" s="220">
        <f>O348*H348</f>
        <v>0</v>
      </c>
      <c r="Q348" s="220">
        <v>0.0019</v>
      </c>
      <c r="R348" s="220">
        <f>Q348*H348</f>
        <v>0.001957</v>
      </c>
      <c r="S348" s="220">
        <v>0</v>
      </c>
      <c r="T348" s="221">
        <f>S348*H348</f>
        <v>0</v>
      </c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R348" s="222" t="s">
        <v>218</v>
      </c>
      <c r="AT348" s="222" t="s">
        <v>306</v>
      </c>
      <c r="AU348" s="222" t="s">
        <v>21</v>
      </c>
      <c r="AY348" s="20" t="s">
        <v>163</v>
      </c>
      <c r="BE348" s="223">
        <f>IF(N348="základní",J348,0)</f>
        <v>0</v>
      </c>
      <c r="BF348" s="223">
        <f>IF(N348="snížená",J348,0)</f>
        <v>0</v>
      </c>
      <c r="BG348" s="223">
        <f>IF(N348="zákl. přenesená",J348,0)</f>
        <v>0</v>
      </c>
      <c r="BH348" s="223">
        <f>IF(N348="sníž. přenesená",J348,0)</f>
        <v>0</v>
      </c>
      <c r="BI348" s="223">
        <f>IF(N348="nulová",J348,0)</f>
        <v>0</v>
      </c>
      <c r="BJ348" s="20" t="s">
        <v>90</v>
      </c>
      <c r="BK348" s="223">
        <f>ROUND(I348*H348,2)</f>
        <v>0</v>
      </c>
      <c r="BL348" s="20" t="s">
        <v>170</v>
      </c>
      <c r="BM348" s="222" t="s">
        <v>565</v>
      </c>
    </row>
    <row r="349" s="13" customFormat="1">
      <c r="A349" s="13"/>
      <c r="B349" s="229"/>
      <c r="C349" s="230"/>
      <c r="D349" s="231" t="s">
        <v>174</v>
      </c>
      <c r="E349" s="232" t="s">
        <v>44</v>
      </c>
      <c r="F349" s="233" t="s">
        <v>90</v>
      </c>
      <c r="G349" s="230"/>
      <c r="H349" s="234">
        <v>1</v>
      </c>
      <c r="I349" s="235"/>
      <c r="J349" s="230"/>
      <c r="K349" s="230"/>
      <c r="L349" s="236"/>
      <c r="M349" s="237"/>
      <c r="N349" s="238"/>
      <c r="O349" s="238"/>
      <c r="P349" s="238"/>
      <c r="Q349" s="238"/>
      <c r="R349" s="238"/>
      <c r="S349" s="238"/>
      <c r="T349" s="239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0" t="s">
        <v>174</v>
      </c>
      <c r="AU349" s="240" t="s">
        <v>21</v>
      </c>
      <c r="AV349" s="13" t="s">
        <v>21</v>
      </c>
      <c r="AW349" s="13" t="s">
        <v>42</v>
      </c>
      <c r="AX349" s="13" t="s">
        <v>90</v>
      </c>
      <c r="AY349" s="240" t="s">
        <v>163</v>
      </c>
    </row>
    <row r="350" s="13" customFormat="1">
      <c r="A350" s="13"/>
      <c r="B350" s="229"/>
      <c r="C350" s="230"/>
      <c r="D350" s="231" t="s">
        <v>174</v>
      </c>
      <c r="E350" s="230"/>
      <c r="F350" s="233" t="s">
        <v>546</v>
      </c>
      <c r="G350" s="230"/>
      <c r="H350" s="234">
        <v>1.03</v>
      </c>
      <c r="I350" s="235"/>
      <c r="J350" s="230"/>
      <c r="K350" s="230"/>
      <c r="L350" s="236"/>
      <c r="M350" s="237"/>
      <c r="N350" s="238"/>
      <c r="O350" s="238"/>
      <c r="P350" s="238"/>
      <c r="Q350" s="238"/>
      <c r="R350" s="238"/>
      <c r="S350" s="238"/>
      <c r="T350" s="239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0" t="s">
        <v>174</v>
      </c>
      <c r="AU350" s="240" t="s">
        <v>21</v>
      </c>
      <c r="AV350" s="13" t="s">
        <v>21</v>
      </c>
      <c r="AW350" s="13" t="s">
        <v>4</v>
      </c>
      <c r="AX350" s="13" t="s">
        <v>90</v>
      </c>
      <c r="AY350" s="240" t="s">
        <v>163</v>
      </c>
    </row>
    <row r="351" s="2" customFormat="1" ht="21.75" customHeight="1">
      <c r="A351" s="42"/>
      <c r="B351" s="43"/>
      <c r="C351" s="211" t="s">
        <v>566</v>
      </c>
      <c r="D351" s="211" t="s">
        <v>165</v>
      </c>
      <c r="E351" s="212" t="s">
        <v>567</v>
      </c>
      <c r="F351" s="213" t="s">
        <v>568</v>
      </c>
      <c r="G351" s="214" t="s">
        <v>112</v>
      </c>
      <c r="H351" s="215">
        <v>15.199999999999999</v>
      </c>
      <c r="I351" s="216"/>
      <c r="J351" s="217">
        <f>ROUND(I351*H351,2)</f>
        <v>0</v>
      </c>
      <c r="K351" s="213" t="s">
        <v>169</v>
      </c>
      <c r="L351" s="48"/>
      <c r="M351" s="218" t="s">
        <v>44</v>
      </c>
      <c r="N351" s="219" t="s">
        <v>53</v>
      </c>
      <c r="O351" s="88"/>
      <c r="P351" s="220">
        <f>O351*H351</f>
        <v>0</v>
      </c>
      <c r="Q351" s="220">
        <v>0</v>
      </c>
      <c r="R351" s="220">
        <f>Q351*H351</f>
        <v>0</v>
      </c>
      <c r="S351" s="220">
        <v>0.59999999999999998</v>
      </c>
      <c r="T351" s="221">
        <f>S351*H351</f>
        <v>9.1199999999999992</v>
      </c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R351" s="222" t="s">
        <v>170</v>
      </c>
      <c r="AT351" s="222" t="s">
        <v>165</v>
      </c>
      <c r="AU351" s="222" t="s">
        <v>21</v>
      </c>
      <c r="AY351" s="20" t="s">
        <v>163</v>
      </c>
      <c r="BE351" s="223">
        <f>IF(N351="základní",J351,0)</f>
        <v>0</v>
      </c>
      <c r="BF351" s="223">
        <f>IF(N351="snížená",J351,0)</f>
        <v>0</v>
      </c>
      <c r="BG351" s="223">
        <f>IF(N351="zákl. přenesená",J351,0)</f>
        <v>0</v>
      </c>
      <c r="BH351" s="223">
        <f>IF(N351="sníž. přenesená",J351,0)</f>
        <v>0</v>
      </c>
      <c r="BI351" s="223">
        <f>IF(N351="nulová",J351,0)</f>
        <v>0</v>
      </c>
      <c r="BJ351" s="20" t="s">
        <v>90</v>
      </c>
      <c r="BK351" s="223">
        <f>ROUND(I351*H351,2)</f>
        <v>0</v>
      </c>
      <c r="BL351" s="20" t="s">
        <v>170</v>
      </c>
      <c r="BM351" s="222" t="s">
        <v>569</v>
      </c>
    </row>
    <row r="352" s="2" customFormat="1">
      <c r="A352" s="42"/>
      <c r="B352" s="43"/>
      <c r="C352" s="44"/>
      <c r="D352" s="224" t="s">
        <v>172</v>
      </c>
      <c r="E352" s="44"/>
      <c r="F352" s="225" t="s">
        <v>570</v>
      </c>
      <c r="G352" s="44"/>
      <c r="H352" s="44"/>
      <c r="I352" s="226"/>
      <c r="J352" s="44"/>
      <c r="K352" s="44"/>
      <c r="L352" s="48"/>
      <c r="M352" s="227"/>
      <c r="N352" s="228"/>
      <c r="O352" s="88"/>
      <c r="P352" s="88"/>
      <c r="Q352" s="88"/>
      <c r="R352" s="88"/>
      <c r="S352" s="88"/>
      <c r="T352" s="89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T352" s="20" t="s">
        <v>172</v>
      </c>
      <c r="AU352" s="20" t="s">
        <v>21</v>
      </c>
    </row>
    <row r="353" s="13" customFormat="1">
      <c r="A353" s="13"/>
      <c r="B353" s="229"/>
      <c r="C353" s="230"/>
      <c r="D353" s="231" t="s">
        <v>174</v>
      </c>
      <c r="E353" s="232" t="s">
        <v>44</v>
      </c>
      <c r="F353" s="233" t="s">
        <v>571</v>
      </c>
      <c r="G353" s="230"/>
      <c r="H353" s="234">
        <v>12</v>
      </c>
      <c r="I353" s="235"/>
      <c r="J353" s="230"/>
      <c r="K353" s="230"/>
      <c r="L353" s="236"/>
      <c r="M353" s="237"/>
      <c r="N353" s="238"/>
      <c r="O353" s="238"/>
      <c r="P353" s="238"/>
      <c r="Q353" s="238"/>
      <c r="R353" s="238"/>
      <c r="S353" s="238"/>
      <c r="T353" s="239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0" t="s">
        <v>174</v>
      </c>
      <c r="AU353" s="240" t="s">
        <v>21</v>
      </c>
      <c r="AV353" s="13" t="s">
        <v>21</v>
      </c>
      <c r="AW353" s="13" t="s">
        <v>42</v>
      </c>
      <c r="AX353" s="13" t="s">
        <v>82</v>
      </c>
      <c r="AY353" s="240" t="s">
        <v>163</v>
      </c>
    </row>
    <row r="354" s="13" customFormat="1">
      <c r="A354" s="13"/>
      <c r="B354" s="229"/>
      <c r="C354" s="230"/>
      <c r="D354" s="231" t="s">
        <v>174</v>
      </c>
      <c r="E354" s="232" t="s">
        <v>44</v>
      </c>
      <c r="F354" s="233" t="s">
        <v>572</v>
      </c>
      <c r="G354" s="230"/>
      <c r="H354" s="234">
        <v>3.2000000000000002</v>
      </c>
      <c r="I354" s="235"/>
      <c r="J354" s="230"/>
      <c r="K354" s="230"/>
      <c r="L354" s="236"/>
      <c r="M354" s="237"/>
      <c r="N354" s="238"/>
      <c r="O354" s="238"/>
      <c r="P354" s="238"/>
      <c r="Q354" s="238"/>
      <c r="R354" s="238"/>
      <c r="S354" s="238"/>
      <c r="T354" s="239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0" t="s">
        <v>174</v>
      </c>
      <c r="AU354" s="240" t="s">
        <v>21</v>
      </c>
      <c r="AV354" s="13" t="s">
        <v>21</v>
      </c>
      <c r="AW354" s="13" t="s">
        <v>42</v>
      </c>
      <c r="AX354" s="13" t="s">
        <v>82</v>
      </c>
      <c r="AY354" s="240" t="s">
        <v>163</v>
      </c>
    </row>
    <row r="355" s="15" customFormat="1">
      <c r="A355" s="15"/>
      <c r="B355" s="252"/>
      <c r="C355" s="253"/>
      <c r="D355" s="231" t="s">
        <v>174</v>
      </c>
      <c r="E355" s="254" t="s">
        <v>44</v>
      </c>
      <c r="F355" s="255" t="s">
        <v>226</v>
      </c>
      <c r="G355" s="253"/>
      <c r="H355" s="256">
        <v>15.199999999999999</v>
      </c>
      <c r="I355" s="257"/>
      <c r="J355" s="253"/>
      <c r="K355" s="253"/>
      <c r="L355" s="258"/>
      <c r="M355" s="259"/>
      <c r="N355" s="260"/>
      <c r="O355" s="260"/>
      <c r="P355" s="260"/>
      <c r="Q355" s="260"/>
      <c r="R355" s="260"/>
      <c r="S355" s="260"/>
      <c r="T355" s="261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62" t="s">
        <v>174</v>
      </c>
      <c r="AU355" s="262" t="s">
        <v>21</v>
      </c>
      <c r="AV355" s="15" t="s">
        <v>170</v>
      </c>
      <c r="AW355" s="15" t="s">
        <v>42</v>
      </c>
      <c r="AX355" s="15" t="s">
        <v>90</v>
      </c>
      <c r="AY355" s="262" t="s">
        <v>163</v>
      </c>
    </row>
    <row r="356" s="2" customFormat="1" ht="21.75" customHeight="1">
      <c r="A356" s="42"/>
      <c r="B356" s="43"/>
      <c r="C356" s="211" t="s">
        <v>573</v>
      </c>
      <c r="D356" s="211" t="s">
        <v>165</v>
      </c>
      <c r="E356" s="212" t="s">
        <v>574</v>
      </c>
      <c r="F356" s="213" t="s">
        <v>575</v>
      </c>
      <c r="G356" s="214" t="s">
        <v>112</v>
      </c>
      <c r="H356" s="215">
        <v>1.1459999999999999</v>
      </c>
      <c r="I356" s="216"/>
      <c r="J356" s="217">
        <f>ROUND(I356*H356,2)</f>
        <v>0</v>
      </c>
      <c r="K356" s="213" t="s">
        <v>169</v>
      </c>
      <c r="L356" s="48"/>
      <c r="M356" s="218" t="s">
        <v>44</v>
      </c>
      <c r="N356" s="219" t="s">
        <v>53</v>
      </c>
      <c r="O356" s="88"/>
      <c r="P356" s="220">
        <f>O356*H356</f>
        <v>0</v>
      </c>
      <c r="Q356" s="220">
        <v>0</v>
      </c>
      <c r="R356" s="220">
        <f>Q356*H356</f>
        <v>0</v>
      </c>
      <c r="S356" s="220">
        <v>1.9199999999999999</v>
      </c>
      <c r="T356" s="221">
        <f>S356*H356</f>
        <v>2.2003199999999996</v>
      </c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R356" s="222" t="s">
        <v>170</v>
      </c>
      <c r="AT356" s="222" t="s">
        <v>165</v>
      </c>
      <c r="AU356" s="222" t="s">
        <v>21</v>
      </c>
      <c r="AY356" s="20" t="s">
        <v>163</v>
      </c>
      <c r="BE356" s="223">
        <f>IF(N356="základní",J356,0)</f>
        <v>0</v>
      </c>
      <c r="BF356" s="223">
        <f>IF(N356="snížená",J356,0)</f>
        <v>0</v>
      </c>
      <c r="BG356" s="223">
        <f>IF(N356="zákl. přenesená",J356,0)</f>
        <v>0</v>
      </c>
      <c r="BH356" s="223">
        <f>IF(N356="sníž. přenesená",J356,0)</f>
        <v>0</v>
      </c>
      <c r="BI356" s="223">
        <f>IF(N356="nulová",J356,0)</f>
        <v>0</v>
      </c>
      <c r="BJ356" s="20" t="s">
        <v>90</v>
      </c>
      <c r="BK356" s="223">
        <f>ROUND(I356*H356,2)</f>
        <v>0</v>
      </c>
      <c r="BL356" s="20" t="s">
        <v>170</v>
      </c>
      <c r="BM356" s="222" t="s">
        <v>576</v>
      </c>
    </row>
    <row r="357" s="2" customFormat="1">
      <c r="A357" s="42"/>
      <c r="B357" s="43"/>
      <c r="C357" s="44"/>
      <c r="D357" s="224" t="s">
        <v>172</v>
      </c>
      <c r="E357" s="44"/>
      <c r="F357" s="225" t="s">
        <v>577</v>
      </c>
      <c r="G357" s="44"/>
      <c r="H357" s="44"/>
      <c r="I357" s="226"/>
      <c r="J357" s="44"/>
      <c r="K357" s="44"/>
      <c r="L357" s="48"/>
      <c r="M357" s="227"/>
      <c r="N357" s="228"/>
      <c r="O357" s="88"/>
      <c r="P357" s="88"/>
      <c r="Q357" s="88"/>
      <c r="R357" s="88"/>
      <c r="S357" s="88"/>
      <c r="T357" s="89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T357" s="20" t="s">
        <v>172</v>
      </c>
      <c r="AU357" s="20" t="s">
        <v>21</v>
      </c>
    </row>
    <row r="358" s="13" customFormat="1">
      <c r="A358" s="13"/>
      <c r="B358" s="229"/>
      <c r="C358" s="230"/>
      <c r="D358" s="231" t="s">
        <v>174</v>
      </c>
      <c r="E358" s="232" t="s">
        <v>44</v>
      </c>
      <c r="F358" s="233" t="s">
        <v>578</v>
      </c>
      <c r="G358" s="230"/>
      <c r="H358" s="234">
        <v>1.1459999999999999</v>
      </c>
      <c r="I358" s="235"/>
      <c r="J358" s="230"/>
      <c r="K358" s="230"/>
      <c r="L358" s="236"/>
      <c r="M358" s="237"/>
      <c r="N358" s="238"/>
      <c r="O358" s="238"/>
      <c r="P358" s="238"/>
      <c r="Q358" s="238"/>
      <c r="R358" s="238"/>
      <c r="S358" s="238"/>
      <c r="T358" s="239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0" t="s">
        <v>174</v>
      </c>
      <c r="AU358" s="240" t="s">
        <v>21</v>
      </c>
      <c r="AV358" s="13" t="s">
        <v>21</v>
      </c>
      <c r="AW358" s="13" t="s">
        <v>42</v>
      </c>
      <c r="AX358" s="13" t="s">
        <v>90</v>
      </c>
      <c r="AY358" s="240" t="s">
        <v>163</v>
      </c>
    </row>
    <row r="359" s="2" customFormat="1" ht="16.5" customHeight="1">
      <c r="A359" s="42"/>
      <c r="B359" s="43"/>
      <c r="C359" s="211" t="s">
        <v>579</v>
      </c>
      <c r="D359" s="211" t="s">
        <v>165</v>
      </c>
      <c r="E359" s="212" t="s">
        <v>580</v>
      </c>
      <c r="F359" s="213" t="s">
        <v>581</v>
      </c>
      <c r="G359" s="214" t="s">
        <v>408</v>
      </c>
      <c r="H359" s="215">
        <v>21</v>
      </c>
      <c r="I359" s="216"/>
      <c r="J359" s="217">
        <f>ROUND(I359*H359,2)</f>
        <v>0</v>
      </c>
      <c r="K359" s="213" t="s">
        <v>169</v>
      </c>
      <c r="L359" s="48"/>
      <c r="M359" s="218" t="s">
        <v>44</v>
      </c>
      <c r="N359" s="219" t="s">
        <v>53</v>
      </c>
      <c r="O359" s="88"/>
      <c r="P359" s="220">
        <f>O359*H359</f>
        <v>0</v>
      </c>
      <c r="Q359" s="220">
        <v>0.035749999999999997</v>
      </c>
      <c r="R359" s="220">
        <f>Q359*H359</f>
        <v>0.75074999999999992</v>
      </c>
      <c r="S359" s="220">
        <v>0</v>
      </c>
      <c r="T359" s="221">
        <f>S359*H359</f>
        <v>0</v>
      </c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R359" s="222" t="s">
        <v>170</v>
      </c>
      <c r="AT359" s="222" t="s">
        <v>165</v>
      </c>
      <c r="AU359" s="222" t="s">
        <v>21</v>
      </c>
      <c r="AY359" s="20" t="s">
        <v>163</v>
      </c>
      <c r="BE359" s="223">
        <f>IF(N359="základní",J359,0)</f>
        <v>0</v>
      </c>
      <c r="BF359" s="223">
        <f>IF(N359="snížená",J359,0)</f>
        <v>0</v>
      </c>
      <c r="BG359" s="223">
        <f>IF(N359="zákl. přenesená",J359,0)</f>
        <v>0</v>
      </c>
      <c r="BH359" s="223">
        <f>IF(N359="sníž. přenesená",J359,0)</f>
        <v>0</v>
      </c>
      <c r="BI359" s="223">
        <f>IF(N359="nulová",J359,0)</f>
        <v>0</v>
      </c>
      <c r="BJ359" s="20" t="s">
        <v>90</v>
      </c>
      <c r="BK359" s="223">
        <f>ROUND(I359*H359,2)</f>
        <v>0</v>
      </c>
      <c r="BL359" s="20" t="s">
        <v>170</v>
      </c>
      <c r="BM359" s="222" t="s">
        <v>582</v>
      </c>
    </row>
    <row r="360" s="2" customFormat="1">
      <c r="A360" s="42"/>
      <c r="B360" s="43"/>
      <c r="C360" s="44"/>
      <c r="D360" s="224" t="s">
        <v>172</v>
      </c>
      <c r="E360" s="44"/>
      <c r="F360" s="225" t="s">
        <v>583</v>
      </c>
      <c r="G360" s="44"/>
      <c r="H360" s="44"/>
      <c r="I360" s="226"/>
      <c r="J360" s="44"/>
      <c r="K360" s="44"/>
      <c r="L360" s="48"/>
      <c r="M360" s="227"/>
      <c r="N360" s="228"/>
      <c r="O360" s="88"/>
      <c r="P360" s="88"/>
      <c r="Q360" s="88"/>
      <c r="R360" s="88"/>
      <c r="S360" s="88"/>
      <c r="T360" s="89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T360" s="20" t="s">
        <v>172</v>
      </c>
      <c r="AU360" s="20" t="s">
        <v>21</v>
      </c>
    </row>
    <row r="361" s="13" customFormat="1">
      <c r="A361" s="13"/>
      <c r="B361" s="229"/>
      <c r="C361" s="230"/>
      <c r="D361" s="231" t="s">
        <v>174</v>
      </c>
      <c r="E361" s="232" t="s">
        <v>44</v>
      </c>
      <c r="F361" s="233" t="s">
        <v>584</v>
      </c>
      <c r="G361" s="230"/>
      <c r="H361" s="234">
        <v>4</v>
      </c>
      <c r="I361" s="235"/>
      <c r="J361" s="230"/>
      <c r="K361" s="230"/>
      <c r="L361" s="236"/>
      <c r="M361" s="237"/>
      <c r="N361" s="238"/>
      <c r="O361" s="238"/>
      <c r="P361" s="238"/>
      <c r="Q361" s="238"/>
      <c r="R361" s="238"/>
      <c r="S361" s="238"/>
      <c r="T361" s="239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0" t="s">
        <v>174</v>
      </c>
      <c r="AU361" s="240" t="s">
        <v>21</v>
      </c>
      <c r="AV361" s="13" t="s">
        <v>21</v>
      </c>
      <c r="AW361" s="13" t="s">
        <v>42</v>
      </c>
      <c r="AX361" s="13" t="s">
        <v>82</v>
      </c>
      <c r="AY361" s="240" t="s">
        <v>163</v>
      </c>
    </row>
    <row r="362" s="13" customFormat="1">
      <c r="A362" s="13"/>
      <c r="B362" s="229"/>
      <c r="C362" s="230"/>
      <c r="D362" s="231" t="s">
        <v>174</v>
      </c>
      <c r="E362" s="232" t="s">
        <v>44</v>
      </c>
      <c r="F362" s="233" t="s">
        <v>585</v>
      </c>
      <c r="G362" s="230"/>
      <c r="H362" s="234">
        <v>4</v>
      </c>
      <c r="I362" s="235"/>
      <c r="J362" s="230"/>
      <c r="K362" s="230"/>
      <c r="L362" s="236"/>
      <c r="M362" s="237"/>
      <c r="N362" s="238"/>
      <c r="O362" s="238"/>
      <c r="P362" s="238"/>
      <c r="Q362" s="238"/>
      <c r="R362" s="238"/>
      <c r="S362" s="238"/>
      <c r="T362" s="239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0" t="s">
        <v>174</v>
      </c>
      <c r="AU362" s="240" t="s">
        <v>21</v>
      </c>
      <c r="AV362" s="13" t="s">
        <v>21</v>
      </c>
      <c r="AW362" s="13" t="s">
        <v>42</v>
      </c>
      <c r="AX362" s="13" t="s">
        <v>82</v>
      </c>
      <c r="AY362" s="240" t="s">
        <v>163</v>
      </c>
    </row>
    <row r="363" s="13" customFormat="1">
      <c r="A363" s="13"/>
      <c r="B363" s="229"/>
      <c r="C363" s="230"/>
      <c r="D363" s="231" t="s">
        <v>174</v>
      </c>
      <c r="E363" s="232" t="s">
        <v>44</v>
      </c>
      <c r="F363" s="233" t="s">
        <v>586</v>
      </c>
      <c r="G363" s="230"/>
      <c r="H363" s="234">
        <v>6</v>
      </c>
      <c r="I363" s="235"/>
      <c r="J363" s="230"/>
      <c r="K363" s="230"/>
      <c r="L363" s="236"/>
      <c r="M363" s="237"/>
      <c r="N363" s="238"/>
      <c r="O363" s="238"/>
      <c r="P363" s="238"/>
      <c r="Q363" s="238"/>
      <c r="R363" s="238"/>
      <c r="S363" s="238"/>
      <c r="T363" s="239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0" t="s">
        <v>174</v>
      </c>
      <c r="AU363" s="240" t="s">
        <v>21</v>
      </c>
      <c r="AV363" s="13" t="s">
        <v>21</v>
      </c>
      <c r="AW363" s="13" t="s">
        <v>42</v>
      </c>
      <c r="AX363" s="13" t="s">
        <v>82</v>
      </c>
      <c r="AY363" s="240" t="s">
        <v>163</v>
      </c>
    </row>
    <row r="364" s="13" customFormat="1">
      <c r="A364" s="13"/>
      <c r="B364" s="229"/>
      <c r="C364" s="230"/>
      <c r="D364" s="231" t="s">
        <v>174</v>
      </c>
      <c r="E364" s="232" t="s">
        <v>44</v>
      </c>
      <c r="F364" s="233" t="s">
        <v>587</v>
      </c>
      <c r="G364" s="230"/>
      <c r="H364" s="234">
        <v>7</v>
      </c>
      <c r="I364" s="235"/>
      <c r="J364" s="230"/>
      <c r="K364" s="230"/>
      <c r="L364" s="236"/>
      <c r="M364" s="237"/>
      <c r="N364" s="238"/>
      <c r="O364" s="238"/>
      <c r="P364" s="238"/>
      <c r="Q364" s="238"/>
      <c r="R364" s="238"/>
      <c r="S364" s="238"/>
      <c r="T364" s="239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0" t="s">
        <v>174</v>
      </c>
      <c r="AU364" s="240" t="s">
        <v>21</v>
      </c>
      <c r="AV364" s="13" t="s">
        <v>21</v>
      </c>
      <c r="AW364" s="13" t="s">
        <v>42</v>
      </c>
      <c r="AX364" s="13" t="s">
        <v>82</v>
      </c>
      <c r="AY364" s="240" t="s">
        <v>163</v>
      </c>
    </row>
    <row r="365" s="15" customFormat="1">
      <c r="A365" s="15"/>
      <c r="B365" s="252"/>
      <c r="C365" s="253"/>
      <c r="D365" s="231" t="s">
        <v>174</v>
      </c>
      <c r="E365" s="254" t="s">
        <v>44</v>
      </c>
      <c r="F365" s="255" t="s">
        <v>226</v>
      </c>
      <c r="G365" s="253"/>
      <c r="H365" s="256">
        <v>21</v>
      </c>
      <c r="I365" s="257"/>
      <c r="J365" s="253"/>
      <c r="K365" s="253"/>
      <c r="L365" s="258"/>
      <c r="M365" s="259"/>
      <c r="N365" s="260"/>
      <c r="O365" s="260"/>
      <c r="P365" s="260"/>
      <c r="Q365" s="260"/>
      <c r="R365" s="260"/>
      <c r="S365" s="260"/>
      <c r="T365" s="261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62" t="s">
        <v>174</v>
      </c>
      <c r="AU365" s="262" t="s">
        <v>21</v>
      </c>
      <c r="AV365" s="15" t="s">
        <v>170</v>
      </c>
      <c r="AW365" s="15" t="s">
        <v>42</v>
      </c>
      <c r="AX365" s="15" t="s">
        <v>90</v>
      </c>
      <c r="AY365" s="262" t="s">
        <v>163</v>
      </c>
    </row>
    <row r="366" s="2" customFormat="1" ht="24.15" customHeight="1">
      <c r="A366" s="42"/>
      <c r="B366" s="43"/>
      <c r="C366" s="211" t="s">
        <v>588</v>
      </c>
      <c r="D366" s="211" t="s">
        <v>165</v>
      </c>
      <c r="E366" s="212" t="s">
        <v>589</v>
      </c>
      <c r="F366" s="213" t="s">
        <v>590</v>
      </c>
      <c r="G366" s="214" t="s">
        <v>408</v>
      </c>
      <c r="H366" s="215">
        <v>1</v>
      </c>
      <c r="I366" s="216"/>
      <c r="J366" s="217">
        <f>ROUND(I366*H366,2)</f>
        <v>0</v>
      </c>
      <c r="K366" s="213" t="s">
        <v>169</v>
      </c>
      <c r="L366" s="48"/>
      <c r="M366" s="218" t="s">
        <v>44</v>
      </c>
      <c r="N366" s="219" t="s">
        <v>53</v>
      </c>
      <c r="O366" s="88"/>
      <c r="P366" s="220">
        <f>O366*H366</f>
        <v>0</v>
      </c>
      <c r="Q366" s="220">
        <v>1.6859</v>
      </c>
      <c r="R366" s="220">
        <f>Q366*H366</f>
        <v>1.6859</v>
      </c>
      <c r="S366" s="220">
        <v>0</v>
      </c>
      <c r="T366" s="221">
        <f>S366*H366</f>
        <v>0</v>
      </c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R366" s="222" t="s">
        <v>170</v>
      </c>
      <c r="AT366" s="222" t="s">
        <v>165</v>
      </c>
      <c r="AU366" s="222" t="s">
        <v>21</v>
      </c>
      <c r="AY366" s="20" t="s">
        <v>163</v>
      </c>
      <c r="BE366" s="223">
        <f>IF(N366="základní",J366,0)</f>
        <v>0</v>
      </c>
      <c r="BF366" s="223">
        <f>IF(N366="snížená",J366,0)</f>
        <v>0</v>
      </c>
      <c r="BG366" s="223">
        <f>IF(N366="zákl. přenesená",J366,0)</f>
        <v>0</v>
      </c>
      <c r="BH366" s="223">
        <f>IF(N366="sníž. přenesená",J366,0)</f>
        <v>0</v>
      </c>
      <c r="BI366" s="223">
        <f>IF(N366="nulová",J366,0)</f>
        <v>0</v>
      </c>
      <c r="BJ366" s="20" t="s">
        <v>90</v>
      </c>
      <c r="BK366" s="223">
        <f>ROUND(I366*H366,2)</f>
        <v>0</v>
      </c>
      <c r="BL366" s="20" t="s">
        <v>170</v>
      </c>
      <c r="BM366" s="222" t="s">
        <v>591</v>
      </c>
    </row>
    <row r="367" s="2" customFormat="1">
      <c r="A367" s="42"/>
      <c r="B367" s="43"/>
      <c r="C367" s="44"/>
      <c r="D367" s="224" t="s">
        <v>172</v>
      </c>
      <c r="E367" s="44"/>
      <c r="F367" s="225" t="s">
        <v>592</v>
      </c>
      <c r="G367" s="44"/>
      <c r="H367" s="44"/>
      <c r="I367" s="226"/>
      <c r="J367" s="44"/>
      <c r="K367" s="44"/>
      <c r="L367" s="48"/>
      <c r="M367" s="227"/>
      <c r="N367" s="228"/>
      <c r="O367" s="88"/>
      <c r="P367" s="88"/>
      <c r="Q367" s="88"/>
      <c r="R367" s="88"/>
      <c r="S367" s="88"/>
      <c r="T367" s="89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T367" s="20" t="s">
        <v>172</v>
      </c>
      <c r="AU367" s="20" t="s">
        <v>21</v>
      </c>
    </row>
    <row r="368" s="13" customFormat="1">
      <c r="A368" s="13"/>
      <c r="B368" s="229"/>
      <c r="C368" s="230"/>
      <c r="D368" s="231" t="s">
        <v>174</v>
      </c>
      <c r="E368" s="232" t="s">
        <v>44</v>
      </c>
      <c r="F368" s="233" t="s">
        <v>90</v>
      </c>
      <c r="G368" s="230"/>
      <c r="H368" s="234">
        <v>1</v>
      </c>
      <c r="I368" s="235"/>
      <c r="J368" s="230"/>
      <c r="K368" s="230"/>
      <c r="L368" s="236"/>
      <c r="M368" s="237"/>
      <c r="N368" s="238"/>
      <c r="O368" s="238"/>
      <c r="P368" s="238"/>
      <c r="Q368" s="238"/>
      <c r="R368" s="238"/>
      <c r="S368" s="238"/>
      <c r="T368" s="239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0" t="s">
        <v>174</v>
      </c>
      <c r="AU368" s="240" t="s">
        <v>21</v>
      </c>
      <c r="AV368" s="13" t="s">
        <v>21</v>
      </c>
      <c r="AW368" s="13" t="s">
        <v>42</v>
      </c>
      <c r="AX368" s="13" t="s">
        <v>90</v>
      </c>
      <c r="AY368" s="240" t="s">
        <v>163</v>
      </c>
    </row>
    <row r="369" s="2" customFormat="1" ht="24.15" customHeight="1">
      <c r="A369" s="42"/>
      <c r="B369" s="43"/>
      <c r="C369" s="211" t="s">
        <v>593</v>
      </c>
      <c r="D369" s="211" t="s">
        <v>165</v>
      </c>
      <c r="E369" s="212" t="s">
        <v>594</v>
      </c>
      <c r="F369" s="213" t="s">
        <v>595</v>
      </c>
      <c r="G369" s="214" t="s">
        <v>408</v>
      </c>
      <c r="H369" s="215">
        <v>11</v>
      </c>
      <c r="I369" s="216"/>
      <c r="J369" s="217">
        <f>ROUND(I369*H369,2)</f>
        <v>0</v>
      </c>
      <c r="K369" s="213" t="s">
        <v>169</v>
      </c>
      <c r="L369" s="48"/>
      <c r="M369" s="218" t="s">
        <v>44</v>
      </c>
      <c r="N369" s="219" t="s">
        <v>53</v>
      </c>
      <c r="O369" s="88"/>
      <c r="P369" s="220">
        <f>O369*H369</f>
        <v>0</v>
      </c>
      <c r="Q369" s="220">
        <v>2.15239</v>
      </c>
      <c r="R369" s="220">
        <f>Q369*H369</f>
        <v>23.676290000000002</v>
      </c>
      <c r="S369" s="220">
        <v>0</v>
      </c>
      <c r="T369" s="221">
        <f>S369*H369</f>
        <v>0</v>
      </c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R369" s="222" t="s">
        <v>170</v>
      </c>
      <c r="AT369" s="222" t="s">
        <v>165</v>
      </c>
      <c r="AU369" s="222" t="s">
        <v>21</v>
      </c>
      <c r="AY369" s="20" t="s">
        <v>163</v>
      </c>
      <c r="BE369" s="223">
        <f>IF(N369="základní",J369,0)</f>
        <v>0</v>
      </c>
      <c r="BF369" s="223">
        <f>IF(N369="snížená",J369,0)</f>
        <v>0</v>
      </c>
      <c r="BG369" s="223">
        <f>IF(N369="zákl. přenesená",J369,0)</f>
        <v>0</v>
      </c>
      <c r="BH369" s="223">
        <f>IF(N369="sníž. přenesená",J369,0)</f>
        <v>0</v>
      </c>
      <c r="BI369" s="223">
        <f>IF(N369="nulová",J369,0)</f>
        <v>0</v>
      </c>
      <c r="BJ369" s="20" t="s">
        <v>90</v>
      </c>
      <c r="BK369" s="223">
        <f>ROUND(I369*H369,2)</f>
        <v>0</v>
      </c>
      <c r="BL369" s="20" t="s">
        <v>170</v>
      </c>
      <c r="BM369" s="222" t="s">
        <v>596</v>
      </c>
    </row>
    <row r="370" s="2" customFormat="1">
      <c r="A370" s="42"/>
      <c r="B370" s="43"/>
      <c r="C370" s="44"/>
      <c r="D370" s="224" t="s">
        <v>172</v>
      </c>
      <c r="E370" s="44"/>
      <c r="F370" s="225" t="s">
        <v>597</v>
      </c>
      <c r="G370" s="44"/>
      <c r="H370" s="44"/>
      <c r="I370" s="226"/>
      <c r="J370" s="44"/>
      <c r="K370" s="44"/>
      <c r="L370" s="48"/>
      <c r="M370" s="227"/>
      <c r="N370" s="228"/>
      <c r="O370" s="88"/>
      <c r="P370" s="88"/>
      <c r="Q370" s="88"/>
      <c r="R370" s="88"/>
      <c r="S370" s="88"/>
      <c r="T370" s="89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T370" s="20" t="s">
        <v>172</v>
      </c>
      <c r="AU370" s="20" t="s">
        <v>21</v>
      </c>
    </row>
    <row r="371" s="13" customFormat="1">
      <c r="A371" s="13"/>
      <c r="B371" s="229"/>
      <c r="C371" s="230"/>
      <c r="D371" s="231" t="s">
        <v>174</v>
      </c>
      <c r="E371" s="232" t="s">
        <v>44</v>
      </c>
      <c r="F371" s="233" t="s">
        <v>239</v>
      </c>
      <c r="G371" s="230"/>
      <c r="H371" s="234">
        <v>11</v>
      </c>
      <c r="I371" s="235"/>
      <c r="J371" s="230"/>
      <c r="K371" s="230"/>
      <c r="L371" s="236"/>
      <c r="M371" s="237"/>
      <c r="N371" s="238"/>
      <c r="O371" s="238"/>
      <c r="P371" s="238"/>
      <c r="Q371" s="238"/>
      <c r="R371" s="238"/>
      <c r="S371" s="238"/>
      <c r="T371" s="239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0" t="s">
        <v>174</v>
      </c>
      <c r="AU371" s="240" t="s">
        <v>21</v>
      </c>
      <c r="AV371" s="13" t="s">
        <v>21</v>
      </c>
      <c r="AW371" s="13" t="s">
        <v>42</v>
      </c>
      <c r="AX371" s="13" t="s">
        <v>90</v>
      </c>
      <c r="AY371" s="240" t="s">
        <v>163</v>
      </c>
    </row>
    <row r="372" s="2" customFormat="1" ht="16.5" customHeight="1">
      <c r="A372" s="42"/>
      <c r="B372" s="43"/>
      <c r="C372" s="263" t="s">
        <v>598</v>
      </c>
      <c r="D372" s="263" t="s">
        <v>306</v>
      </c>
      <c r="E372" s="264" t="s">
        <v>599</v>
      </c>
      <c r="F372" s="265" t="s">
        <v>600</v>
      </c>
      <c r="G372" s="266" t="s">
        <v>408</v>
      </c>
      <c r="H372" s="267">
        <v>1.01</v>
      </c>
      <c r="I372" s="268"/>
      <c r="J372" s="269">
        <f>ROUND(I372*H372,2)</f>
        <v>0</v>
      </c>
      <c r="K372" s="265" t="s">
        <v>169</v>
      </c>
      <c r="L372" s="270"/>
      <c r="M372" s="271" t="s">
        <v>44</v>
      </c>
      <c r="N372" s="272" t="s">
        <v>53</v>
      </c>
      <c r="O372" s="88"/>
      <c r="P372" s="220">
        <f>O372*H372</f>
        <v>0</v>
      </c>
      <c r="Q372" s="220">
        <v>0.56999999999999995</v>
      </c>
      <c r="R372" s="220">
        <f>Q372*H372</f>
        <v>0.57569999999999999</v>
      </c>
      <c r="S372" s="220">
        <v>0</v>
      </c>
      <c r="T372" s="221">
        <f>S372*H372</f>
        <v>0</v>
      </c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R372" s="222" t="s">
        <v>218</v>
      </c>
      <c r="AT372" s="222" t="s">
        <v>306</v>
      </c>
      <c r="AU372" s="222" t="s">
        <v>21</v>
      </c>
      <c r="AY372" s="20" t="s">
        <v>163</v>
      </c>
      <c r="BE372" s="223">
        <f>IF(N372="základní",J372,0)</f>
        <v>0</v>
      </c>
      <c r="BF372" s="223">
        <f>IF(N372="snížená",J372,0)</f>
        <v>0</v>
      </c>
      <c r="BG372" s="223">
        <f>IF(N372="zákl. přenesená",J372,0)</f>
        <v>0</v>
      </c>
      <c r="BH372" s="223">
        <f>IF(N372="sníž. přenesená",J372,0)</f>
        <v>0</v>
      </c>
      <c r="BI372" s="223">
        <f>IF(N372="nulová",J372,0)</f>
        <v>0</v>
      </c>
      <c r="BJ372" s="20" t="s">
        <v>90</v>
      </c>
      <c r="BK372" s="223">
        <f>ROUND(I372*H372,2)</f>
        <v>0</v>
      </c>
      <c r="BL372" s="20" t="s">
        <v>170</v>
      </c>
      <c r="BM372" s="222" t="s">
        <v>601</v>
      </c>
    </row>
    <row r="373" s="13" customFormat="1">
      <c r="A373" s="13"/>
      <c r="B373" s="229"/>
      <c r="C373" s="230"/>
      <c r="D373" s="231" t="s">
        <v>174</v>
      </c>
      <c r="E373" s="230"/>
      <c r="F373" s="233" t="s">
        <v>602</v>
      </c>
      <c r="G373" s="230"/>
      <c r="H373" s="234">
        <v>1.01</v>
      </c>
      <c r="I373" s="235"/>
      <c r="J373" s="230"/>
      <c r="K373" s="230"/>
      <c r="L373" s="236"/>
      <c r="M373" s="237"/>
      <c r="N373" s="238"/>
      <c r="O373" s="238"/>
      <c r="P373" s="238"/>
      <c r="Q373" s="238"/>
      <c r="R373" s="238"/>
      <c r="S373" s="238"/>
      <c r="T373" s="239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0" t="s">
        <v>174</v>
      </c>
      <c r="AU373" s="240" t="s">
        <v>21</v>
      </c>
      <c r="AV373" s="13" t="s">
        <v>21</v>
      </c>
      <c r="AW373" s="13" t="s">
        <v>4</v>
      </c>
      <c r="AX373" s="13" t="s">
        <v>90</v>
      </c>
      <c r="AY373" s="240" t="s">
        <v>163</v>
      </c>
    </row>
    <row r="374" s="2" customFormat="1" ht="16.5" customHeight="1">
      <c r="A374" s="42"/>
      <c r="B374" s="43"/>
      <c r="C374" s="263" t="s">
        <v>603</v>
      </c>
      <c r="D374" s="263" t="s">
        <v>306</v>
      </c>
      <c r="E374" s="264" t="s">
        <v>604</v>
      </c>
      <c r="F374" s="265" t="s">
        <v>605</v>
      </c>
      <c r="G374" s="266" t="s">
        <v>408</v>
      </c>
      <c r="H374" s="267">
        <v>14.140000000000001</v>
      </c>
      <c r="I374" s="268"/>
      <c r="J374" s="269">
        <f>ROUND(I374*H374,2)</f>
        <v>0</v>
      </c>
      <c r="K374" s="265" t="s">
        <v>169</v>
      </c>
      <c r="L374" s="270"/>
      <c r="M374" s="271" t="s">
        <v>44</v>
      </c>
      <c r="N374" s="272" t="s">
        <v>53</v>
      </c>
      <c r="O374" s="88"/>
      <c r="P374" s="220">
        <f>O374*H374</f>
        <v>0</v>
      </c>
      <c r="Q374" s="220">
        <v>0.72450000000000003</v>
      </c>
      <c r="R374" s="220">
        <f>Q374*H374</f>
        <v>10.244430000000001</v>
      </c>
      <c r="S374" s="220">
        <v>0</v>
      </c>
      <c r="T374" s="221">
        <f>S374*H374</f>
        <v>0</v>
      </c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R374" s="222" t="s">
        <v>218</v>
      </c>
      <c r="AT374" s="222" t="s">
        <v>306</v>
      </c>
      <c r="AU374" s="222" t="s">
        <v>21</v>
      </c>
      <c r="AY374" s="20" t="s">
        <v>163</v>
      </c>
      <c r="BE374" s="223">
        <f>IF(N374="základní",J374,0)</f>
        <v>0</v>
      </c>
      <c r="BF374" s="223">
        <f>IF(N374="snížená",J374,0)</f>
        <v>0</v>
      </c>
      <c r="BG374" s="223">
        <f>IF(N374="zákl. přenesená",J374,0)</f>
        <v>0</v>
      </c>
      <c r="BH374" s="223">
        <f>IF(N374="sníž. přenesená",J374,0)</f>
        <v>0</v>
      </c>
      <c r="BI374" s="223">
        <f>IF(N374="nulová",J374,0)</f>
        <v>0</v>
      </c>
      <c r="BJ374" s="20" t="s">
        <v>90</v>
      </c>
      <c r="BK374" s="223">
        <f>ROUND(I374*H374,2)</f>
        <v>0</v>
      </c>
      <c r="BL374" s="20" t="s">
        <v>170</v>
      </c>
      <c r="BM374" s="222" t="s">
        <v>606</v>
      </c>
    </row>
    <row r="375" s="13" customFormat="1">
      <c r="A375" s="13"/>
      <c r="B375" s="229"/>
      <c r="C375" s="230"/>
      <c r="D375" s="231" t="s">
        <v>174</v>
      </c>
      <c r="E375" s="230"/>
      <c r="F375" s="233" t="s">
        <v>607</v>
      </c>
      <c r="G375" s="230"/>
      <c r="H375" s="234">
        <v>14.140000000000001</v>
      </c>
      <c r="I375" s="235"/>
      <c r="J375" s="230"/>
      <c r="K375" s="230"/>
      <c r="L375" s="236"/>
      <c r="M375" s="237"/>
      <c r="N375" s="238"/>
      <c r="O375" s="238"/>
      <c r="P375" s="238"/>
      <c r="Q375" s="238"/>
      <c r="R375" s="238"/>
      <c r="S375" s="238"/>
      <c r="T375" s="239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0" t="s">
        <v>174</v>
      </c>
      <c r="AU375" s="240" t="s">
        <v>21</v>
      </c>
      <c r="AV375" s="13" t="s">
        <v>21</v>
      </c>
      <c r="AW375" s="13" t="s">
        <v>4</v>
      </c>
      <c r="AX375" s="13" t="s">
        <v>90</v>
      </c>
      <c r="AY375" s="240" t="s">
        <v>163</v>
      </c>
    </row>
    <row r="376" s="2" customFormat="1" ht="16.5" customHeight="1">
      <c r="A376" s="42"/>
      <c r="B376" s="43"/>
      <c r="C376" s="263" t="s">
        <v>608</v>
      </c>
      <c r="D376" s="263" t="s">
        <v>306</v>
      </c>
      <c r="E376" s="264" t="s">
        <v>609</v>
      </c>
      <c r="F376" s="265" t="s">
        <v>610</v>
      </c>
      <c r="G376" s="266" t="s">
        <v>408</v>
      </c>
      <c r="H376" s="267">
        <v>6.0599999999999996</v>
      </c>
      <c r="I376" s="268"/>
      <c r="J376" s="269">
        <f>ROUND(I376*H376,2)</f>
        <v>0</v>
      </c>
      <c r="K376" s="265" t="s">
        <v>169</v>
      </c>
      <c r="L376" s="270"/>
      <c r="M376" s="271" t="s">
        <v>44</v>
      </c>
      <c r="N376" s="272" t="s">
        <v>53</v>
      </c>
      <c r="O376" s="88"/>
      <c r="P376" s="220">
        <f>O376*H376</f>
        <v>0</v>
      </c>
      <c r="Q376" s="220">
        <v>0.254</v>
      </c>
      <c r="R376" s="220">
        <f>Q376*H376</f>
        <v>1.5392399999999999</v>
      </c>
      <c r="S376" s="220">
        <v>0</v>
      </c>
      <c r="T376" s="221">
        <f>S376*H376</f>
        <v>0</v>
      </c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R376" s="222" t="s">
        <v>218</v>
      </c>
      <c r="AT376" s="222" t="s">
        <v>306</v>
      </c>
      <c r="AU376" s="222" t="s">
        <v>21</v>
      </c>
      <c r="AY376" s="20" t="s">
        <v>163</v>
      </c>
      <c r="BE376" s="223">
        <f>IF(N376="základní",J376,0)</f>
        <v>0</v>
      </c>
      <c r="BF376" s="223">
        <f>IF(N376="snížená",J376,0)</f>
        <v>0</v>
      </c>
      <c r="BG376" s="223">
        <f>IF(N376="zákl. přenesená",J376,0)</f>
        <v>0</v>
      </c>
      <c r="BH376" s="223">
        <f>IF(N376="sníž. přenesená",J376,0)</f>
        <v>0</v>
      </c>
      <c r="BI376" s="223">
        <f>IF(N376="nulová",J376,0)</f>
        <v>0</v>
      </c>
      <c r="BJ376" s="20" t="s">
        <v>90</v>
      </c>
      <c r="BK376" s="223">
        <f>ROUND(I376*H376,2)</f>
        <v>0</v>
      </c>
      <c r="BL376" s="20" t="s">
        <v>170</v>
      </c>
      <c r="BM376" s="222" t="s">
        <v>611</v>
      </c>
    </row>
    <row r="377" s="13" customFormat="1">
      <c r="A377" s="13"/>
      <c r="B377" s="229"/>
      <c r="C377" s="230"/>
      <c r="D377" s="231" t="s">
        <v>174</v>
      </c>
      <c r="E377" s="230"/>
      <c r="F377" s="233" t="s">
        <v>612</v>
      </c>
      <c r="G377" s="230"/>
      <c r="H377" s="234">
        <v>6.0599999999999996</v>
      </c>
      <c r="I377" s="235"/>
      <c r="J377" s="230"/>
      <c r="K377" s="230"/>
      <c r="L377" s="236"/>
      <c r="M377" s="237"/>
      <c r="N377" s="238"/>
      <c r="O377" s="238"/>
      <c r="P377" s="238"/>
      <c r="Q377" s="238"/>
      <c r="R377" s="238"/>
      <c r="S377" s="238"/>
      <c r="T377" s="239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0" t="s">
        <v>174</v>
      </c>
      <c r="AU377" s="240" t="s">
        <v>21</v>
      </c>
      <c r="AV377" s="13" t="s">
        <v>21</v>
      </c>
      <c r="AW377" s="13" t="s">
        <v>4</v>
      </c>
      <c r="AX377" s="13" t="s">
        <v>90</v>
      </c>
      <c r="AY377" s="240" t="s">
        <v>163</v>
      </c>
    </row>
    <row r="378" s="2" customFormat="1" ht="16.5" customHeight="1">
      <c r="A378" s="42"/>
      <c r="B378" s="43"/>
      <c r="C378" s="263" t="s">
        <v>613</v>
      </c>
      <c r="D378" s="263" t="s">
        <v>306</v>
      </c>
      <c r="E378" s="264" t="s">
        <v>614</v>
      </c>
      <c r="F378" s="265" t="s">
        <v>615</v>
      </c>
      <c r="G378" s="266" t="s">
        <v>408</v>
      </c>
      <c r="H378" s="267">
        <v>11.109999999999999</v>
      </c>
      <c r="I378" s="268"/>
      <c r="J378" s="269">
        <f>ROUND(I378*H378,2)</f>
        <v>0</v>
      </c>
      <c r="K378" s="265" t="s">
        <v>169</v>
      </c>
      <c r="L378" s="270"/>
      <c r="M378" s="271" t="s">
        <v>44</v>
      </c>
      <c r="N378" s="272" t="s">
        <v>53</v>
      </c>
      <c r="O378" s="88"/>
      <c r="P378" s="220">
        <f>O378*H378</f>
        <v>0</v>
      </c>
      <c r="Q378" s="220">
        <v>0.50600000000000001</v>
      </c>
      <c r="R378" s="220">
        <f>Q378*H378</f>
        <v>5.6216599999999994</v>
      </c>
      <c r="S378" s="220">
        <v>0</v>
      </c>
      <c r="T378" s="221">
        <f>S378*H378</f>
        <v>0</v>
      </c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R378" s="222" t="s">
        <v>218</v>
      </c>
      <c r="AT378" s="222" t="s">
        <v>306</v>
      </c>
      <c r="AU378" s="222" t="s">
        <v>21</v>
      </c>
      <c r="AY378" s="20" t="s">
        <v>163</v>
      </c>
      <c r="BE378" s="223">
        <f>IF(N378="základní",J378,0)</f>
        <v>0</v>
      </c>
      <c r="BF378" s="223">
        <f>IF(N378="snížená",J378,0)</f>
        <v>0</v>
      </c>
      <c r="BG378" s="223">
        <f>IF(N378="zákl. přenesená",J378,0)</f>
        <v>0</v>
      </c>
      <c r="BH378" s="223">
        <f>IF(N378="sníž. přenesená",J378,0)</f>
        <v>0</v>
      </c>
      <c r="BI378" s="223">
        <f>IF(N378="nulová",J378,0)</f>
        <v>0</v>
      </c>
      <c r="BJ378" s="20" t="s">
        <v>90</v>
      </c>
      <c r="BK378" s="223">
        <f>ROUND(I378*H378,2)</f>
        <v>0</v>
      </c>
      <c r="BL378" s="20" t="s">
        <v>170</v>
      </c>
      <c r="BM378" s="222" t="s">
        <v>616</v>
      </c>
    </row>
    <row r="379" s="13" customFormat="1">
      <c r="A379" s="13"/>
      <c r="B379" s="229"/>
      <c r="C379" s="230"/>
      <c r="D379" s="231" t="s">
        <v>174</v>
      </c>
      <c r="E379" s="230"/>
      <c r="F379" s="233" t="s">
        <v>617</v>
      </c>
      <c r="G379" s="230"/>
      <c r="H379" s="234">
        <v>11.109999999999999</v>
      </c>
      <c r="I379" s="235"/>
      <c r="J379" s="230"/>
      <c r="K379" s="230"/>
      <c r="L379" s="236"/>
      <c r="M379" s="237"/>
      <c r="N379" s="238"/>
      <c r="O379" s="238"/>
      <c r="P379" s="238"/>
      <c r="Q379" s="238"/>
      <c r="R379" s="238"/>
      <c r="S379" s="238"/>
      <c r="T379" s="239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0" t="s">
        <v>174</v>
      </c>
      <c r="AU379" s="240" t="s">
        <v>21</v>
      </c>
      <c r="AV379" s="13" t="s">
        <v>21</v>
      </c>
      <c r="AW379" s="13" t="s">
        <v>4</v>
      </c>
      <c r="AX379" s="13" t="s">
        <v>90</v>
      </c>
      <c r="AY379" s="240" t="s">
        <v>163</v>
      </c>
    </row>
    <row r="380" s="2" customFormat="1" ht="16.5" customHeight="1">
      <c r="A380" s="42"/>
      <c r="B380" s="43"/>
      <c r="C380" s="263" t="s">
        <v>618</v>
      </c>
      <c r="D380" s="263" t="s">
        <v>306</v>
      </c>
      <c r="E380" s="264" t="s">
        <v>619</v>
      </c>
      <c r="F380" s="265" t="s">
        <v>620</v>
      </c>
      <c r="G380" s="266" t="s">
        <v>408</v>
      </c>
      <c r="H380" s="267">
        <v>4.04</v>
      </c>
      <c r="I380" s="268"/>
      <c r="J380" s="269">
        <f>ROUND(I380*H380,2)</f>
        <v>0</v>
      </c>
      <c r="K380" s="265" t="s">
        <v>169</v>
      </c>
      <c r="L380" s="270"/>
      <c r="M380" s="271" t="s">
        <v>44</v>
      </c>
      <c r="N380" s="272" t="s">
        <v>53</v>
      </c>
      <c r="O380" s="88"/>
      <c r="P380" s="220">
        <f>O380*H380</f>
        <v>0</v>
      </c>
      <c r="Q380" s="220">
        <v>1.0129999999999999</v>
      </c>
      <c r="R380" s="220">
        <f>Q380*H380</f>
        <v>4.0925199999999995</v>
      </c>
      <c r="S380" s="220">
        <v>0</v>
      </c>
      <c r="T380" s="221">
        <f>S380*H380</f>
        <v>0</v>
      </c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R380" s="222" t="s">
        <v>218</v>
      </c>
      <c r="AT380" s="222" t="s">
        <v>306</v>
      </c>
      <c r="AU380" s="222" t="s">
        <v>21</v>
      </c>
      <c r="AY380" s="20" t="s">
        <v>163</v>
      </c>
      <c r="BE380" s="223">
        <f>IF(N380="základní",J380,0)</f>
        <v>0</v>
      </c>
      <c r="BF380" s="223">
        <f>IF(N380="snížená",J380,0)</f>
        <v>0</v>
      </c>
      <c r="BG380" s="223">
        <f>IF(N380="zákl. přenesená",J380,0)</f>
        <v>0</v>
      </c>
      <c r="BH380" s="223">
        <f>IF(N380="sníž. přenesená",J380,0)</f>
        <v>0</v>
      </c>
      <c r="BI380" s="223">
        <f>IF(N380="nulová",J380,0)</f>
        <v>0</v>
      </c>
      <c r="BJ380" s="20" t="s">
        <v>90</v>
      </c>
      <c r="BK380" s="223">
        <f>ROUND(I380*H380,2)</f>
        <v>0</v>
      </c>
      <c r="BL380" s="20" t="s">
        <v>170</v>
      </c>
      <c r="BM380" s="222" t="s">
        <v>621</v>
      </c>
    </row>
    <row r="381" s="13" customFormat="1">
      <c r="A381" s="13"/>
      <c r="B381" s="229"/>
      <c r="C381" s="230"/>
      <c r="D381" s="231" t="s">
        <v>174</v>
      </c>
      <c r="E381" s="230"/>
      <c r="F381" s="233" t="s">
        <v>416</v>
      </c>
      <c r="G381" s="230"/>
      <c r="H381" s="234">
        <v>4.04</v>
      </c>
      <c r="I381" s="235"/>
      <c r="J381" s="230"/>
      <c r="K381" s="230"/>
      <c r="L381" s="236"/>
      <c r="M381" s="237"/>
      <c r="N381" s="238"/>
      <c r="O381" s="238"/>
      <c r="P381" s="238"/>
      <c r="Q381" s="238"/>
      <c r="R381" s="238"/>
      <c r="S381" s="238"/>
      <c r="T381" s="239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0" t="s">
        <v>174</v>
      </c>
      <c r="AU381" s="240" t="s">
        <v>21</v>
      </c>
      <c r="AV381" s="13" t="s">
        <v>21</v>
      </c>
      <c r="AW381" s="13" t="s">
        <v>4</v>
      </c>
      <c r="AX381" s="13" t="s">
        <v>90</v>
      </c>
      <c r="AY381" s="240" t="s">
        <v>163</v>
      </c>
    </row>
    <row r="382" s="2" customFormat="1" ht="16.5" customHeight="1">
      <c r="A382" s="42"/>
      <c r="B382" s="43"/>
      <c r="C382" s="263" t="s">
        <v>622</v>
      </c>
      <c r="D382" s="263" t="s">
        <v>306</v>
      </c>
      <c r="E382" s="264" t="s">
        <v>623</v>
      </c>
      <c r="F382" s="265" t="s">
        <v>624</v>
      </c>
      <c r="G382" s="266" t="s">
        <v>408</v>
      </c>
      <c r="H382" s="267">
        <v>1.01</v>
      </c>
      <c r="I382" s="268"/>
      <c r="J382" s="269">
        <f>ROUND(I382*H382,2)</f>
        <v>0</v>
      </c>
      <c r="K382" s="265" t="s">
        <v>169</v>
      </c>
      <c r="L382" s="270"/>
      <c r="M382" s="271" t="s">
        <v>44</v>
      </c>
      <c r="N382" s="272" t="s">
        <v>53</v>
      </c>
      <c r="O382" s="88"/>
      <c r="P382" s="220">
        <f>O382*H382</f>
        <v>0</v>
      </c>
      <c r="Q382" s="220">
        <v>2.4169999999999998</v>
      </c>
      <c r="R382" s="220">
        <f>Q382*H382</f>
        <v>2.4411699999999996</v>
      </c>
      <c r="S382" s="220">
        <v>0</v>
      </c>
      <c r="T382" s="221">
        <f>S382*H382</f>
        <v>0</v>
      </c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R382" s="222" t="s">
        <v>218</v>
      </c>
      <c r="AT382" s="222" t="s">
        <v>306</v>
      </c>
      <c r="AU382" s="222" t="s">
        <v>21</v>
      </c>
      <c r="AY382" s="20" t="s">
        <v>163</v>
      </c>
      <c r="BE382" s="223">
        <f>IF(N382="základní",J382,0)</f>
        <v>0</v>
      </c>
      <c r="BF382" s="223">
        <f>IF(N382="snížená",J382,0)</f>
        <v>0</v>
      </c>
      <c r="BG382" s="223">
        <f>IF(N382="zákl. přenesená",J382,0)</f>
        <v>0</v>
      </c>
      <c r="BH382" s="223">
        <f>IF(N382="sníž. přenesená",J382,0)</f>
        <v>0</v>
      </c>
      <c r="BI382" s="223">
        <f>IF(N382="nulová",J382,0)</f>
        <v>0</v>
      </c>
      <c r="BJ382" s="20" t="s">
        <v>90</v>
      </c>
      <c r="BK382" s="223">
        <f>ROUND(I382*H382,2)</f>
        <v>0</v>
      </c>
      <c r="BL382" s="20" t="s">
        <v>170</v>
      </c>
      <c r="BM382" s="222" t="s">
        <v>625</v>
      </c>
    </row>
    <row r="383" s="13" customFormat="1">
      <c r="A383" s="13"/>
      <c r="B383" s="229"/>
      <c r="C383" s="230"/>
      <c r="D383" s="231" t="s">
        <v>174</v>
      </c>
      <c r="E383" s="230"/>
      <c r="F383" s="233" t="s">
        <v>602</v>
      </c>
      <c r="G383" s="230"/>
      <c r="H383" s="234">
        <v>1.01</v>
      </c>
      <c r="I383" s="235"/>
      <c r="J383" s="230"/>
      <c r="K383" s="230"/>
      <c r="L383" s="236"/>
      <c r="M383" s="237"/>
      <c r="N383" s="238"/>
      <c r="O383" s="238"/>
      <c r="P383" s="238"/>
      <c r="Q383" s="238"/>
      <c r="R383" s="238"/>
      <c r="S383" s="238"/>
      <c r="T383" s="239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0" t="s">
        <v>174</v>
      </c>
      <c r="AU383" s="240" t="s">
        <v>21</v>
      </c>
      <c r="AV383" s="13" t="s">
        <v>21</v>
      </c>
      <c r="AW383" s="13" t="s">
        <v>4</v>
      </c>
      <c r="AX383" s="13" t="s">
        <v>90</v>
      </c>
      <c r="AY383" s="240" t="s">
        <v>163</v>
      </c>
    </row>
    <row r="384" s="2" customFormat="1" ht="16.5" customHeight="1">
      <c r="A384" s="42"/>
      <c r="B384" s="43"/>
      <c r="C384" s="263" t="s">
        <v>626</v>
      </c>
      <c r="D384" s="263" t="s">
        <v>306</v>
      </c>
      <c r="E384" s="264" t="s">
        <v>627</v>
      </c>
      <c r="F384" s="265" t="s">
        <v>628</v>
      </c>
      <c r="G384" s="266" t="s">
        <v>408</v>
      </c>
      <c r="H384" s="267">
        <v>11.109999999999999</v>
      </c>
      <c r="I384" s="268"/>
      <c r="J384" s="269">
        <f>ROUND(I384*H384,2)</f>
        <v>0</v>
      </c>
      <c r="K384" s="265" t="s">
        <v>169</v>
      </c>
      <c r="L384" s="270"/>
      <c r="M384" s="271" t="s">
        <v>44</v>
      </c>
      <c r="N384" s="272" t="s">
        <v>53</v>
      </c>
      <c r="O384" s="88"/>
      <c r="P384" s="220">
        <f>O384*H384</f>
        <v>0</v>
      </c>
      <c r="Q384" s="220">
        <v>2.661</v>
      </c>
      <c r="R384" s="220">
        <f>Q384*H384</f>
        <v>29.56371</v>
      </c>
      <c r="S384" s="220">
        <v>0</v>
      </c>
      <c r="T384" s="221">
        <f>S384*H384</f>
        <v>0</v>
      </c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R384" s="222" t="s">
        <v>218</v>
      </c>
      <c r="AT384" s="222" t="s">
        <v>306</v>
      </c>
      <c r="AU384" s="222" t="s">
        <v>21</v>
      </c>
      <c r="AY384" s="20" t="s">
        <v>163</v>
      </c>
      <c r="BE384" s="223">
        <f>IF(N384="základní",J384,0)</f>
        <v>0</v>
      </c>
      <c r="BF384" s="223">
        <f>IF(N384="snížená",J384,0)</f>
        <v>0</v>
      </c>
      <c r="BG384" s="223">
        <f>IF(N384="zákl. přenesená",J384,0)</f>
        <v>0</v>
      </c>
      <c r="BH384" s="223">
        <f>IF(N384="sníž. přenesená",J384,0)</f>
        <v>0</v>
      </c>
      <c r="BI384" s="223">
        <f>IF(N384="nulová",J384,0)</f>
        <v>0</v>
      </c>
      <c r="BJ384" s="20" t="s">
        <v>90</v>
      </c>
      <c r="BK384" s="223">
        <f>ROUND(I384*H384,2)</f>
        <v>0</v>
      </c>
      <c r="BL384" s="20" t="s">
        <v>170</v>
      </c>
      <c r="BM384" s="222" t="s">
        <v>629</v>
      </c>
    </row>
    <row r="385" s="13" customFormat="1">
      <c r="A385" s="13"/>
      <c r="B385" s="229"/>
      <c r="C385" s="230"/>
      <c r="D385" s="231" t="s">
        <v>174</v>
      </c>
      <c r="E385" s="230"/>
      <c r="F385" s="233" t="s">
        <v>617</v>
      </c>
      <c r="G385" s="230"/>
      <c r="H385" s="234">
        <v>11.109999999999999</v>
      </c>
      <c r="I385" s="235"/>
      <c r="J385" s="230"/>
      <c r="K385" s="230"/>
      <c r="L385" s="236"/>
      <c r="M385" s="237"/>
      <c r="N385" s="238"/>
      <c r="O385" s="238"/>
      <c r="P385" s="238"/>
      <c r="Q385" s="238"/>
      <c r="R385" s="238"/>
      <c r="S385" s="238"/>
      <c r="T385" s="239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0" t="s">
        <v>174</v>
      </c>
      <c r="AU385" s="240" t="s">
        <v>21</v>
      </c>
      <c r="AV385" s="13" t="s">
        <v>21</v>
      </c>
      <c r="AW385" s="13" t="s">
        <v>4</v>
      </c>
      <c r="AX385" s="13" t="s">
        <v>90</v>
      </c>
      <c r="AY385" s="240" t="s">
        <v>163</v>
      </c>
    </row>
    <row r="386" s="2" customFormat="1" ht="16.5" customHeight="1">
      <c r="A386" s="42"/>
      <c r="B386" s="43"/>
      <c r="C386" s="263" t="s">
        <v>630</v>
      </c>
      <c r="D386" s="263" t="s">
        <v>306</v>
      </c>
      <c r="E386" s="264" t="s">
        <v>631</v>
      </c>
      <c r="F386" s="265" t="s">
        <v>632</v>
      </c>
      <c r="G386" s="266" t="s">
        <v>408</v>
      </c>
      <c r="H386" s="267">
        <v>33.329999999999998</v>
      </c>
      <c r="I386" s="268"/>
      <c r="J386" s="269">
        <f>ROUND(I386*H386,2)</f>
        <v>0</v>
      </c>
      <c r="K386" s="265" t="s">
        <v>169</v>
      </c>
      <c r="L386" s="270"/>
      <c r="M386" s="271" t="s">
        <v>44</v>
      </c>
      <c r="N386" s="272" t="s">
        <v>53</v>
      </c>
      <c r="O386" s="88"/>
      <c r="P386" s="220">
        <f>O386*H386</f>
        <v>0</v>
      </c>
      <c r="Q386" s="220">
        <v>0.002</v>
      </c>
      <c r="R386" s="220">
        <f>Q386*H386</f>
        <v>0.066659999999999997</v>
      </c>
      <c r="S386" s="220">
        <v>0</v>
      </c>
      <c r="T386" s="221">
        <f>S386*H386</f>
        <v>0</v>
      </c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R386" s="222" t="s">
        <v>218</v>
      </c>
      <c r="AT386" s="222" t="s">
        <v>306</v>
      </c>
      <c r="AU386" s="222" t="s">
        <v>21</v>
      </c>
      <c r="AY386" s="20" t="s">
        <v>163</v>
      </c>
      <c r="BE386" s="223">
        <f>IF(N386="základní",J386,0)</f>
        <v>0</v>
      </c>
      <c r="BF386" s="223">
        <f>IF(N386="snížená",J386,0)</f>
        <v>0</v>
      </c>
      <c r="BG386" s="223">
        <f>IF(N386="zákl. přenesená",J386,0)</f>
        <v>0</v>
      </c>
      <c r="BH386" s="223">
        <f>IF(N386="sníž. přenesená",J386,0)</f>
        <v>0</v>
      </c>
      <c r="BI386" s="223">
        <f>IF(N386="nulová",J386,0)</f>
        <v>0</v>
      </c>
      <c r="BJ386" s="20" t="s">
        <v>90</v>
      </c>
      <c r="BK386" s="223">
        <f>ROUND(I386*H386,2)</f>
        <v>0</v>
      </c>
      <c r="BL386" s="20" t="s">
        <v>170</v>
      </c>
      <c r="BM386" s="222" t="s">
        <v>633</v>
      </c>
    </row>
    <row r="387" s="13" customFormat="1">
      <c r="A387" s="13"/>
      <c r="B387" s="229"/>
      <c r="C387" s="230"/>
      <c r="D387" s="231" t="s">
        <v>174</v>
      </c>
      <c r="E387" s="232" t="s">
        <v>44</v>
      </c>
      <c r="F387" s="233" t="s">
        <v>375</v>
      </c>
      <c r="G387" s="230"/>
      <c r="H387" s="234">
        <v>33</v>
      </c>
      <c r="I387" s="235"/>
      <c r="J387" s="230"/>
      <c r="K387" s="230"/>
      <c r="L387" s="236"/>
      <c r="M387" s="237"/>
      <c r="N387" s="238"/>
      <c r="O387" s="238"/>
      <c r="P387" s="238"/>
      <c r="Q387" s="238"/>
      <c r="R387" s="238"/>
      <c r="S387" s="238"/>
      <c r="T387" s="239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0" t="s">
        <v>174</v>
      </c>
      <c r="AU387" s="240" t="s">
        <v>21</v>
      </c>
      <c r="AV387" s="13" t="s">
        <v>21</v>
      </c>
      <c r="AW387" s="13" t="s">
        <v>42</v>
      </c>
      <c r="AX387" s="13" t="s">
        <v>90</v>
      </c>
      <c r="AY387" s="240" t="s">
        <v>163</v>
      </c>
    </row>
    <row r="388" s="13" customFormat="1">
      <c r="A388" s="13"/>
      <c r="B388" s="229"/>
      <c r="C388" s="230"/>
      <c r="D388" s="231" t="s">
        <v>174</v>
      </c>
      <c r="E388" s="230"/>
      <c r="F388" s="233" t="s">
        <v>634</v>
      </c>
      <c r="G388" s="230"/>
      <c r="H388" s="234">
        <v>33.329999999999998</v>
      </c>
      <c r="I388" s="235"/>
      <c r="J388" s="230"/>
      <c r="K388" s="230"/>
      <c r="L388" s="236"/>
      <c r="M388" s="237"/>
      <c r="N388" s="238"/>
      <c r="O388" s="238"/>
      <c r="P388" s="238"/>
      <c r="Q388" s="238"/>
      <c r="R388" s="238"/>
      <c r="S388" s="238"/>
      <c r="T388" s="239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0" t="s">
        <v>174</v>
      </c>
      <c r="AU388" s="240" t="s">
        <v>21</v>
      </c>
      <c r="AV388" s="13" t="s">
        <v>21</v>
      </c>
      <c r="AW388" s="13" t="s">
        <v>4</v>
      </c>
      <c r="AX388" s="13" t="s">
        <v>90</v>
      </c>
      <c r="AY388" s="240" t="s">
        <v>163</v>
      </c>
    </row>
    <row r="389" s="2" customFormat="1" ht="16.5" customHeight="1">
      <c r="A389" s="42"/>
      <c r="B389" s="43"/>
      <c r="C389" s="211" t="s">
        <v>635</v>
      </c>
      <c r="D389" s="211" t="s">
        <v>165</v>
      </c>
      <c r="E389" s="212" t="s">
        <v>636</v>
      </c>
      <c r="F389" s="213" t="s">
        <v>637</v>
      </c>
      <c r="G389" s="214" t="s">
        <v>408</v>
      </c>
      <c r="H389" s="215">
        <v>5</v>
      </c>
      <c r="I389" s="216"/>
      <c r="J389" s="217">
        <f>ROUND(I389*H389,2)</f>
        <v>0</v>
      </c>
      <c r="K389" s="213" t="s">
        <v>169</v>
      </c>
      <c r="L389" s="48"/>
      <c r="M389" s="218" t="s">
        <v>44</v>
      </c>
      <c r="N389" s="219" t="s">
        <v>53</v>
      </c>
      <c r="O389" s="88"/>
      <c r="P389" s="220">
        <f>O389*H389</f>
        <v>0</v>
      </c>
      <c r="Q389" s="220">
        <v>0.010189999999999999</v>
      </c>
      <c r="R389" s="220">
        <f>Q389*H389</f>
        <v>0.050949999999999995</v>
      </c>
      <c r="S389" s="220">
        <v>0</v>
      </c>
      <c r="T389" s="221">
        <f>S389*H389</f>
        <v>0</v>
      </c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R389" s="222" t="s">
        <v>170</v>
      </c>
      <c r="AT389" s="222" t="s">
        <v>165</v>
      </c>
      <c r="AU389" s="222" t="s">
        <v>21</v>
      </c>
      <c r="AY389" s="20" t="s">
        <v>163</v>
      </c>
      <c r="BE389" s="223">
        <f>IF(N389="základní",J389,0)</f>
        <v>0</v>
      </c>
      <c r="BF389" s="223">
        <f>IF(N389="snížená",J389,0)</f>
        <v>0</v>
      </c>
      <c r="BG389" s="223">
        <f>IF(N389="zákl. přenesená",J389,0)</f>
        <v>0</v>
      </c>
      <c r="BH389" s="223">
        <f>IF(N389="sníž. přenesená",J389,0)</f>
        <v>0</v>
      </c>
      <c r="BI389" s="223">
        <f>IF(N389="nulová",J389,0)</f>
        <v>0</v>
      </c>
      <c r="BJ389" s="20" t="s">
        <v>90</v>
      </c>
      <c r="BK389" s="223">
        <f>ROUND(I389*H389,2)</f>
        <v>0</v>
      </c>
      <c r="BL389" s="20" t="s">
        <v>170</v>
      </c>
      <c r="BM389" s="222" t="s">
        <v>638</v>
      </c>
    </row>
    <row r="390" s="2" customFormat="1">
      <c r="A390" s="42"/>
      <c r="B390" s="43"/>
      <c r="C390" s="44"/>
      <c r="D390" s="224" t="s">
        <v>172</v>
      </c>
      <c r="E390" s="44"/>
      <c r="F390" s="225" t="s">
        <v>639</v>
      </c>
      <c r="G390" s="44"/>
      <c r="H390" s="44"/>
      <c r="I390" s="226"/>
      <c r="J390" s="44"/>
      <c r="K390" s="44"/>
      <c r="L390" s="48"/>
      <c r="M390" s="227"/>
      <c r="N390" s="228"/>
      <c r="O390" s="88"/>
      <c r="P390" s="88"/>
      <c r="Q390" s="88"/>
      <c r="R390" s="88"/>
      <c r="S390" s="88"/>
      <c r="T390" s="89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T390" s="20" t="s">
        <v>172</v>
      </c>
      <c r="AU390" s="20" t="s">
        <v>21</v>
      </c>
    </row>
    <row r="391" s="13" customFormat="1">
      <c r="A391" s="13"/>
      <c r="B391" s="229"/>
      <c r="C391" s="230"/>
      <c r="D391" s="231" t="s">
        <v>174</v>
      </c>
      <c r="E391" s="232" t="s">
        <v>44</v>
      </c>
      <c r="F391" s="233" t="s">
        <v>640</v>
      </c>
      <c r="G391" s="230"/>
      <c r="H391" s="234">
        <v>5</v>
      </c>
      <c r="I391" s="235"/>
      <c r="J391" s="230"/>
      <c r="K391" s="230"/>
      <c r="L391" s="236"/>
      <c r="M391" s="237"/>
      <c r="N391" s="238"/>
      <c r="O391" s="238"/>
      <c r="P391" s="238"/>
      <c r="Q391" s="238"/>
      <c r="R391" s="238"/>
      <c r="S391" s="238"/>
      <c r="T391" s="239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0" t="s">
        <v>174</v>
      </c>
      <c r="AU391" s="240" t="s">
        <v>21</v>
      </c>
      <c r="AV391" s="13" t="s">
        <v>21</v>
      </c>
      <c r="AW391" s="13" t="s">
        <v>42</v>
      </c>
      <c r="AX391" s="13" t="s">
        <v>90</v>
      </c>
      <c r="AY391" s="240" t="s">
        <v>163</v>
      </c>
    </row>
    <row r="392" s="2" customFormat="1" ht="16.5" customHeight="1">
      <c r="A392" s="42"/>
      <c r="B392" s="43"/>
      <c r="C392" s="211" t="s">
        <v>641</v>
      </c>
      <c r="D392" s="211" t="s">
        <v>165</v>
      </c>
      <c r="E392" s="212" t="s">
        <v>642</v>
      </c>
      <c r="F392" s="213" t="s">
        <v>643</v>
      </c>
      <c r="G392" s="214" t="s">
        <v>408</v>
      </c>
      <c r="H392" s="215">
        <v>3</v>
      </c>
      <c r="I392" s="216"/>
      <c r="J392" s="217">
        <f>ROUND(I392*H392,2)</f>
        <v>0</v>
      </c>
      <c r="K392" s="213" t="s">
        <v>169</v>
      </c>
      <c r="L392" s="48"/>
      <c r="M392" s="218" t="s">
        <v>44</v>
      </c>
      <c r="N392" s="219" t="s">
        <v>53</v>
      </c>
      <c r="O392" s="88"/>
      <c r="P392" s="220">
        <f>O392*H392</f>
        <v>0</v>
      </c>
      <c r="Q392" s="220">
        <v>0.039269999999999999</v>
      </c>
      <c r="R392" s="220">
        <f>Q392*H392</f>
        <v>0.11781</v>
      </c>
      <c r="S392" s="220">
        <v>0</v>
      </c>
      <c r="T392" s="221">
        <f>S392*H392</f>
        <v>0</v>
      </c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R392" s="222" t="s">
        <v>170</v>
      </c>
      <c r="AT392" s="222" t="s">
        <v>165</v>
      </c>
      <c r="AU392" s="222" t="s">
        <v>21</v>
      </c>
      <c r="AY392" s="20" t="s">
        <v>163</v>
      </c>
      <c r="BE392" s="223">
        <f>IF(N392="základní",J392,0)</f>
        <v>0</v>
      </c>
      <c r="BF392" s="223">
        <f>IF(N392="snížená",J392,0)</f>
        <v>0</v>
      </c>
      <c r="BG392" s="223">
        <f>IF(N392="zákl. přenesená",J392,0)</f>
        <v>0</v>
      </c>
      <c r="BH392" s="223">
        <f>IF(N392="sníž. přenesená",J392,0)</f>
        <v>0</v>
      </c>
      <c r="BI392" s="223">
        <f>IF(N392="nulová",J392,0)</f>
        <v>0</v>
      </c>
      <c r="BJ392" s="20" t="s">
        <v>90</v>
      </c>
      <c r="BK392" s="223">
        <f>ROUND(I392*H392,2)</f>
        <v>0</v>
      </c>
      <c r="BL392" s="20" t="s">
        <v>170</v>
      </c>
      <c r="BM392" s="222" t="s">
        <v>644</v>
      </c>
    </row>
    <row r="393" s="2" customFormat="1">
      <c r="A393" s="42"/>
      <c r="B393" s="43"/>
      <c r="C393" s="44"/>
      <c r="D393" s="224" t="s">
        <v>172</v>
      </c>
      <c r="E393" s="44"/>
      <c r="F393" s="225" t="s">
        <v>645</v>
      </c>
      <c r="G393" s="44"/>
      <c r="H393" s="44"/>
      <c r="I393" s="226"/>
      <c r="J393" s="44"/>
      <c r="K393" s="44"/>
      <c r="L393" s="48"/>
      <c r="M393" s="227"/>
      <c r="N393" s="228"/>
      <c r="O393" s="88"/>
      <c r="P393" s="88"/>
      <c r="Q393" s="88"/>
      <c r="R393" s="88"/>
      <c r="S393" s="88"/>
      <c r="T393" s="89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T393" s="20" t="s">
        <v>172</v>
      </c>
      <c r="AU393" s="20" t="s">
        <v>21</v>
      </c>
    </row>
    <row r="394" s="13" customFormat="1">
      <c r="A394" s="13"/>
      <c r="B394" s="229"/>
      <c r="C394" s="230"/>
      <c r="D394" s="231" t="s">
        <v>174</v>
      </c>
      <c r="E394" s="232" t="s">
        <v>44</v>
      </c>
      <c r="F394" s="233" t="s">
        <v>182</v>
      </c>
      <c r="G394" s="230"/>
      <c r="H394" s="234">
        <v>3</v>
      </c>
      <c r="I394" s="235"/>
      <c r="J394" s="230"/>
      <c r="K394" s="230"/>
      <c r="L394" s="236"/>
      <c r="M394" s="237"/>
      <c r="N394" s="238"/>
      <c r="O394" s="238"/>
      <c r="P394" s="238"/>
      <c r="Q394" s="238"/>
      <c r="R394" s="238"/>
      <c r="S394" s="238"/>
      <c r="T394" s="239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0" t="s">
        <v>174</v>
      </c>
      <c r="AU394" s="240" t="s">
        <v>21</v>
      </c>
      <c r="AV394" s="13" t="s">
        <v>21</v>
      </c>
      <c r="AW394" s="13" t="s">
        <v>42</v>
      </c>
      <c r="AX394" s="13" t="s">
        <v>90</v>
      </c>
      <c r="AY394" s="240" t="s">
        <v>163</v>
      </c>
    </row>
    <row r="395" s="2" customFormat="1" ht="24.15" customHeight="1">
      <c r="A395" s="42"/>
      <c r="B395" s="43"/>
      <c r="C395" s="211" t="s">
        <v>646</v>
      </c>
      <c r="D395" s="211" t="s">
        <v>165</v>
      </c>
      <c r="E395" s="212" t="s">
        <v>647</v>
      </c>
      <c r="F395" s="213" t="s">
        <v>648</v>
      </c>
      <c r="G395" s="214" t="s">
        <v>408</v>
      </c>
      <c r="H395" s="215">
        <v>34</v>
      </c>
      <c r="I395" s="216"/>
      <c r="J395" s="217">
        <f>ROUND(I395*H395,2)</f>
        <v>0</v>
      </c>
      <c r="K395" s="213" t="s">
        <v>169</v>
      </c>
      <c r="L395" s="48"/>
      <c r="M395" s="218" t="s">
        <v>44</v>
      </c>
      <c r="N395" s="219" t="s">
        <v>53</v>
      </c>
      <c r="O395" s="88"/>
      <c r="P395" s="220">
        <f>O395*H395</f>
        <v>0</v>
      </c>
      <c r="Q395" s="220">
        <v>0.089999999999999997</v>
      </c>
      <c r="R395" s="220">
        <f>Q395*H395</f>
        <v>3.0600000000000001</v>
      </c>
      <c r="S395" s="220">
        <v>0</v>
      </c>
      <c r="T395" s="221">
        <f>S395*H395</f>
        <v>0</v>
      </c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R395" s="222" t="s">
        <v>170</v>
      </c>
      <c r="AT395" s="222" t="s">
        <v>165</v>
      </c>
      <c r="AU395" s="222" t="s">
        <v>21</v>
      </c>
      <c r="AY395" s="20" t="s">
        <v>163</v>
      </c>
      <c r="BE395" s="223">
        <f>IF(N395="základní",J395,0)</f>
        <v>0</v>
      </c>
      <c r="BF395" s="223">
        <f>IF(N395="snížená",J395,0)</f>
        <v>0</v>
      </c>
      <c r="BG395" s="223">
        <f>IF(N395="zákl. přenesená",J395,0)</f>
        <v>0</v>
      </c>
      <c r="BH395" s="223">
        <f>IF(N395="sníž. přenesená",J395,0)</f>
        <v>0</v>
      </c>
      <c r="BI395" s="223">
        <f>IF(N395="nulová",J395,0)</f>
        <v>0</v>
      </c>
      <c r="BJ395" s="20" t="s">
        <v>90</v>
      </c>
      <c r="BK395" s="223">
        <f>ROUND(I395*H395,2)</f>
        <v>0</v>
      </c>
      <c r="BL395" s="20" t="s">
        <v>170</v>
      </c>
      <c r="BM395" s="222" t="s">
        <v>649</v>
      </c>
    </row>
    <row r="396" s="2" customFormat="1">
      <c r="A396" s="42"/>
      <c r="B396" s="43"/>
      <c r="C396" s="44"/>
      <c r="D396" s="224" t="s">
        <v>172</v>
      </c>
      <c r="E396" s="44"/>
      <c r="F396" s="225" t="s">
        <v>650</v>
      </c>
      <c r="G396" s="44"/>
      <c r="H396" s="44"/>
      <c r="I396" s="226"/>
      <c r="J396" s="44"/>
      <c r="K396" s="44"/>
      <c r="L396" s="48"/>
      <c r="M396" s="227"/>
      <c r="N396" s="228"/>
      <c r="O396" s="88"/>
      <c r="P396" s="88"/>
      <c r="Q396" s="88"/>
      <c r="R396" s="88"/>
      <c r="S396" s="88"/>
      <c r="T396" s="89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T396" s="20" t="s">
        <v>172</v>
      </c>
      <c r="AU396" s="20" t="s">
        <v>21</v>
      </c>
    </row>
    <row r="397" s="13" customFormat="1">
      <c r="A397" s="13"/>
      <c r="B397" s="229"/>
      <c r="C397" s="230"/>
      <c r="D397" s="231" t="s">
        <v>174</v>
      </c>
      <c r="E397" s="232" t="s">
        <v>44</v>
      </c>
      <c r="F397" s="233" t="s">
        <v>260</v>
      </c>
      <c r="G397" s="230"/>
      <c r="H397" s="234">
        <v>15</v>
      </c>
      <c r="I397" s="235"/>
      <c r="J397" s="230"/>
      <c r="K397" s="230"/>
      <c r="L397" s="236"/>
      <c r="M397" s="237"/>
      <c r="N397" s="238"/>
      <c r="O397" s="238"/>
      <c r="P397" s="238"/>
      <c r="Q397" s="238"/>
      <c r="R397" s="238"/>
      <c r="S397" s="238"/>
      <c r="T397" s="239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0" t="s">
        <v>174</v>
      </c>
      <c r="AU397" s="240" t="s">
        <v>21</v>
      </c>
      <c r="AV397" s="13" t="s">
        <v>21</v>
      </c>
      <c r="AW397" s="13" t="s">
        <v>42</v>
      </c>
      <c r="AX397" s="13" t="s">
        <v>82</v>
      </c>
      <c r="AY397" s="240" t="s">
        <v>163</v>
      </c>
    </row>
    <row r="398" s="13" customFormat="1">
      <c r="A398" s="13"/>
      <c r="B398" s="229"/>
      <c r="C398" s="230"/>
      <c r="D398" s="231" t="s">
        <v>174</v>
      </c>
      <c r="E398" s="232" t="s">
        <v>44</v>
      </c>
      <c r="F398" s="233" t="s">
        <v>283</v>
      </c>
      <c r="G398" s="230"/>
      <c r="H398" s="234">
        <v>19</v>
      </c>
      <c r="I398" s="235"/>
      <c r="J398" s="230"/>
      <c r="K398" s="230"/>
      <c r="L398" s="236"/>
      <c r="M398" s="237"/>
      <c r="N398" s="238"/>
      <c r="O398" s="238"/>
      <c r="P398" s="238"/>
      <c r="Q398" s="238"/>
      <c r="R398" s="238"/>
      <c r="S398" s="238"/>
      <c r="T398" s="239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0" t="s">
        <v>174</v>
      </c>
      <c r="AU398" s="240" t="s">
        <v>21</v>
      </c>
      <c r="AV398" s="13" t="s">
        <v>21</v>
      </c>
      <c r="AW398" s="13" t="s">
        <v>42</v>
      </c>
      <c r="AX398" s="13" t="s">
        <v>82</v>
      </c>
      <c r="AY398" s="240" t="s">
        <v>163</v>
      </c>
    </row>
    <row r="399" s="15" customFormat="1">
      <c r="A399" s="15"/>
      <c r="B399" s="252"/>
      <c r="C399" s="253"/>
      <c r="D399" s="231" t="s">
        <v>174</v>
      </c>
      <c r="E399" s="254" t="s">
        <v>44</v>
      </c>
      <c r="F399" s="255" t="s">
        <v>226</v>
      </c>
      <c r="G399" s="253"/>
      <c r="H399" s="256">
        <v>34</v>
      </c>
      <c r="I399" s="257"/>
      <c r="J399" s="253"/>
      <c r="K399" s="253"/>
      <c r="L399" s="258"/>
      <c r="M399" s="259"/>
      <c r="N399" s="260"/>
      <c r="O399" s="260"/>
      <c r="P399" s="260"/>
      <c r="Q399" s="260"/>
      <c r="R399" s="260"/>
      <c r="S399" s="260"/>
      <c r="T399" s="261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262" t="s">
        <v>174</v>
      </c>
      <c r="AU399" s="262" t="s">
        <v>21</v>
      </c>
      <c r="AV399" s="15" t="s">
        <v>170</v>
      </c>
      <c r="AW399" s="15" t="s">
        <v>42</v>
      </c>
      <c r="AX399" s="15" t="s">
        <v>90</v>
      </c>
      <c r="AY399" s="262" t="s">
        <v>163</v>
      </c>
    </row>
    <row r="400" s="2" customFormat="1" ht="16.5" customHeight="1">
      <c r="A400" s="42"/>
      <c r="B400" s="43"/>
      <c r="C400" s="263" t="s">
        <v>651</v>
      </c>
      <c r="D400" s="263" t="s">
        <v>306</v>
      </c>
      <c r="E400" s="264" t="s">
        <v>652</v>
      </c>
      <c r="F400" s="265" t="s">
        <v>653</v>
      </c>
      <c r="G400" s="266" t="s">
        <v>408</v>
      </c>
      <c r="H400" s="267">
        <v>34</v>
      </c>
      <c r="I400" s="268"/>
      <c r="J400" s="269">
        <f>ROUND(I400*H400,2)</f>
        <v>0</v>
      </c>
      <c r="K400" s="265" t="s">
        <v>169</v>
      </c>
      <c r="L400" s="270"/>
      <c r="M400" s="271" t="s">
        <v>44</v>
      </c>
      <c r="N400" s="272" t="s">
        <v>53</v>
      </c>
      <c r="O400" s="88"/>
      <c r="P400" s="220">
        <f>O400*H400</f>
        <v>0</v>
      </c>
      <c r="Q400" s="220">
        <v>0.19600000000000001</v>
      </c>
      <c r="R400" s="220">
        <f>Q400*H400</f>
        <v>6.6640000000000006</v>
      </c>
      <c r="S400" s="220">
        <v>0</v>
      </c>
      <c r="T400" s="221">
        <f>S400*H400</f>
        <v>0</v>
      </c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R400" s="222" t="s">
        <v>218</v>
      </c>
      <c r="AT400" s="222" t="s">
        <v>306</v>
      </c>
      <c r="AU400" s="222" t="s">
        <v>21</v>
      </c>
      <c r="AY400" s="20" t="s">
        <v>163</v>
      </c>
      <c r="BE400" s="223">
        <f>IF(N400="základní",J400,0)</f>
        <v>0</v>
      </c>
      <c r="BF400" s="223">
        <f>IF(N400="snížená",J400,0)</f>
        <v>0</v>
      </c>
      <c r="BG400" s="223">
        <f>IF(N400="zákl. přenesená",J400,0)</f>
        <v>0</v>
      </c>
      <c r="BH400" s="223">
        <f>IF(N400="sníž. přenesená",J400,0)</f>
        <v>0</v>
      </c>
      <c r="BI400" s="223">
        <f>IF(N400="nulová",J400,0)</f>
        <v>0</v>
      </c>
      <c r="BJ400" s="20" t="s">
        <v>90</v>
      </c>
      <c r="BK400" s="223">
        <f>ROUND(I400*H400,2)</f>
        <v>0</v>
      </c>
      <c r="BL400" s="20" t="s">
        <v>170</v>
      </c>
      <c r="BM400" s="222" t="s">
        <v>654</v>
      </c>
    </row>
    <row r="401" s="2" customFormat="1" ht="16.5" customHeight="1">
      <c r="A401" s="42"/>
      <c r="B401" s="43"/>
      <c r="C401" s="211" t="s">
        <v>655</v>
      </c>
      <c r="D401" s="211" t="s">
        <v>165</v>
      </c>
      <c r="E401" s="212" t="s">
        <v>656</v>
      </c>
      <c r="F401" s="213" t="s">
        <v>657</v>
      </c>
      <c r="G401" s="214" t="s">
        <v>408</v>
      </c>
      <c r="H401" s="215">
        <v>19</v>
      </c>
      <c r="I401" s="216"/>
      <c r="J401" s="217">
        <f>ROUND(I401*H401,2)</f>
        <v>0</v>
      </c>
      <c r="K401" s="213" t="s">
        <v>169</v>
      </c>
      <c r="L401" s="48"/>
      <c r="M401" s="218" t="s">
        <v>44</v>
      </c>
      <c r="N401" s="219" t="s">
        <v>53</v>
      </c>
      <c r="O401" s="88"/>
      <c r="P401" s="220">
        <f>O401*H401</f>
        <v>0</v>
      </c>
      <c r="Q401" s="220">
        <v>0</v>
      </c>
      <c r="R401" s="220">
        <f>Q401*H401</f>
        <v>0</v>
      </c>
      <c r="S401" s="220">
        <v>0.20000000000000001</v>
      </c>
      <c r="T401" s="221">
        <f>S401*H401</f>
        <v>3.8000000000000003</v>
      </c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R401" s="222" t="s">
        <v>170</v>
      </c>
      <c r="AT401" s="222" t="s">
        <v>165</v>
      </c>
      <c r="AU401" s="222" t="s">
        <v>21</v>
      </c>
      <c r="AY401" s="20" t="s">
        <v>163</v>
      </c>
      <c r="BE401" s="223">
        <f>IF(N401="základní",J401,0)</f>
        <v>0</v>
      </c>
      <c r="BF401" s="223">
        <f>IF(N401="snížená",J401,0)</f>
        <v>0</v>
      </c>
      <c r="BG401" s="223">
        <f>IF(N401="zákl. přenesená",J401,0)</f>
        <v>0</v>
      </c>
      <c r="BH401" s="223">
        <f>IF(N401="sníž. přenesená",J401,0)</f>
        <v>0</v>
      </c>
      <c r="BI401" s="223">
        <f>IF(N401="nulová",J401,0)</f>
        <v>0</v>
      </c>
      <c r="BJ401" s="20" t="s">
        <v>90</v>
      </c>
      <c r="BK401" s="223">
        <f>ROUND(I401*H401,2)</f>
        <v>0</v>
      </c>
      <c r="BL401" s="20" t="s">
        <v>170</v>
      </c>
      <c r="BM401" s="222" t="s">
        <v>658</v>
      </c>
    </row>
    <row r="402" s="2" customFormat="1">
      <c r="A402" s="42"/>
      <c r="B402" s="43"/>
      <c r="C402" s="44"/>
      <c r="D402" s="224" t="s">
        <v>172</v>
      </c>
      <c r="E402" s="44"/>
      <c r="F402" s="225" t="s">
        <v>659</v>
      </c>
      <c r="G402" s="44"/>
      <c r="H402" s="44"/>
      <c r="I402" s="226"/>
      <c r="J402" s="44"/>
      <c r="K402" s="44"/>
      <c r="L402" s="48"/>
      <c r="M402" s="227"/>
      <c r="N402" s="228"/>
      <c r="O402" s="88"/>
      <c r="P402" s="88"/>
      <c r="Q402" s="88"/>
      <c r="R402" s="88"/>
      <c r="S402" s="88"/>
      <c r="T402" s="89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T402" s="20" t="s">
        <v>172</v>
      </c>
      <c r="AU402" s="20" t="s">
        <v>21</v>
      </c>
    </row>
    <row r="403" s="13" customFormat="1">
      <c r="A403" s="13"/>
      <c r="B403" s="229"/>
      <c r="C403" s="230"/>
      <c r="D403" s="231" t="s">
        <v>174</v>
      </c>
      <c r="E403" s="232" t="s">
        <v>44</v>
      </c>
      <c r="F403" s="233" t="s">
        <v>283</v>
      </c>
      <c r="G403" s="230"/>
      <c r="H403" s="234">
        <v>19</v>
      </c>
      <c r="I403" s="235"/>
      <c r="J403" s="230"/>
      <c r="K403" s="230"/>
      <c r="L403" s="236"/>
      <c r="M403" s="237"/>
      <c r="N403" s="238"/>
      <c r="O403" s="238"/>
      <c r="P403" s="238"/>
      <c r="Q403" s="238"/>
      <c r="R403" s="238"/>
      <c r="S403" s="238"/>
      <c r="T403" s="239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0" t="s">
        <v>174</v>
      </c>
      <c r="AU403" s="240" t="s">
        <v>21</v>
      </c>
      <c r="AV403" s="13" t="s">
        <v>21</v>
      </c>
      <c r="AW403" s="13" t="s">
        <v>42</v>
      </c>
      <c r="AX403" s="13" t="s">
        <v>90</v>
      </c>
      <c r="AY403" s="240" t="s">
        <v>163</v>
      </c>
    </row>
    <row r="404" s="2" customFormat="1" ht="16.5" customHeight="1">
      <c r="A404" s="42"/>
      <c r="B404" s="43"/>
      <c r="C404" s="211" t="s">
        <v>660</v>
      </c>
      <c r="D404" s="211" t="s">
        <v>165</v>
      </c>
      <c r="E404" s="212" t="s">
        <v>661</v>
      </c>
      <c r="F404" s="213" t="s">
        <v>662</v>
      </c>
      <c r="G404" s="214" t="s">
        <v>112</v>
      </c>
      <c r="H404" s="215">
        <v>1.5109999999999999</v>
      </c>
      <c r="I404" s="216"/>
      <c r="J404" s="217">
        <f>ROUND(I404*H404,2)</f>
        <v>0</v>
      </c>
      <c r="K404" s="213" t="s">
        <v>169</v>
      </c>
      <c r="L404" s="48"/>
      <c r="M404" s="218" t="s">
        <v>44</v>
      </c>
      <c r="N404" s="219" t="s">
        <v>53</v>
      </c>
      <c r="O404" s="88"/>
      <c r="P404" s="220">
        <f>O404*H404</f>
        <v>0</v>
      </c>
      <c r="Q404" s="220">
        <v>0</v>
      </c>
      <c r="R404" s="220">
        <f>Q404*H404</f>
        <v>0</v>
      </c>
      <c r="S404" s="220">
        <v>0</v>
      </c>
      <c r="T404" s="221">
        <f>S404*H404</f>
        <v>0</v>
      </c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R404" s="222" t="s">
        <v>170</v>
      </c>
      <c r="AT404" s="222" t="s">
        <v>165</v>
      </c>
      <c r="AU404" s="222" t="s">
        <v>21</v>
      </c>
      <c r="AY404" s="20" t="s">
        <v>163</v>
      </c>
      <c r="BE404" s="223">
        <f>IF(N404="základní",J404,0)</f>
        <v>0</v>
      </c>
      <c r="BF404" s="223">
        <f>IF(N404="snížená",J404,0)</f>
        <v>0</v>
      </c>
      <c r="BG404" s="223">
        <f>IF(N404="zákl. přenesená",J404,0)</f>
        <v>0</v>
      </c>
      <c r="BH404" s="223">
        <f>IF(N404="sníž. přenesená",J404,0)</f>
        <v>0</v>
      </c>
      <c r="BI404" s="223">
        <f>IF(N404="nulová",J404,0)</f>
        <v>0</v>
      </c>
      <c r="BJ404" s="20" t="s">
        <v>90</v>
      </c>
      <c r="BK404" s="223">
        <f>ROUND(I404*H404,2)</f>
        <v>0</v>
      </c>
      <c r="BL404" s="20" t="s">
        <v>170</v>
      </c>
      <c r="BM404" s="222" t="s">
        <v>663</v>
      </c>
    </row>
    <row r="405" s="2" customFormat="1">
      <c r="A405" s="42"/>
      <c r="B405" s="43"/>
      <c r="C405" s="44"/>
      <c r="D405" s="224" t="s">
        <v>172</v>
      </c>
      <c r="E405" s="44"/>
      <c r="F405" s="225" t="s">
        <v>664</v>
      </c>
      <c r="G405" s="44"/>
      <c r="H405" s="44"/>
      <c r="I405" s="226"/>
      <c r="J405" s="44"/>
      <c r="K405" s="44"/>
      <c r="L405" s="48"/>
      <c r="M405" s="227"/>
      <c r="N405" s="228"/>
      <c r="O405" s="88"/>
      <c r="P405" s="88"/>
      <c r="Q405" s="88"/>
      <c r="R405" s="88"/>
      <c r="S405" s="88"/>
      <c r="T405" s="89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T405" s="20" t="s">
        <v>172</v>
      </c>
      <c r="AU405" s="20" t="s">
        <v>21</v>
      </c>
    </row>
    <row r="406" s="13" customFormat="1">
      <c r="A406" s="13"/>
      <c r="B406" s="229"/>
      <c r="C406" s="230"/>
      <c r="D406" s="231" t="s">
        <v>174</v>
      </c>
      <c r="E406" s="232" t="s">
        <v>44</v>
      </c>
      <c r="F406" s="233" t="s">
        <v>665</v>
      </c>
      <c r="G406" s="230"/>
      <c r="H406" s="234">
        <v>1.5109999999999999</v>
      </c>
      <c r="I406" s="235"/>
      <c r="J406" s="230"/>
      <c r="K406" s="230"/>
      <c r="L406" s="236"/>
      <c r="M406" s="237"/>
      <c r="N406" s="238"/>
      <c r="O406" s="238"/>
      <c r="P406" s="238"/>
      <c r="Q406" s="238"/>
      <c r="R406" s="238"/>
      <c r="S406" s="238"/>
      <c r="T406" s="239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0" t="s">
        <v>174</v>
      </c>
      <c r="AU406" s="240" t="s">
        <v>21</v>
      </c>
      <c r="AV406" s="13" t="s">
        <v>21</v>
      </c>
      <c r="AW406" s="13" t="s">
        <v>42</v>
      </c>
      <c r="AX406" s="13" t="s">
        <v>90</v>
      </c>
      <c r="AY406" s="240" t="s">
        <v>163</v>
      </c>
    </row>
    <row r="407" s="2" customFormat="1" ht="16.5" customHeight="1">
      <c r="A407" s="42"/>
      <c r="B407" s="43"/>
      <c r="C407" s="211" t="s">
        <v>666</v>
      </c>
      <c r="D407" s="211" t="s">
        <v>165</v>
      </c>
      <c r="E407" s="212" t="s">
        <v>667</v>
      </c>
      <c r="F407" s="213" t="s">
        <v>668</v>
      </c>
      <c r="G407" s="214" t="s">
        <v>185</v>
      </c>
      <c r="H407" s="215">
        <v>7.0529999999999999</v>
      </c>
      <c r="I407" s="216"/>
      <c r="J407" s="217">
        <f>ROUND(I407*H407,2)</f>
        <v>0</v>
      </c>
      <c r="K407" s="213" t="s">
        <v>169</v>
      </c>
      <c r="L407" s="48"/>
      <c r="M407" s="218" t="s">
        <v>44</v>
      </c>
      <c r="N407" s="219" t="s">
        <v>53</v>
      </c>
      <c r="O407" s="88"/>
      <c r="P407" s="220">
        <f>O407*H407</f>
        <v>0</v>
      </c>
      <c r="Q407" s="220">
        <v>0.0045999999999999999</v>
      </c>
      <c r="R407" s="220">
        <f>Q407*H407</f>
        <v>0.032443800000000002</v>
      </c>
      <c r="S407" s="220">
        <v>0</v>
      </c>
      <c r="T407" s="221">
        <f>S407*H407</f>
        <v>0</v>
      </c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R407" s="222" t="s">
        <v>170</v>
      </c>
      <c r="AT407" s="222" t="s">
        <v>165</v>
      </c>
      <c r="AU407" s="222" t="s">
        <v>21</v>
      </c>
      <c r="AY407" s="20" t="s">
        <v>163</v>
      </c>
      <c r="BE407" s="223">
        <f>IF(N407="základní",J407,0)</f>
        <v>0</v>
      </c>
      <c r="BF407" s="223">
        <f>IF(N407="snížená",J407,0)</f>
        <v>0</v>
      </c>
      <c r="BG407" s="223">
        <f>IF(N407="zákl. přenesená",J407,0)</f>
        <v>0</v>
      </c>
      <c r="BH407" s="223">
        <f>IF(N407="sníž. přenesená",J407,0)</f>
        <v>0</v>
      </c>
      <c r="BI407" s="223">
        <f>IF(N407="nulová",J407,0)</f>
        <v>0</v>
      </c>
      <c r="BJ407" s="20" t="s">
        <v>90</v>
      </c>
      <c r="BK407" s="223">
        <f>ROUND(I407*H407,2)</f>
        <v>0</v>
      </c>
      <c r="BL407" s="20" t="s">
        <v>170</v>
      </c>
      <c r="BM407" s="222" t="s">
        <v>669</v>
      </c>
    </row>
    <row r="408" s="2" customFormat="1">
      <c r="A408" s="42"/>
      <c r="B408" s="43"/>
      <c r="C408" s="44"/>
      <c r="D408" s="224" t="s">
        <v>172</v>
      </c>
      <c r="E408" s="44"/>
      <c r="F408" s="225" t="s">
        <v>670</v>
      </c>
      <c r="G408" s="44"/>
      <c r="H408" s="44"/>
      <c r="I408" s="226"/>
      <c r="J408" s="44"/>
      <c r="K408" s="44"/>
      <c r="L408" s="48"/>
      <c r="M408" s="227"/>
      <c r="N408" s="228"/>
      <c r="O408" s="88"/>
      <c r="P408" s="88"/>
      <c r="Q408" s="88"/>
      <c r="R408" s="88"/>
      <c r="S408" s="88"/>
      <c r="T408" s="89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T408" s="20" t="s">
        <v>172</v>
      </c>
      <c r="AU408" s="20" t="s">
        <v>21</v>
      </c>
    </row>
    <row r="409" s="13" customFormat="1">
      <c r="A409" s="13"/>
      <c r="B409" s="229"/>
      <c r="C409" s="230"/>
      <c r="D409" s="231" t="s">
        <v>174</v>
      </c>
      <c r="E409" s="232" t="s">
        <v>44</v>
      </c>
      <c r="F409" s="233" t="s">
        <v>671</v>
      </c>
      <c r="G409" s="230"/>
      <c r="H409" s="234">
        <v>7.0529999999999999</v>
      </c>
      <c r="I409" s="235"/>
      <c r="J409" s="230"/>
      <c r="K409" s="230"/>
      <c r="L409" s="236"/>
      <c r="M409" s="237"/>
      <c r="N409" s="238"/>
      <c r="O409" s="238"/>
      <c r="P409" s="238"/>
      <c r="Q409" s="238"/>
      <c r="R409" s="238"/>
      <c r="S409" s="238"/>
      <c r="T409" s="239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0" t="s">
        <v>174</v>
      </c>
      <c r="AU409" s="240" t="s">
        <v>21</v>
      </c>
      <c r="AV409" s="13" t="s">
        <v>21</v>
      </c>
      <c r="AW409" s="13" t="s">
        <v>42</v>
      </c>
      <c r="AX409" s="13" t="s">
        <v>90</v>
      </c>
      <c r="AY409" s="240" t="s">
        <v>163</v>
      </c>
    </row>
    <row r="410" s="2" customFormat="1" ht="16.5" customHeight="1">
      <c r="A410" s="42"/>
      <c r="B410" s="43"/>
      <c r="C410" s="211" t="s">
        <v>672</v>
      </c>
      <c r="D410" s="211" t="s">
        <v>165</v>
      </c>
      <c r="E410" s="212" t="s">
        <v>673</v>
      </c>
      <c r="F410" s="213" t="s">
        <v>674</v>
      </c>
      <c r="G410" s="214" t="s">
        <v>185</v>
      </c>
      <c r="H410" s="215">
        <v>7.0529999999999999</v>
      </c>
      <c r="I410" s="216"/>
      <c r="J410" s="217">
        <f>ROUND(I410*H410,2)</f>
        <v>0</v>
      </c>
      <c r="K410" s="213" t="s">
        <v>169</v>
      </c>
      <c r="L410" s="48"/>
      <c r="M410" s="218" t="s">
        <v>44</v>
      </c>
      <c r="N410" s="219" t="s">
        <v>53</v>
      </c>
      <c r="O410" s="88"/>
      <c r="P410" s="220">
        <f>O410*H410</f>
        <v>0</v>
      </c>
      <c r="Q410" s="220">
        <v>0</v>
      </c>
      <c r="R410" s="220">
        <f>Q410*H410</f>
        <v>0</v>
      </c>
      <c r="S410" s="220">
        <v>0</v>
      </c>
      <c r="T410" s="221">
        <f>S410*H410</f>
        <v>0</v>
      </c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R410" s="222" t="s">
        <v>170</v>
      </c>
      <c r="AT410" s="222" t="s">
        <v>165</v>
      </c>
      <c r="AU410" s="222" t="s">
        <v>21</v>
      </c>
      <c r="AY410" s="20" t="s">
        <v>163</v>
      </c>
      <c r="BE410" s="223">
        <f>IF(N410="základní",J410,0)</f>
        <v>0</v>
      </c>
      <c r="BF410" s="223">
        <f>IF(N410="snížená",J410,0)</f>
        <v>0</v>
      </c>
      <c r="BG410" s="223">
        <f>IF(N410="zákl. přenesená",J410,0)</f>
        <v>0</v>
      </c>
      <c r="BH410" s="223">
        <f>IF(N410="sníž. přenesená",J410,0)</f>
        <v>0</v>
      </c>
      <c r="BI410" s="223">
        <f>IF(N410="nulová",J410,0)</f>
        <v>0</v>
      </c>
      <c r="BJ410" s="20" t="s">
        <v>90</v>
      </c>
      <c r="BK410" s="223">
        <f>ROUND(I410*H410,2)</f>
        <v>0</v>
      </c>
      <c r="BL410" s="20" t="s">
        <v>170</v>
      </c>
      <c r="BM410" s="222" t="s">
        <v>675</v>
      </c>
    </row>
    <row r="411" s="2" customFormat="1">
      <c r="A411" s="42"/>
      <c r="B411" s="43"/>
      <c r="C411" s="44"/>
      <c r="D411" s="224" t="s">
        <v>172</v>
      </c>
      <c r="E411" s="44"/>
      <c r="F411" s="225" t="s">
        <v>676</v>
      </c>
      <c r="G411" s="44"/>
      <c r="H411" s="44"/>
      <c r="I411" s="226"/>
      <c r="J411" s="44"/>
      <c r="K411" s="44"/>
      <c r="L411" s="48"/>
      <c r="M411" s="227"/>
      <c r="N411" s="228"/>
      <c r="O411" s="88"/>
      <c r="P411" s="88"/>
      <c r="Q411" s="88"/>
      <c r="R411" s="88"/>
      <c r="S411" s="88"/>
      <c r="T411" s="89"/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T411" s="20" t="s">
        <v>172</v>
      </c>
      <c r="AU411" s="20" t="s">
        <v>21</v>
      </c>
    </row>
    <row r="412" s="13" customFormat="1">
      <c r="A412" s="13"/>
      <c r="B412" s="229"/>
      <c r="C412" s="230"/>
      <c r="D412" s="231" t="s">
        <v>174</v>
      </c>
      <c r="E412" s="232" t="s">
        <v>44</v>
      </c>
      <c r="F412" s="233" t="s">
        <v>671</v>
      </c>
      <c r="G412" s="230"/>
      <c r="H412" s="234">
        <v>7.0529999999999999</v>
      </c>
      <c r="I412" s="235"/>
      <c r="J412" s="230"/>
      <c r="K412" s="230"/>
      <c r="L412" s="236"/>
      <c r="M412" s="237"/>
      <c r="N412" s="238"/>
      <c r="O412" s="238"/>
      <c r="P412" s="238"/>
      <c r="Q412" s="238"/>
      <c r="R412" s="238"/>
      <c r="S412" s="238"/>
      <c r="T412" s="239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0" t="s">
        <v>174</v>
      </c>
      <c r="AU412" s="240" t="s">
        <v>21</v>
      </c>
      <c r="AV412" s="13" t="s">
        <v>21</v>
      </c>
      <c r="AW412" s="13" t="s">
        <v>42</v>
      </c>
      <c r="AX412" s="13" t="s">
        <v>90</v>
      </c>
      <c r="AY412" s="240" t="s">
        <v>163</v>
      </c>
    </row>
    <row r="413" s="2" customFormat="1" ht="16.5" customHeight="1">
      <c r="A413" s="42"/>
      <c r="B413" s="43"/>
      <c r="C413" s="211" t="s">
        <v>677</v>
      </c>
      <c r="D413" s="211" t="s">
        <v>165</v>
      </c>
      <c r="E413" s="212" t="s">
        <v>678</v>
      </c>
      <c r="F413" s="213" t="s">
        <v>679</v>
      </c>
      <c r="G413" s="214" t="s">
        <v>358</v>
      </c>
      <c r="H413" s="215">
        <v>291.60000000000002</v>
      </c>
      <c r="I413" s="216"/>
      <c r="J413" s="217">
        <f>ROUND(I413*H413,2)</f>
        <v>0</v>
      </c>
      <c r="K413" s="213" t="s">
        <v>169</v>
      </c>
      <c r="L413" s="48"/>
      <c r="M413" s="218" t="s">
        <v>44</v>
      </c>
      <c r="N413" s="219" t="s">
        <v>53</v>
      </c>
      <c r="O413" s="88"/>
      <c r="P413" s="220">
        <f>O413*H413</f>
        <v>0</v>
      </c>
      <c r="Q413" s="220">
        <v>9.0000000000000006E-05</v>
      </c>
      <c r="R413" s="220">
        <f>Q413*H413</f>
        <v>0.026244000000000003</v>
      </c>
      <c r="S413" s="220">
        <v>0</v>
      </c>
      <c r="T413" s="221">
        <f>S413*H413</f>
        <v>0</v>
      </c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R413" s="222" t="s">
        <v>170</v>
      </c>
      <c r="AT413" s="222" t="s">
        <v>165</v>
      </c>
      <c r="AU413" s="222" t="s">
        <v>21</v>
      </c>
      <c r="AY413" s="20" t="s">
        <v>163</v>
      </c>
      <c r="BE413" s="223">
        <f>IF(N413="základní",J413,0)</f>
        <v>0</v>
      </c>
      <c r="BF413" s="223">
        <f>IF(N413="snížená",J413,0)</f>
        <v>0</v>
      </c>
      <c r="BG413" s="223">
        <f>IF(N413="zákl. přenesená",J413,0)</f>
        <v>0</v>
      </c>
      <c r="BH413" s="223">
        <f>IF(N413="sníž. přenesená",J413,0)</f>
        <v>0</v>
      </c>
      <c r="BI413" s="223">
        <f>IF(N413="nulová",J413,0)</f>
        <v>0</v>
      </c>
      <c r="BJ413" s="20" t="s">
        <v>90</v>
      </c>
      <c r="BK413" s="223">
        <f>ROUND(I413*H413,2)</f>
        <v>0</v>
      </c>
      <c r="BL413" s="20" t="s">
        <v>170</v>
      </c>
      <c r="BM413" s="222" t="s">
        <v>680</v>
      </c>
    </row>
    <row r="414" s="2" customFormat="1">
      <c r="A414" s="42"/>
      <c r="B414" s="43"/>
      <c r="C414" s="44"/>
      <c r="D414" s="224" t="s">
        <v>172</v>
      </c>
      <c r="E414" s="44"/>
      <c r="F414" s="225" t="s">
        <v>681</v>
      </c>
      <c r="G414" s="44"/>
      <c r="H414" s="44"/>
      <c r="I414" s="226"/>
      <c r="J414" s="44"/>
      <c r="K414" s="44"/>
      <c r="L414" s="48"/>
      <c r="M414" s="227"/>
      <c r="N414" s="228"/>
      <c r="O414" s="88"/>
      <c r="P414" s="88"/>
      <c r="Q414" s="88"/>
      <c r="R414" s="88"/>
      <c r="S414" s="88"/>
      <c r="T414" s="89"/>
      <c r="U414" s="42"/>
      <c r="V414" s="42"/>
      <c r="W414" s="42"/>
      <c r="X414" s="42"/>
      <c r="Y414" s="42"/>
      <c r="Z414" s="42"/>
      <c r="AA414" s="42"/>
      <c r="AB414" s="42"/>
      <c r="AC414" s="42"/>
      <c r="AD414" s="42"/>
      <c r="AE414" s="42"/>
      <c r="AT414" s="20" t="s">
        <v>172</v>
      </c>
      <c r="AU414" s="20" t="s">
        <v>21</v>
      </c>
    </row>
    <row r="415" s="13" customFormat="1">
      <c r="A415" s="13"/>
      <c r="B415" s="229"/>
      <c r="C415" s="230"/>
      <c r="D415" s="231" t="s">
        <v>174</v>
      </c>
      <c r="E415" s="232" t="s">
        <v>44</v>
      </c>
      <c r="F415" s="233" t="s">
        <v>361</v>
      </c>
      <c r="G415" s="230"/>
      <c r="H415" s="234">
        <v>278.69999999999999</v>
      </c>
      <c r="I415" s="235"/>
      <c r="J415" s="230"/>
      <c r="K415" s="230"/>
      <c r="L415" s="236"/>
      <c r="M415" s="237"/>
      <c r="N415" s="238"/>
      <c r="O415" s="238"/>
      <c r="P415" s="238"/>
      <c r="Q415" s="238"/>
      <c r="R415" s="238"/>
      <c r="S415" s="238"/>
      <c r="T415" s="239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0" t="s">
        <v>174</v>
      </c>
      <c r="AU415" s="240" t="s">
        <v>21</v>
      </c>
      <c r="AV415" s="13" t="s">
        <v>21</v>
      </c>
      <c r="AW415" s="13" t="s">
        <v>42</v>
      </c>
      <c r="AX415" s="13" t="s">
        <v>82</v>
      </c>
      <c r="AY415" s="240" t="s">
        <v>163</v>
      </c>
    </row>
    <row r="416" s="13" customFormat="1">
      <c r="A416" s="13"/>
      <c r="B416" s="229"/>
      <c r="C416" s="230"/>
      <c r="D416" s="231" t="s">
        <v>174</v>
      </c>
      <c r="E416" s="232" t="s">
        <v>44</v>
      </c>
      <c r="F416" s="233" t="s">
        <v>362</v>
      </c>
      <c r="G416" s="230"/>
      <c r="H416" s="234">
        <v>9.4000000000000004</v>
      </c>
      <c r="I416" s="235"/>
      <c r="J416" s="230"/>
      <c r="K416" s="230"/>
      <c r="L416" s="236"/>
      <c r="M416" s="237"/>
      <c r="N416" s="238"/>
      <c r="O416" s="238"/>
      <c r="P416" s="238"/>
      <c r="Q416" s="238"/>
      <c r="R416" s="238"/>
      <c r="S416" s="238"/>
      <c r="T416" s="239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0" t="s">
        <v>174</v>
      </c>
      <c r="AU416" s="240" t="s">
        <v>21</v>
      </c>
      <c r="AV416" s="13" t="s">
        <v>21</v>
      </c>
      <c r="AW416" s="13" t="s">
        <v>42</v>
      </c>
      <c r="AX416" s="13" t="s">
        <v>82</v>
      </c>
      <c r="AY416" s="240" t="s">
        <v>163</v>
      </c>
    </row>
    <row r="417" s="13" customFormat="1">
      <c r="A417" s="13"/>
      <c r="B417" s="229"/>
      <c r="C417" s="230"/>
      <c r="D417" s="231" t="s">
        <v>174</v>
      </c>
      <c r="E417" s="232" t="s">
        <v>44</v>
      </c>
      <c r="F417" s="233" t="s">
        <v>363</v>
      </c>
      <c r="G417" s="230"/>
      <c r="H417" s="234">
        <v>3.5</v>
      </c>
      <c r="I417" s="235"/>
      <c r="J417" s="230"/>
      <c r="K417" s="230"/>
      <c r="L417" s="236"/>
      <c r="M417" s="237"/>
      <c r="N417" s="238"/>
      <c r="O417" s="238"/>
      <c r="P417" s="238"/>
      <c r="Q417" s="238"/>
      <c r="R417" s="238"/>
      <c r="S417" s="238"/>
      <c r="T417" s="239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0" t="s">
        <v>174</v>
      </c>
      <c r="AU417" s="240" t="s">
        <v>21</v>
      </c>
      <c r="AV417" s="13" t="s">
        <v>21</v>
      </c>
      <c r="AW417" s="13" t="s">
        <v>42</v>
      </c>
      <c r="AX417" s="13" t="s">
        <v>82</v>
      </c>
      <c r="AY417" s="240" t="s">
        <v>163</v>
      </c>
    </row>
    <row r="418" s="15" customFormat="1">
      <c r="A418" s="15"/>
      <c r="B418" s="252"/>
      <c r="C418" s="253"/>
      <c r="D418" s="231" t="s">
        <v>174</v>
      </c>
      <c r="E418" s="254" t="s">
        <v>44</v>
      </c>
      <c r="F418" s="255" t="s">
        <v>226</v>
      </c>
      <c r="G418" s="253"/>
      <c r="H418" s="256">
        <v>291.60000000000002</v>
      </c>
      <c r="I418" s="257"/>
      <c r="J418" s="253"/>
      <c r="K418" s="253"/>
      <c r="L418" s="258"/>
      <c r="M418" s="259"/>
      <c r="N418" s="260"/>
      <c r="O418" s="260"/>
      <c r="P418" s="260"/>
      <c r="Q418" s="260"/>
      <c r="R418" s="260"/>
      <c r="S418" s="260"/>
      <c r="T418" s="261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62" t="s">
        <v>174</v>
      </c>
      <c r="AU418" s="262" t="s">
        <v>21</v>
      </c>
      <c r="AV418" s="15" t="s">
        <v>170</v>
      </c>
      <c r="AW418" s="15" t="s">
        <v>42</v>
      </c>
      <c r="AX418" s="15" t="s">
        <v>90</v>
      </c>
      <c r="AY418" s="262" t="s">
        <v>163</v>
      </c>
    </row>
    <row r="419" s="2" customFormat="1" ht="24.15" customHeight="1">
      <c r="A419" s="42"/>
      <c r="B419" s="43"/>
      <c r="C419" s="211" t="s">
        <v>682</v>
      </c>
      <c r="D419" s="211" t="s">
        <v>165</v>
      </c>
      <c r="E419" s="212" t="s">
        <v>683</v>
      </c>
      <c r="F419" s="213" t="s">
        <v>684</v>
      </c>
      <c r="G419" s="214" t="s">
        <v>112</v>
      </c>
      <c r="H419" s="215">
        <v>17.199999999999999</v>
      </c>
      <c r="I419" s="216"/>
      <c r="J419" s="217">
        <f>ROUND(I419*H419,2)</f>
        <v>0</v>
      </c>
      <c r="K419" s="213" t="s">
        <v>169</v>
      </c>
      <c r="L419" s="48"/>
      <c r="M419" s="218" t="s">
        <v>44</v>
      </c>
      <c r="N419" s="219" t="s">
        <v>53</v>
      </c>
      <c r="O419" s="88"/>
      <c r="P419" s="220">
        <f>O419*H419</f>
        <v>0</v>
      </c>
      <c r="Q419" s="220">
        <v>1.5298499999999999</v>
      </c>
      <c r="R419" s="220">
        <f>Q419*H419</f>
        <v>26.313419999999997</v>
      </c>
      <c r="S419" s="220">
        <v>0</v>
      </c>
      <c r="T419" s="221">
        <f>S419*H419</f>
        <v>0</v>
      </c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R419" s="222" t="s">
        <v>170</v>
      </c>
      <c r="AT419" s="222" t="s">
        <v>165</v>
      </c>
      <c r="AU419" s="222" t="s">
        <v>21</v>
      </c>
      <c r="AY419" s="20" t="s">
        <v>163</v>
      </c>
      <c r="BE419" s="223">
        <f>IF(N419="základní",J419,0)</f>
        <v>0</v>
      </c>
      <c r="BF419" s="223">
        <f>IF(N419="snížená",J419,0)</f>
        <v>0</v>
      </c>
      <c r="BG419" s="223">
        <f>IF(N419="zákl. přenesená",J419,0)</f>
        <v>0</v>
      </c>
      <c r="BH419" s="223">
        <f>IF(N419="sníž. přenesená",J419,0)</f>
        <v>0</v>
      </c>
      <c r="BI419" s="223">
        <f>IF(N419="nulová",J419,0)</f>
        <v>0</v>
      </c>
      <c r="BJ419" s="20" t="s">
        <v>90</v>
      </c>
      <c r="BK419" s="223">
        <f>ROUND(I419*H419,2)</f>
        <v>0</v>
      </c>
      <c r="BL419" s="20" t="s">
        <v>170</v>
      </c>
      <c r="BM419" s="222" t="s">
        <v>685</v>
      </c>
    </row>
    <row r="420" s="2" customFormat="1">
      <c r="A420" s="42"/>
      <c r="B420" s="43"/>
      <c r="C420" s="44"/>
      <c r="D420" s="224" t="s">
        <v>172</v>
      </c>
      <c r="E420" s="44"/>
      <c r="F420" s="225" t="s">
        <v>686</v>
      </c>
      <c r="G420" s="44"/>
      <c r="H420" s="44"/>
      <c r="I420" s="226"/>
      <c r="J420" s="44"/>
      <c r="K420" s="44"/>
      <c r="L420" s="48"/>
      <c r="M420" s="227"/>
      <c r="N420" s="228"/>
      <c r="O420" s="88"/>
      <c r="P420" s="88"/>
      <c r="Q420" s="88"/>
      <c r="R420" s="88"/>
      <c r="S420" s="88"/>
      <c r="T420" s="89"/>
      <c r="U420" s="42"/>
      <c r="V420" s="42"/>
      <c r="W420" s="42"/>
      <c r="X420" s="42"/>
      <c r="Y420" s="42"/>
      <c r="Z420" s="42"/>
      <c r="AA420" s="42"/>
      <c r="AB420" s="42"/>
      <c r="AC420" s="42"/>
      <c r="AD420" s="42"/>
      <c r="AE420" s="42"/>
      <c r="AT420" s="20" t="s">
        <v>172</v>
      </c>
      <c r="AU420" s="20" t="s">
        <v>21</v>
      </c>
    </row>
    <row r="421" s="13" customFormat="1">
      <c r="A421" s="13"/>
      <c r="B421" s="229"/>
      <c r="C421" s="230"/>
      <c r="D421" s="231" t="s">
        <v>174</v>
      </c>
      <c r="E421" s="232" t="s">
        <v>44</v>
      </c>
      <c r="F421" s="233" t="s">
        <v>687</v>
      </c>
      <c r="G421" s="230"/>
      <c r="H421" s="234">
        <v>17.199999999999999</v>
      </c>
      <c r="I421" s="235"/>
      <c r="J421" s="230"/>
      <c r="K421" s="230"/>
      <c r="L421" s="236"/>
      <c r="M421" s="237"/>
      <c r="N421" s="238"/>
      <c r="O421" s="238"/>
      <c r="P421" s="238"/>
      <c r="Q421" s="238"/>
      <c r="R421" s="238"/>
      <c r="S421" s="238"/>
      <c r="T421" s="239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0" t="s">
        <v>174</v>
      </c>
      <c r="AU421" s="240" t="s">
        <v>21</v>
      </c>
      <c r="AV421" s="13" t="s">
        <v>21</v>
      </c>
      <c r="AW421" s="13" t="s">
        <v>42</v>
      </c>
      <c r="AX421" s="13" t="s">
        <v>90</v>
      </c>
      <c r="AY421" s="240" t="s">
        <v>163</v>
      </c>
    </row>
    <row r="422" s="2" customFormat="1" ht="16.5" customHeight="1">
      <c r="A422" s="42"/>
      <c r="B422" s="43"/>
      <c r="C422" s="211" t="s">
        <v>688</v>
      </c>
      <c r="D422" s="211" t="s">
        <v>165</v>
      </c>
      <c r="E422" s="212" t="s">
        <v>689</v>
      </c>
      <c r="F422" s="213" t="s">
        <v>690</v>
      </c>
      <c r="G422" s="214" t="s">
        <v>408</v>
      </c>
      <c r="H422" s="215">
        <v>1</v>
      </c>
      <c r="I422" s="216"/>
      <c r="J422" s="217">
        <f>ROUND(I422*H422,2)</f>
        <v>0</v>
      </c>
      <c r="K422" s="213" t="s">
        <v>44</v>
      </c>
      <c r="L422" s="48"/>
      <c r="M422" s="218" t="s">
        <v>44</v>
      </c>
      <c r="N422" s="219" t="s">
        <v>53</v>
      </c>
      <c r="O422" s="88"/>
      <c r="P422" s="220">
        <f>O422*H422</f>
        <v>0</v>
      </c>
      <c r="Q422" s="220">
        <v>0</v>
      </c>
      <c r="R422" s="220">
        <f>Q422*H422</f>
        <v>0</v>
      </c>
      <c r="S422" s="220">
        <v>0</v>
      </c>
      <c r="T422" s="221">
        <f>S422*H422</f>
        <v>0</v>
      </c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R422" s="222" t="s">
        <v>170</v>
      </c>
      <c r="AT422" s="222" t="s">
        <v>165</v>
      </c>
      <c r="AU422" s="222" t="s">
        <v>21</v>
      </c>
      <c r="AY422" s="20" t="s">
        <v>163</v>
      </c>
      <c r="BE422" s="223">
        <f>IF(N422="základní",J422,0)</f>
        <v>0</v>
      </c>
      <c r="BF422" s="223">
        <f>IF(N422="snížená",J422,0)</f>
        <v>0</v>
      </c>
      <c r="BG422" s="223">
        <f>IF(N422="zákl. přenesená",J422,0)</f>
        <v>0</v>
      </c>
      <c r="BH422" s="223">
        <f>IF(N422="sníž. přenesená",J422,0)</f>
        <v>0</v>
      </c>
      <c r="BI422" s="223">
        <f>IF(N422="nulová",J422,0)</f>
        <v>0</v>
      </c>
      <c r="BJ422" s="20" t="s">
        <v>90</v>
      </c>
      <c r="BK422" s="223">
        <f>ROUND(I422*H422,2)</f>
        <v>0</v>
      </c>
      <c r="BL422" s="20" t="s">
        <v>170</v>
      </c>
      <c r="BM422" s="222" t="s">
        <v>691</v>
      </c>
    </row>
    <row r="423" s="13" customFormat="1">
      <c r="A423" s="13"/>
      <c r="B423" s="229"/>
      <c r="C423" s="230"/>
      <c r="D423" s="231" t="s">
        <v>174</v>
      </c>
      <c r="E423" s="232" t="s">
        <v>44</v>
      </c>
      <c r="F423" s="233" t="s">
        <v>90</v>
      </c>
      <c r="G423" s="230"/>
      <c r="H423" s="234">
        <v>1</v>
      </c>
      <c r="I423" s="235"/>
      <c r="J423" s="230"/>
      <c r="K423" s="230"/>
      <c r="L423" s="236"/>
      <c r="M423" s="237"/>
      <c r="N423" s="238"/>
      <c r="O423" s="238"/>
      <c r="P423" s="238"/>
      <c r="Q423" s="238"/>
      <c r="R423" s="238"/>
      <c r="S423" s="238"/>
      <c r="T423" s="239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0" t="s">
        <v>174</v>
      </c>
      <c r="AU423" s="240" t="s">
        <v>21</v>
      </c>
      <c r="AV423" s="13" t="s">
        <v>21</v>
      </c>
      <c r="AW423" s="13" t="s">
        <v>42</v>
      </c>
      <c r="AX423" s="13" t="s">
        <v>90</v>
      </c>
      <c r="AY423" s="240" t="s">
        <v>163</v>
      </c>
    </row>
    <row r="424" s="2" customFormat="1" ht="16.5" customHeight="1">
      <c r="A424" s="42"/>
      <c r="B424" s="43"/>
      <c r="C424" s="211" t="s">
        <v>692</v>
      </c>
      <c r="D424" s="211" t="s">
        <v>165</v>
      </c>
      <c r="E424" s="212" t="s">
        <v>693</v>
      </c>
      <c r="F424" s="213" t="s">
        <v>694</v>
      </c>
      <c r="G424" s="214" t="s">
        <v>695</v>
      </c>
      <c r="H424" s="215">
        <v>1</v>
      </c>
      <c r="I424" s="216"/>
      <c r="J424" s="217">
        <f>ROUND(I424*H424,2)</f>
        <v>0</v>
      </c>
      <c r="K424" s="213" t="s">
        <v>44</v>
      </c>
      <c r="L424" s="48"/>
      <c r="M424" s="218" t="s">
        <v>44</v>
      </c>
      <c r="N424" s="219" t="s">
        <v>53</v>
      </c>
      <c r="O424" s="88"/>
      <c r="P424" s="220">
        <f>O424*H424</f>
        <v>0</v>
      </c>
      <c r="Q424" s="220">
        <v>0</v>
      </c>
      <c r="R424" s="220">
        <f>Q424*H424</f>
        <v>0</v>
      </c>
      <c r="S424" s="220">
        <v>0</v>
      </c>
      <c r="T424" s="221">
        <f>S424*H424</f>
        <v>0</v>
      </c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42"/>
      <c r="AR424" s="222" t="s">
        <v>170</v>
      </c>
      <c r="AT424" s="222" t="s">
        <v>165</v>
      </c>
      <c r="AU424" s="222" t="s">
        <v>21</v>
      </c>
      <c r="AY424" s="20" t="s">
        <v>163</v>
      </c>
      <c r="BE424" s="223">
        <f>IF(N424="základní",J424,0)</f>
        <v>0</v>
      </c>
      <c r="BF424" s="223">
        <f>IF(N424="snížená",J424,0)</f>
        <v>0</v>
      </c>
      <c r="BG424" s="223">
        <f>IF(N424="zákl. přenesená",J424,0)</f>
        <v>0</v>
      </c>
      <c r="BH424" s="223">
        <f>IF(N424="sníž. přenesená",J424,0)</f>
        <v>0</v>
      </c>
      <c r="BI424" s="223">
        <f>IF(N424="nulová",J424,0)</f>
        <v>0</v>
      </c>
      <c r="BJ424" s="20" t="s">
        <v>90</v>
      </c>
      <c r="BK424" s="223">
        <f>ROUND(I424*H424,2)</f>
        <v>0</v>
      </c>
      <c r="BL424" s="20" t="s">
        <v>170</v>
      </c>
      <c r="BM424" s="222" t="s">
        <v>696</v>
      </c>
    </row>
    <row r="425" s="2" customFormat="1">
      <c r="A425" s="42"/>
      <c r="B425" s="43"/>
      <c r="C425" s="44"/>
      <c r="D425" s="231" t="s">
        <v>512</v>
      </c>
      <c r="E425" s="44"/>
      <c r="F425" s="273" t="s">
        <v>697</v>
      </c>
      <c r="G425" s="44"/>
      <c r="H425" s="44"/>
      <c r="I425" s="226"/>
      <c r="J425" s="44"/>
      <c r="K425" s="44"/>
      <c r="L425" s="48"/>
      <c r="M425" s="227"/>
      <c r="N425" s="228"/>
      <c r="O425" s="88"/>
      <c r="P425" s="88"/>
      <c r="Q425" s="88"/>
      <c r="R425" s="88"/>
      <c r="S425" s="88"/>
      <c r="T425" s="89"/>
      <c r="U425" s="42"/>
      <c r="V425" s="42"/>
      <c r="W425" s="42"/>
      <c r="X425" s="42"/>
      <c r="Y425" s="42"/>
      <c r="Z425" s="42"/>
      <c r="AA425" s="42"/>
      <c r="AB425" s="42"/>
      <c r="AC425" s="42"/>
      <c r="AD425" s="42"/>
      <c r="AE425" s="42"/>
      <c r="AT425" s="20" t="s">
        <v>512</v>
      </c>
      <c r="AU425" s="20" t="s">
        <v>21</v>
      </c>
    </row>
    <row r="426" s="13" customFormat="1">
      <c r="A426" s="13"/>
      <c r="B426" s="229"/>
      <c r="C426" s="230"/>
      <c r="D426" s="231" t="s">
        <v>174</v>
      </c>
      <c r="E426" s="232" t="s">
        <v>44</v>
      </c>
      <c r="F426" s="233" t="s">
        <v>90</v>
      </c>
      <c r="G426" s="230"/>
      <c r="H426" s="234">
        <v>1</v>
      </c>
      <c r="I426" s="235"/>
      <c r="J426" s="230"/>
      <c r="K426" s="230"/>
      <c r="L426" s="236"/>
      <c r="M426" s="237"/>
      <c r="N426" s="238"/>
      <c r="O426" s="238"/>
      <c r="P426" s="238"/>
      <c r="Q426" s="238"/>
      <c r="R426" s="238"/>
      <c r="S426" s="238"/>
      <c r="T426" s="239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0" t="s">
        <v>174</v>
      </c>
      <c r="AU426" s="240" t="s">
        <v>21</v>
      </c>
      <c r="AV426" s="13" t="s">
        <v>21</v>
      </c>
      <c r="AW426" s="13" t="s">
        <v>42</v>
      </c>
      <c r="AX426" s="13" t="s">
        <v>90</v>
      </c>
      <c r="AY426" s="240" t="s">
        <v>163</v>
      </c>
    </row>
    <row r="427" s="12" customFormat="1" ht="22.8" customHeight="1">
      <c r="A427" s="12"/>
      <c r="B427" s="195"/>
      <c r="C427" s="196"/>
      <c r="D427" s="197" t="s">
        <v>81</v>
      </c>
      <c r="E427" s="209" t="s">
        <v>227</v>
      </c>
      <c r="F427" s="209" t="s">
        <v>698</v>
      </c>
      <c r="G427" s="196"/>
      <c r="H427" s="196"/>
      <c r="I427" s="199"/>
      <c r="J427" s="210">
        <f>BK427</f>
        <v>0</v>
      </c>
      <c r="K427" s="196"/>
      <c r="L427" s="201"/>
      <c r="M427" s="202"/>
      <c r="N427" s="203"/>
      <c r="O427" s="203"/>
      <c r="P427" s="204">
        <f>SUM(P428:P433)</f>
        <v>0</v>
      </c>
      <c r="Q427" s="203"/>
      <c r="R427" s="204">
        <f>SUM(R428:R433)</f>
        <v>0.069047999999999998</v>
      </c>
      <c r="S427" s="203"/>
      <c r="T427" s="205">
        <f>SUM(T428:T433)</f>
        <v>0</v>
      </c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R427" s="206" t="s">
        <v>90</v>
      </c>
      <c r="AT427" s="207" t="s">
        <v>81</v>
      </c>
      <c r="AU427" s="207" t="s">
        <v>90</v>
      </c>
      <c r="AY427" s="206" t="s">
        <v>163</v>
      </c>
      <c r="BK427" s="208">
        <f>SUM(BK428:BK433)</f>
        <v>0</v>
      </c>
    </row>
    <row r="428" s="2" customFormat="1" ht="16.5" customHeight="1">
      <c r="A428" s="42"/>
      <c r="B428" s="43"/>
      <c r="C428" s="211" t="s">
        <v>699</v>
      </c>
      <c r="D428" s="211" t="s">
        <v>165</v>
      </c>
      <c r="E428" s="212" t="s">
        <v>700</v>
      </c>
      <c r="F428" s="213" t="s">
        <v>701</v>
      </c>
      <c r="G428" s="214" t="s">
        <v>358</v>
      </c>
      <c r="H428" s="215">
        <v>50.399999999999999</v>
      </c>
      <c r="I428" s="216"/>
      <c r="J428" s="217">
        <f>ROUND(I428*H428,2)</f>
        <v>0</v>
      </c>
      <c r="K428" s="213" t="s">
        <v>169</v>
      </c>
      <c r="L428" s="48"/>
      <c r="M428" s="218" t="s">
        <v>44</v>
      </c>
      <c r="N428" s="219" t="s">
        <v>53</v>
      </c>
      <c r="O428" s="88"/>
      <c r="P428" s="220">
        <f>O428*H428</f>
        <v>0</v>
      </c>
      <c r="Q428" s="220">
        <v>0.0013699999999999999</v>
      </c>
      <c r="R428" s="220">
        <f>Q428*H428</f>
        <v>0.069047999999999998</v>
      </c>
      <c r="S428" s="220">
        <v>0</v>
      </c>
      <c r="T428" s="221">
        <f>S428*H428</f>
        <v>0</v>
      </c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R428" s="222" t="s">
        <v>170</v>
      </c>
      <c r="AT428" s="222" t="s">
        <v>165</v>
      </c>
      <c r="AU428" s="222" t="s">
        <v>21</v>
      </c>
      <c r="AY428" s="20" t="s">
        <v>163</v>
      </c>
      <c r="BE428" s="223">
        <f>IF(N428="základní",J428,0)</f>
        <v>0</v>
      </c>
      <c r="BF428" s="223">
        <f>IF(N428="snížená",J428,0)</f>
        <v>0</v>
      </c>
      <c r="BG428" s="223">
        <f>IF(N428="zákl. přenesená",J428,0)</f>
        <v>0</v>
      </c>
      <c r="BH428" s="223">
        <f>IF(N428="sníž. přenesená",J428,0)</f>
        <v>0</v>
      </c>
      <c r="BI428" s="223">
        <f>IF(N428="nulová",J428,0)</f>
        <v>0</v>
      </c>
      <c r="BJ428" s="20" t="s">
        <v>90</v>
      </c>
      <c r="BK428" s="223">
        <f>ROUND(I428*H428,2)</f>
        <v>0</v>
      </c>
      <c r="BL428" s="20" t="s">
        <v>170</v>
      </c>
      <c r="BM428" s="222" t="s">
        <v>702</v>
      </c>
    </row>
    <row r="429" s="2" customFormat="1">
      <c r="A429" s="42"/>
      <c r="B429" s="43"/>
      <c r="C429" s="44"/>
      <c r="D429" s="224" t="s">
        <v>172</v>
      </c>
      <c r="E429" s="44"/>
      <c r="F429" s="225" t="s">
        <v>703</v>
      </c>
      <c r="G429" s="44"/>
      <c r="H429" s="44"/>
      <c r="I429" s="226"/>
      <c r="J429" s="44"/>
      <c r="K429" s="44"/>
      <c r="L429" s="48"/>
      <c r="M429" s="227"/>
      <c r="N429" s="228"/>
      <c r="O429" s="88"/>
      <c r="P429" s="88"/>
      <c r="Q429" s="88"/>
      <c r="R429" s="88"/>
      <c r="S429" s="88"/>
      <c r="T429" s="89"/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T429" s="20" t="s">
        <v>172</v>
      </c>
      <c r="AU429" s="20" t="s">
        <v>21</v>
      </c>
    </row>
    <row r="430" s="13" customFormat="1">
      <c r="A430" s="13"/>
      <c r="B430" s="229"/>
      <c r="C430" s="230"/>
      <c r="D430" s="231" t="s">
        <v>174</v>
      </c>
      <c r="E430" s="232" t="s">
        <v>44</v>
      </c>
      <c r="F430" s="233" t="s">
        <v>704</v>
      </c>
      <c r="G430" s="230"/>
      <c r="H430" s="234">
        <v>15.199999999999999</v>
      </c>
      <c r="I430" s="235"/>
      <c r="J430" s="230"/>
      <c r="K430" s="230"/>
      <c r="L430" s="236"/>
      <c r="M430" s="237"/>
      <c r="N430" s="238"/>
      <c r="O430" s="238"/>
      <c r="P430" s="238"/>
      <c r="Q430" s="238"/>
      <c r="R430" s="238"/>
      <c r="S430" s="238"/>
      <c r="T430" s="239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0" t="s">
        <v>174</v>
      </c>
      <c r="AU430" s="240" t="s">
        <v>21</v>
      </c>
      <c r="AV430" s="13" t="s">
        <v>21</v>
      </c>
      <c r="AW430" s="13" t="s">
        <v>42</v>
      </c>
      <c r="AX430" s="13" t="s">
        <v>82</v>
      </c>
      <c r="AY430" s="240" t="s">
        <v>163</v>
      </c>
    </row>
    <row r="431" s="13" customFormat="1">
      <c r="A431" s="13"/>
      <c r="B431" s="229"/>
      <c r="C431" s="230"/>
      <c r="D431" s="231" t="s">
        <v>174</v>
      </c>
      <c r="E431" s="232" t="s">
        <v>44</v>
      </c>
      <c r="F431" s="233" t="s">
        <v>704</v>
      </c>
      <c r="G431" s="230"/>
      <c r="H431" s="234">
        <v>15.199999999999999</v>
      </c>
      <c r="I431" s="235"/>
      <c r="J431" s="230"/>
      <c r="K431" s="230"/>
      <c r="L431" s="236"/>
      <c r="M431" s="237"/>
      <c r="N431" s="238"/>
      <c r="O431" s="238"/>
      <c r="P431" s="238"/>
      <c r="Q431" s="238"/>
      <c r="R431" s="238"/>
      <c r="S431" s="238"/>
      <c r="T431" s="239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0" t="s">
        <v>174</v>
      </c>
      <c r="AU431" s="240" t="s">
        <v>21</v>
      </c>
      <c r="AV431" s="13" t="s">
        <v>21</v>
      </c>
      <c r="AW431" s="13" t="s">
        <v>42</v>
      </c>
      <c r="AX431" s="13" t="s">
        <v>82</v>
      </c>
      <c r="AY431" s="240" t="s">
        <v>163</v>
      </c>
    </row>
    <row r="432" s="13" customFormat="1">
      <c r="A432" s="13"/>
      <c r="B432" s="229"/>
      <c r="C432" s="230"/>
      <c r="D432" s="231" t="s">
        <v>174</v>
      </c>
      <c r="E432" s="232" t="s">
        <v>44</v>
      </c>
      <c r="F432" s="233" t="s">
        <v>290</v>
      </c>
      <c r="G432" s="230"/>
      <c r="H432" s="234">
        <v>20</v>
      </c>
      <c r="I432" s="235"/>
      <c r="J432" s="230"/>
      <c r="K432" s="230"/>
      <c r="L432" s="236"/>
      <c r="M432" s="237"/>
      <c r="N432" s="238"/>
      <c r="O432" s="238"/>
      <c r="P432" s="238"/>
      <c r="Q432" s="238"/>
      <c r="R432" s="238"/>
      <c r="S432" s="238"/>
      <c r="T432" s="239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0" t="s">
        <v>174</v>
      </c>
      <c r="AU432" s="240" t="s">
        <v>21</v>
      </c>
      <c r="AV432" s="13" t="s">
        <v>21</v>
      </c>
      <c r="AW432" s="13" t="s">
        <v>42</v>
      </c>
      <c r="AX432" s="13" t="s">
        <v>82</v>
      </c>
      <c r="AY432" s="240" t="s">
        <v>163</v>
      </c>
    </row>
    <row r="433" s="15" customFormat="1">
      <c r="A433" s="15"/>
      <c r="B433" s="252"/>
      <c r="C433" s="253"/>
      <c r="D433" s="231" t="s">
        <v>174</v>
      </c>
      <c r="E433" s="254" t="s">
        <v>44</v>
      </c>
      <c r="F433" s="255" t="s">
        <v>226</v>
      </c>
      <c r="G433" s="253"/>
      <c r="H433" s="256">
        <v>50.399999999999999</v>
      </c>
      <c r="I433" s="257"/>
      <c r="J433" s="253"/>
      <c r="K433" s="253"/>
      <c r="L433" s="258"/>
      <c r="M433" s="259"/>
      <c r="N433" s="260"/>
      <c r="O433" s="260"/>
      <c r="P433" s="260"/>
      <c r="Q433" s="260"/>
      <c r="R433" s="260"/>
      <c r="S433" s="260"/>
      <c r="T433" s="261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T433" s="262" t="s">
        <v>174</v>
      </c>
      <c r="AU433" s="262" t="s">
        <v>21</v>
      </c>
      <c r="AV433" s="15" t="s">
        <v>170</v>
      </c>
      <c r="AW433" s="15" t="s">
        <v>42</v>
      </c>
      <c r="AX433" s="15" t="s">
        <v>90</v>
      </c>
      <c r="AY433" s="262" t="s">
        <v>163</v>
      </c>
    </row>
    <row r="434" s="12" customFormat="1" ht="22.8" customHeight="1">
      <c r="A434" s="12"/>
      <c r="B434" s="195"/>
      <c r="C434" s="196"/>
      <c r="D434" s="197" t="s">
        <v>81</v>
      </c>
      <c r="E434" s="209" t="s">
        <v>705</v>
      </c>
      <c r="F434" s="209" t="s">
        <v>706</v>
      </c>
      <c r="G434" s="196"/>
      <c r="H434" s="196"/>
      <c r="I434" s="199"/>
      <c r="J434" s="210">
        <f>BK434</f>
        <v>0</v>
      </c>
      <c r="K434" s="196"/>
      <c r="L434" s="201"/>
      <c r="M434" s="202"/>
      <c r="N434" s="203"/>
      <c r="O434" s="203"/>
      <c r="P434" s="204">
        <f>SUM(P435:P441)</f>
        <v>0</v>
      </c>
      <c r="Q434" s="203"/>
      <c r="R434" s="204">
        <f>SUM(R435:R441)</f>
        <v>0</v>
      </c>
      <c r="S434" s="203"/>
      <c r="T434" s="205">
        <f>SUM(T435:T441)</f>
        <v>0</v>
      </c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R434" s="206" t="s">
        <v>90</v>
      </c>
      <c r="AT434" s="207" t="s">
        <v>81</v>
      </c>
      <c r="AU434" s="207" t="s">
        <v>90</v>
      </c>
      <c r="AY434" s="206" t="s">
        <v>163</v>
      </c>
      <c r="BK434" s="208">
        <f>SUM(BK435:BK441)</f>
        <v>0</v>
      </c>
    </row>
    <row r="435" s="2" customFormat="1" ht="21.75" customHeight="1">
      <c r="A435" s="42"/>
      <c r="B435" s="43"/>
      <c r="C435" s="211" t="s">
        <v>707</v>
      </c>
      <c r="D435" s="211" t="s">
        <v>165</v>
      </c>
      <c r="E435" s="212" t="s">
        <v>708</v>
      </c>
      <c r="F435" s="213" t="s">
        <v>709</v>
      </c>
      <c r="G435" s="214" t="s">
        <v>279</v>
      </c>
      <c r="H435" s="215">
        <v>29.616</v>
      </c>
      <c r="I435" s="216"/>
      <c r="J435" s="217">
        <f>ROUND(I435*H435,2)</f>
        <v>0</v>
      </c>
      <c r="K435" s="213" t="s">
        <v>169</v>
      </c>
      <c r="L435" s="48"/>
      <c r="M435" s="218" t="s">
        <v>44</v>
      </c>
      <c r="N435" s="219" t="s">
        <v>53</v>
      </c>
      <c r="O435" s="88"/>
      <c r="P435" s="220">
        <f>O435*H435</f>
        <v>0</v>
      </c>
      <c r="Q435" s="220">
        <v>0</v>
      </c>
      <c r="R435" s="220">
        <f>Q435*H435</f>
        <v>0</v>
      </c>
      <c r="S435" s="220">
        <v>0</v>
      </c>
      <c r="T435" s="221">
        <f>S435*H435</f>
        <v>0</v>
      </c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R435" s="222" t="s">
        <v>170</v>
      </c>
      <c r="AT435" s="222" t="s">
        <v>165</v>
      </c>
      <c r="AU435" s="222" t="s">
        <v>21</v>
      </c>
      <c r="AY435" s="20" t="s">
        <v>163</v>
      </c>
      <c r="BE435" s="223">
        <f>IF(N435="základní",J435,0)</f>
        <v>0</v>
      </c>
      <c r="BF435" s="223">
        <f>IF(N435="snížená",J435,0)</f>
        <v>0</v>
      </c>
      <c r="BG435" s="223">
        <f>IF(N435="zákl. přenesená",J435,0)</f>
        <v>0</v>
      </c>
      <c r="BH435" s="223">
        <f>IF(N435="sníž. přenesená",J435,0)</f>
        <v>0</v>
      </c>
      <c r="BI435" s="223">
        <f>IF(N435="nulová",J435,0)</f>
        <v>0</v>
      </c>
      <c r="BJ435" s="20" t="s">
        <v>90</v>
      </c>
      <c r="BK435" s="223">
        <f>ROUND(I435*H435,2)</f>
        <v>0</v>
      </c>
      <c r="BL435" s="20" t="s">
        <v>170</v>
      </c>
      <c r="BM435" s="222" t="s">
        <v>710</v>
      </c>
    </row>
    <row r="436" s="2" customFormat="1">
      <c r="A436" s="42"/>
      <c r="B436" s="43"/>
      <c r="C436" s="44"/>
      <c r="D436" s="224" t="s">
        <v>172</v>
      </c>
      <c r="E436" s="44"/>
      <c r="F436" s="225" t="s">
        <v>711</v>
      </c>
      <c r="G436" s="44"/>
      <c r="H436" s="44"/>
      <c r="I436" s="226"/>
      <c r="J436" s="44"/>
      <c r="K436" s="44"/>
      <c r="L436" s="48"/>
      <c r="M436" s="227"/>
      <c r="N436" s="228"/>
      <c r="O436" s="88"/>
      <c r="P436" s="88"/>
      <c r="Q436" s="88"/>
      <c r="R436" s="88"/>
      <c r="S436" s="88"/>
      <c r="T436" s="89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T436" s="20" t="s">
        <v>172</v>
      </c>
      <c r="AU436" s="20" t="s">
        <v>21</v>
      </c>
    </row>
    <row r="437" s="2" customFormat="1" ht="24.15" customHeight="1">
      <c r="A437" s="42"/>
      <c r="B437" s="43"/>
      <c r="C437" s="211" t="s">
        <v>712</v>
      </c>
      <c r="D437" s="211" t="s">
        <v>165</v>
      </c>
      <c r="E437" s="212" t="s">
        <v>713</v>
      </c>
      <c r="F437" s="213" t="s">
        <v>714</v>
      </c>
      <c r="G437" s="214" t="s">
        <v>279</v>
      </c>
      <c r="H437" s="215">
        <v>562.70399999999995</v>
      </c>
      <c r="I437" s="216"/>
      <c r="J437" s="217">
        <f>ROUND(I437*H437,2)</f>
        <v>0</v>
      </c>
      <c r="K437" s="213" t="s">
        <v>169</v>
      </c>
      <c r="L437" s="48"/>
      <c r="M437" s="218" t="s">
        <v>44</v>
      </c>
      <c r="N437" s="219" t="s">
        <v>53</v>
      </c>
      <c r="O437" s="88"/>
      <c r="P437" s="220">
        <f>O437*H437</f>
        <v>0</v>
      </c>
      <c r="Q437" s="220">
        <v>0</v>
      </c>
      <c r="R437" s="220">
        <f>Q437*H437</f>
        <v>0</v>
      </c>
      <c r="S437" s="220">
        <v>0</v>
      </c>
      <c r="T437" s="221">
        <f>S437*H437</f>
        <v>0</v>
      </c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R437" s="222" t="s">
        <v>170</v>
      </c>
      <c r="AT437" s="222" t="s">
        <v>165</v>
      </c>
      <c r="AU437" s="222" t="s">
        <v>21</v>
      </c>
      <c r="AY437" s="20" t="s">
        <v>163</v>
      </c>
      <c r="BE437" s="223">
        <f>IF(N437="základní",J437,0)</f>
        <v>0</v>
      </c>
      <c r="BF437" s="223">
        <f>IF(N437="snížená",J437,0)</f>
        <v>0</v>
      </c>
      <c r="BG437" s="223">
        <f>IF(N437="zákl. přenesená",J437,0)</f>
        <v>0</v>
      </c>
      <c r="BH437" s="223">
        <f>IF(N437="sníž. přenesená",J437,0)</f>
        <v>0</v>
      </c>
      <c r="BI437" s="223">
        <f>IF(N437="nulová",J437,0)</f>
        <v>0</v>
      </c>
      <c r="BJ437" s="20" t="s">
        <v>90</v>
      </c>
      <c r="BK437" s="223">
        <f>ROUND(I437*H437,2)</f>
        <v>0</v>
      </c>
      <c r="BL437" s="20" t="s">
        <v>170</v>
      </c>
      <c r="BM437" s="222" t="s">
        <v>715</v>
      </c>
    </row>
    <row r="438" s="2" customFormat="1">
      <c r="A438" s="42"/>
      <c r="B438" s="43"/>
      <c r="C438" s="44"/>
      <c r="D438" s="224" t="s">
        <v>172</v>
      </c>
      <c r="E438" s="44"/>
      <c r="F438" s="225" t="s">
        <v>716</v>
      </c>
      <c r="G438" s="44"/>
      <c r="H438" s="44"/>
      <c r="I438" s="226"/>
      <c r="J438" s="44"/>
      <c r="K438" s="44"/>
      <c r="L438" s="48"/>
      <c r="M438" s="227"/>
      <c r="N438" s="228"/>
      <c r="O438" s="88"/>
      <c r="P438" s="88"/>
      <c r="Q438" s="88"/>
      <c r="R438" s="88"/>
      <c r="S438" s="88"/>
      <c r="T438" s="89"/>
      <c r="U438" s="42"/>
      <c r="V438" s="42"/>
      <c r="W438" s="42"/>
      <c r="X438" s="42"/>
      <c r="Y438" s="42"/>
      <c r="Z438" s="42"/>
      <c r="AA438" s="42"/>
      <c r="AB438" s="42"/>
      <c r="AC438" s="42"/>
      <c r="AD438" s="42"/>
      <c r="AE438" s="42"/>
      <c r="AT438" s="20" t="s">
        <v>172</v>
      </c>
      <c r="AU438" s="20" t="s">
        <v>21</v>
      </c>
    </row>
    <row r="439" s="13" customFormat="1">
      <c r="A439" s="13"/>
      <c r="B439" s="229"/>
      <c r="C439" s="230"/>
      <c r="D439" s="231" t="s">
        <v>174</v>
      </c>
      <c r="E439" s="230"/>
      <c r="F439" s="233" t="s">
        <v>717</v>
      </c>
      <c r="G439" s="230"/>
      <c r="H439" s="234">
        <v>562.70399999999995</v>
      </c>
      <c r="I439" s="235"/>
      <c r="J439" s="230"/>
      <c r="K439" s="230"/>
      <c r="L439" s="236"/>
      <c r="M439" s="237"/>
      <c r="N439" s="238"/>
      <c r="O439" s="238"/>
      <c r="P439" s="238"/>
      <c r="Q439" s="238"/>
      <c r="R439" s="238"/>
      <c r="S439" s="238"/>
      <c r="T439" s="239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0" t="s">
        <v>174</v>
      </c>
      <c r="AU439" s="240" t="s">
        <v>21</v>
      </c>
      <c r="AV439" s="13" t="s">
        <v>21</v>
      </c>
      <c r="AW439" s="13" t="s">
        <v>4</v>
      </c>
      <c r="AX439" s="13" t="s">
        <v>90</v>
      </c>
      <c r="AY439" s="240" t="s">
        <v>163</v>
      </c>
    </row>
    <row r="440" s="2" customFormat="1" ht="24.15" customHeight="1">
      <c r="A440" s="42"/>
      <c r="B440" s="43"/>
      <c r="C440" s="211" t="s">
        <v>718</v>
      </c>
      <c r="D440" s="211" t="s">
        <v>165</v>
      </c>
      <c r="E440" s="212" t="s">
        <v>719</v>
      </c>
      <c r="F440" s="213" t="s">
        <v>720</v>
      </c>
      <c r="G440" s="214" t="s">
        <v>279</v>
      </c>
      <c r="H440" s="215">
        <v>29.616</v>
      </c>
      <c r="I440" s="216"/>
      <c r="J440" s="217">
        <f>ROUND(I440*H440,2)</f>
        <v>0</v>
      </c>
      <c r="K440" s="213" t="s">
        <v>169</v>
      </c>
      <c r="L440" s="48"/>
      <c r="M440" s="218" t="s">
        <v>44</v>
      </c>
      <c r="N440" s="219" t="s">
        <v>53</v>
      </c>
      <c r="O440" s="88"/>
      <c r="P440" s="220">
        <f>O440*H440</f>
        <v>0</v>
      </c>
      <c r="Q440" s="220">
        <v>0</v>
      </c>
      <c r="R440" s="220">
        <f>Q440*H440</f>
        <v>0</v>
      </c>
      <c r="S440" s="220">
        <v>0</v>
      </c>
      <c r="T440" s="221">
        <f>S440*H440</f>
        <v>0</v>
      </c>
      <c r="U440" s="42"/>
      <c r="V440" s="42"/>
      <c r="W440" s="42"/>
      <c r="X440" s="42"/>
      <c r="Y440" s="42"/>
      <c r="Z440" s="42"/>
      <c r="AA440" s="42"/>
      <c r="AB440" s="42"/>
      <c r="AC440" s="42"/>
      <c r="AD440" s="42"/>
      <c r="AE440" s="42"/>
      <c r="AR440" s="222" t="s">
        <v>170</v>
      </c>
      <c r="AT440" s="222" t="s">
        <v>165</v>
      </c>
      <c r="AU440" s="222" t="s">
        <v>21</v>
      </c>
      <c r="AY440" s="20" t="s">
        <v>163</v>
      </c>
      <c r="BE440" s="223">
        <f>IF(N440="základní",J440,0)</f>
        <v>0</v>
      </c>
      <c r="BF440" s="223">
        <f>IF(N440="snížená",J440,0)</f>
        <v>0</v>
      </c>
      <c r="BG440" s="223">
        <f>IF(N440="zákl. přenesená",J440,0)</f>
        <v>0</v>
      </c>
      <c r="BH440" s="223">
        <f>IF(N440="sníž. přenesená",J440,0)</f>
        <v>0</v>
      </c>
      <c r="BI440" s="223">
        <f>IF(N440="nulová",J440,0)</f>
        <v>0</v>
      </c>
      <c r="BJ440" s="20" t="s">
        <v>90</v>
      </c>
      <c r="BK440" s="223">
        <f>ROUND(I440*H440,2)</f>
        <v>0</v>
      </c>
      <c r="BL440" s="20" t="s">
        <v>170</v>
      </c>
      <c r="BM440" s="222" t="s">
        <v>721</v>
      </c>
    </row>
    <row r="441" s="2" customFormat="1">
      <c r="A441" s="42"/>
      <c r="B441" s="43"/>
      <c r="C441" s="44"/>
      <c r="D441" s="224" t="s">
        <v>172</v>
      </c>
      <c r="E441" s="44"/>
      <c r="F441" s="225" t="s">
        <v>722</v>
      </c>
      <c r="G441" s="44"/>
      <c r="H441" s="44"/>
      <c r="I441" s="226"/>
      <c r="J441" s="44"/>
      <c r="K441" s="44"/>
      <c r="L441" s="48"/>
      <c r="M441" s="227"/>
      <c r="N441" s="228"/>
      <c r="O441" s="88"/>
      <c r="P441" s="88"/>
      <c r="Q441" s="88"/>
      <c r="R441" s="88"/>
      <c r="S441" s="88"/>
      <c r="T441" s="89"/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T441" s="20" t="s">
        <v>172</v>
      </c>
      <c r="AU441" s="20" t="s">
        <v>21</v>
      </c>
    </row>
    <row r="442" s="12" customFormat="1" ht="22.8" customHeight="1">
      <c r="A442" s="12"/>
      <c r="B442" s="195"/>
      <c r="C442" s="196"/>
      <c r="D442" s="197" t="s">
        <v>81</v>
      </c>
      <c r="E442" s="209" t="s">
        <v>723</v>
      </c>
      <c r="F442" s="209" t="s">
        <v>724</v>
      </c>
      <c r="G442" s="196"/>
      <c r="H442" s="196"/>
      <c r="I442" s="199"/>
      <c r="J442" s="210">
        <f>BK442</f>
        <v>0</v>
      </c>
      <c r="K442" s="196"/>
      <c r="L442" s="201"/>
      <c r="M442" s="202"/>
      <c r="N442" s="203"/>
      <c r="O442" s="203"/>
      <c r="P442" s="204">
        <f>SUM(P443:P444)</f>
        <v>0</v>
      </c>
      <c r="Q442" s="203"/>
      <c r="R442" s="204">
        <f>SUM(R443:R444)</f>
        <v>0</v>
      </c>
      <c r="S442" s="203"/>
      <c r="T442" s="205">
        <f>SUM(T443:T444)</f>
        <v>0</v>
      </c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R442" s="206" t="s">
        <v>90</v>
      </c>
      <c r="AT442" s="207" t="s">
        <v>81</v>
      </c>
      <c r="AU442" s="207" t="s">
        <v>90</v>
      </c>
      <c r="AY442" s="206" t="s">
        <v>163</v>
      </c>
      <c r="BK442" s="208">
        <f>SUM(BK443:BK444)</f>
        <v>0</v>
      </c>
    </row>
    <row r="443" s="2" customFormat="1" ht="24.15" customHeight="1">
      <c r="A443" s="42"/>
      <c r="B443" s="43"/>
      <c r="C443" s="211" t="s">
        <v>725</v>
      </c>
      <c r="D443" s="211" t="s">
        <v>165</v>
      </c>
      <c r="E443" s="212" t="s">
        <v>726</v>
      </c>
      <c r="F443" s="213" t="s">
        <v>727</v>
      </c>
      <c r="G443" s="214" t="s">
        <v>279</v>
      </c>
      <c r="H443" s="215">
        <v>608.00900000000001</v>
      </c>
      <c r="I443" s="216"/>
      <c r="J443" s="217">
        <f>ROUND(I443*H443,2)</f>
        <v>0</v>
      </c>
      <c r="K443" s="213" t="s">
        <v>169</v>
      </c>
      <c r="L443" s="48"/>
      <c r="M443" s="218" t="s">
        <v>44</v>
      </c>
      <c r="N443" s="219" t="s">
        <v>53</v>
      </c>
      <c r="O443" s="88"/>
      <c r="P443" s="220">
        <f>O443*H443</f>
        <v>0</v>
      </c>
      <c r="Q443" s="220">
        <v>0</v>
      </c>
      <c r="R443" s="220">
        <f>Q443*H443</f>
        <v>0</v>
      </c>
      <c r="S443" s="220">
        <v>0</v>
      </c>
      <c r="T443" s="221">
        <f>S443*H443</f>
        <v>0</v>
      </c>
      <c r="U443" s="42"/>
      <c r="V443" s="42"/>
      <c r="W443" s="42"/>
      <c r="X443" s="42"/>
      <c r="Y443" s="42"/>
      <c r="Z443" s="42"/>
      <c r="AA443" s="42"/>
      <c r="AB443" s="42"/>
      <c r="AC443" s="42"/>
      <c r="AD443" s="42"/>
      <c r="AE443" s="42"/>
      <c r="AR443" s="222" t="s">
        <v>170</v>
      </c>
      <c r="AT443" s="222" t="s">
        <v>165</v>
      </c>
      <c r="AU443" s="222" t="s">
        <v>21</v>
      </c>
      <c r="AY443" s="20" t="s">
        <v>163</v>
      </c>
      <c r="BE443" s="223">
        <f>IF(N443="základní",J443,0)</f>
        <v>0</v>
      </c>
      <c r="BF443" s="223">
        <f>IF(N443="snížená",J443,0)</f>
        <v>0</v>
      </c>
      <c r="BG443" s="223">
        <f>IF(N443="zákl. přenesená",J443,0)</f>
        <v>0</v>
      </c>
      <c r="BH443" s="223">
        <f>IF(N443="sníž. přenesená",J443,0)</f>
        <v>0</v>
      </c>
      <c r="BI443" s="223">
        <f>IF(N443="nulová",J443,0)</f>
        <v>0</v>
      </c>
      <c r="BJ443" s="20" t="s">
        <v>90</v>
      </c>
      <c r="BK443" s="223">
        <f>ROUND(I443*H443,2)</f>
        <v>0</v>
      </c>
      <c r="BL443" s="20" t="s">
        <v>170</v>
      </c>
      <c r="BM443" s="222" t="s">
        <v>728</v>
      </c>
    </row>
    <row r="444" s="2" customFormat="1">
      <c r="A444" s="42"/>
      <c r="B444" s="43"/>
      <c r="C444" s="44"/>
      <c r="D444" s="224" t="s">
        <v>172</v>
      </c>
      <c r="E444" s="44"/>
      <c r="F444" s="225" t="s">
        <v>729</v>
      </c>
      <c r="G444" s="44"/>
      <c r="H444" s="44"/>
      <c r="I444" s="226"/>
      <c r="J444" s="44"/>
      <c r="K444" s="44"/>
      <c r="L444" s="48"/>
      <c r="M444" s="227"/>
      <c r="N444" s="228"/>
      <c r="O444" s="88"/>
      <c r="P444" s="88"/>
      <c r="Q444" s="88"/>
      <c r="R444" s="88"/>
      <c r="S444" s="88"/>
      <c r="T444" s="89"/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  <c r="AE444" s="42"/>
      <c r="AT444" s="20" t="s">
        <v>172</v>
      </c>
      <c r="AU444" s="20" t="s">
        <v>21</v>
      </c>
    </row>
    <row r="445" s="12" customFormat="1" ht="25.92" customHeight="1">
      <c r="A445" s="12"/>
      <c r="B445" s="195"/>
      <c r="C445" s="196"/>
      <c r="D445" s="197" t="s">
        <v>81</v>
      </c>
      <c r="E445" s="198" t="s">
        <v>730</v>
      </c>
      <c r="F445" s="198" t="s">
        <v>731</v>
      </c>
      <c r="G445" s="196"/>
      <c r="H445" s="196"/>
      <c r="I445" s="199"/>
      <c r="J445" s="200">
        <f>BK445</f>
        <v>0</v>
      </c>
      <c r="K445" s="196"/>
      <c r="L445" s="201"/>
      <c r="M445" s="202"/>
      <c r="N445" s="203"/>
      <c r="O445" s="203"/>
      <c r="P445" s="204">
        <f>P446</f>
        <v>0</v>
      </c>
      <c r="Q445" s="203"/>
      <c r="R445" s="204">
        <f>R446</f>
        <v>0.80974799999999991</v>
      </c>
      <c r="S445" s="203"/>
      <c r="T445" s="205">
        <f>T446</f>
        <v>0</v>
      </c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R445" s="206" t="s">
        <v>21</v>
      </c>
      <c r="AT445" s="207" t="s">
        <v>81</v>
      </c>
      <c r="AU445" s="207" t="s">
        <v>82</v>
      </c>
      <c r="AY445" s="206" t="s">
        <v>163</v>
      </c>
      <c r="BK445" s="208">
        <f>BK446</f>
        <v>0</v>
      </c>
    </row>
    <row r="446" s="12" customFormat="1" ht="22.8" customHeight="1">
      <c r="A446" s="12"/>
      <c r="B446" s="195"/>
      <c r="C446" s="196"/>
      <c r="D446" s="197" t="s">
        <v>81</v>
      </c>
      <c r="E446" s="209" t="s">
        <v>732</v>
      </c>
      <c r="F446" s="209" t="s">
        <v>733</v>
      </c>
      <c r="G446" s="196"/>
      <c r="H446" s="196"/>
      <c r="I446" s="199"/>
      <c r="J446" s="210">
        <f>BK446</f>
        <v>0</v>
      </c>
      <c r="K446" s="196"/>
      <c r="L446" s="201"/>
      <c r="M446" s="202"/>
      <c r="N446" s="203"/>
      <c r="O446" s="203"/>
      <c r="P446" s="204">
        <f>SUM(P447:P458)</f>
        <v>0</v>
      </c>
      <c r="Q446" s="203"/>
      <c r="R446" s="204">
        <f>SUM(R447:R458)</f>
        <v>0.80974799999999991</v>
      </c>
      <c r="S446" s="203"/>
      <c r="T446" s="205">
        <f>SUM(T447:T458)</f>
        <v>0</v>
      </c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R446" s="206" t="s">
        <v>21</v>
      </c>
      <c r="AT446" s="207" t="s">
        <v>81</v>
      </c>
      <c r="AU446" s="207" t="s">
        <v>90</v>
      </c>
      <c r="AY446" s="206" t="s">
        <v>163</v>
      </c>
      <c r="BK446" s="208">
        <f>SUM(BK447:BK458)</f>
        <v>0</v>
      </c>
    </row>
    <row r="447" s="2" customFormat="1" ht="24.15" customHeight="1">
      <c r="A447" s="42"/>
      <c r="B447" s="43"/>
      <c r="C447" s="211" t="s">
        <v>734</v>
      </c>
      <c r="D447" s="211" t="s">
        <v>165</v>
      </c>
      <c r="E447" s="212" t="s">
        <v>735</v>
      </c>
      <c r="F447" s="213" t="s">
        <v>736</v>
      </c>
      <c r="G447" s="214" t="s">
        <v>185</v>
      </c>
      <c r="H447" s="215">
        <v>12.449999999999999</v>
      </c>
      <c r="I447" s="216"/>
      <c r="J447" s="217">
        <f>ROUND(I447*H447,2)</f>
        <v>0</v>
      </c>
      <c r="K447" s="213" t="s">
        <v>169</v>
      </c>
      <c r="L447" s="48"/>
      <c r="M447" s="218" t="s">
        <v>44</v>
      </c>
      <c r="N447" s="219" t="s">
        <v>53</v>
      </c>
      <c r="O447" s="88"/>
      <c r="P447" s="220">
        <f>O447*H447</f>
        <v>0</v>
      </c>
      <c r="Q447" s="220">
        <v>0.00024000000000000001</v>
      </c>
      <c r="R447" s="220">
        <f>Q447*H447</f>
        <v>0.0029879999999999998</v>
      </c>
      <c r="S447" s="220">
        <v>0</v>
      </c>
      <c r="T447" s="221">
        <f>S447*H447</f>
        <v>0</v>
      </c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R447" s="222" t="s">
        <v>265</v>
      </c>
      <c r="AT447" s="222" t="s">
        <v>165</v>
      </c>
      <c r="AU447" s="222" t="s">
        <v>21</v>
      </c>
      <c r="AY447" s="20" t="s">
        <v>163</v>
      </c>
      <c r="BE447" s="223">
        <f>IF(N447="základní",J447,0)</f>
        <v>0</v>
      </c>
      <c r="BF447" s="223">
        <f>IF(N447="snížená",J447,0)</f>
        <v>0</v>
      </c>
      <c r="BG447" s="223">
        <f>IF(N447="zákl. přenesená",J447,0)</f>
        <v>0</v>
      </c>
      <c r="BH447" s="223">
        <f>IF(N447="sníž. přenesená",J447,0)</f>
        <v>0</v>
      </c>
      <c r="BI447" s="223">
        <f>IF(N447="nulová",J447,0)</f>
        <v>0</v>
      </c>
      <c r="BJ447" s="20" t="s">
        <v>90</v>
      </c>
      <c r="BK447" s="223">
        <f>ROUND(I447*H447,2)</f>
        <v>0</v>
      </c>
      <c r="BL447" s="20" t="s">
        <v>265</v>
      </c>
      <c r="BM447" s="222" t="s">
        <v>737</v>
      </c>
    </row>
    <row r="448" s="2" customFormat="1">
      <c r="A448" s="42"/>
      <c r="B448" s="43"/>
      <c r="C448" s="44"/>
      <c r="D448" s="224" t="s">
        <v>172</v>
      </c>
      <c r="E448" s="44"/>
      <c r="F448" s="225" t="s">
        <v>738</v>
      </c>
      <c r="G448" s="44"/>
      <c r="H448" s="44"/>
      <c r="I448" s="226"/>
      <c r="J448" s="44"/>
      <c r="K448" s="44"/>
      <c r="L448" s="48"/>
      <c r="M448" s="227"/>
      <c r="N448" s="228"/>
      <c r="O448" s="88"/>
      <c r="P448" s="88"/>
      <c r="Q448" s="88"/>
      <c r="R448" s="88"/>
      <c r="S448" s="88"/>
      <c r="T448" s="89"/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  <c r="AE448" s="42"/>
      <c r="AT448" s="20" t="s">
        <v>172</v>
      </c>
      <c r="AU448" s="20" t="s">
        <v>21</v>
      </c>
    </row>
    <row r="449" s="13" customFormat="1">
      <c r="A449" s="13"/>
      <c r="B449" s="229"/>
      <c r="C449" s="230"/>
      <c r="D449" s="231" t="s">
        <v>174</v>
      </c>
      <c r="E449" s="232" t="s">
        <v>44</v>
      </c>
      <c r="F449" s="233" t="s">
        <v>739</v>
      </c>
      <c r="G449" s="230"/>
      <c r="H449" s="234">
        <v>1.4139999999999999</v>
      </c>
      <c r="I449" s="235"/>
      <c r="J449" s="230"/>
      <c r="K449" s="230"/>
      <c r="L449" s="236"/>
      <c r="M449" s="237"/>
      <c r="N449" s="238"/>
      <c r="O449" s="238"/>
      <c r="P449" s="238"/>
      <c r="Q449" s="238"/>
      <c r="R449" s="238"/>
      <c r="S449" s="238"/>
      <c r="T449" s="239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0" t="s">
        <v>174</v>
      </c>
      <c r="AU449" s="240" t="s">
        <v>21</v>
      </c>
      <c r="AV449" s="13" t="s">
        <v>21</v>
      </c>
      <c r="AW449" s="13" t="s">
        <v>42</v>
      </c>
      <c r="AX449" s="13" t="s">
        <v>82</v>
      </c>
      <c r="AY449" s="240" t="s">
        <v>163</v>
      </c>
    </row>
    <row r="450" s="13" customFormat="1">
      <c r="A450" s="13"/>
      <c r="B450" s="229"/>
      <c r="C450" s="230"/>
      <c r="D450" s="231" t="s">
        <v>174</v>
      </c>
      <c r="E450" s="232" t="s">
        <v>44</v>
      </c>
      <c r="F450" s="233" t="s">
        <v>740</v>
      </c>
      <c r="G450" s="230"/>
      <c r="H450" s="234">
        <v>3.1240000000000001</v>
      </c>
      <c r="I450" s="235"/>
      <c r="J450" s="230"/>
      <c r="K450" s="230"/>
      <c r="L450" s="236"/>
      <c r="M450" s="237"/>
      <c r="N450" s="238"/>
      <c r="O450" s="238"/>
      <c r="P450" s="238"/>
      <c r="Q450" s="238"/>
      <c r="R450" s="238"/>
      <c r="S450" s="238"/>
      <c r="T450" s="239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0" t="s">
        <v>174</v>
      </c>
      <c r="AU450" s="240" t="s">
        <v>21</v>
      </c>
      <c r="AV450" s="13" t="s">
        <v>21</v>
      </c>
      <c r="AW450" s="13" t="s">
        <v>42</v>
      </c>
      <c r="AX450" s="13" t="s">
        <v>82</v>
      </c>
      <c r="AY450" s="240" t="s">
        <v>163</v>
      </c>
    </row>
    <row r="451" s="13" customFormat="1">
      <c r="A451" s="13"/>
      <c r="B451" s="229"/>
      <c r="C451" s="230"/>
      <c r="D451" s="231" t="s">
        <v>174</v>
      </c>
      <c r="E451" s="232" t="s">
        <v>44</v>
      </c>
      <c r="F451" s="233" t="s">
        <v>741</v>
      </c>
      <c r="G451" s="230"/>
      <c r="H451" s="234">
        <v>3.0939999999999999</v>
      </c>
      <c r="I451" s="235"/>
      <c r="J451" s="230"/>
      <c r="K451" s="230"/>
      <c r="L451" s="236"/>
      <c r="M451" s="237"/>
      <c r="N451" s="238"/>
      <c r="O451" s="238"/>
      <c r="P451" s="238"/>
      <c r="Q451" s="238"/>
      <c r="R451" s="238"/>
      <c r="S451" s="238"/>
      <c r="T451" s="239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0" t="s">
        <v>174</v>
      </c>
      <c r="AU451" s="240" t="s">
        <v>21</v>
      </c>
      <c r="AV451" s="13" t="s">
        <v>21</v>
      </c>
      <c r="AW451" s="13" t="s">
        <v>42</v>
      </c>
      <c r="AX451" s="13" t="s">
        <v>82</v>
      </c>
      <c r="AY451" s="240" t="s">
        <v>163</v>
      </c>
    </row>
    <row r="452" s="13" customFormat="1">
      <c r="A452" s="13"/>
      <c r="B452" s="229"/>
      <c r="C452" s="230"/>
      <c r="D452" s="231" t="s">
        <v>174</v>
      </c>
      <c r="E452" s="232" t="s">
        <v>44</v>
      </c>
      <c r="F452" s="233" t="s">
        <v>742</v>
      </c>
      <c r="G452" s="230"/>
      <c r="H452" s="234">
        <v>3.4039999999999999</v>
      </c>
      <c r="I452" s="235"/>
      <c r="J452" s="230"/>
      <c r="K452" s="230"/>
      <c r="L452" s="236"/>
      <c r="M452" s="237"/>
      <c r="N452" s="238"/>
      <c r="O452" s="238"/>
      <c r="P452" s="238"/>
      <c r="Q452" s="238"/>
      <c r="R452" s="238"/>
      <c r="S452" s="238"/>
      <c r="T452" s="239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0" t="s">
        <v>174</v>
      </c>
      <c r="AU452" s="240" t="s">
        <v>21</v>
      </c>
      <c r="AV452" s="13" t="s">
        <v>21</v>
      </c>
      <c r="AW452" s="13" t="s">
        <v>42</v>
      </c>
      <c r="AX452" s="13" t="s">
        <v>82</v>
      </c>
      <c r="AY452" s="240" t="s">
        <v>163</v>
      </c>
    </row>
    <row r="453" s="13" customFormat="1">
      <c r="A453" s="13"/>
      <c r="B453" s="229"/>
      <c r="C453" s="230"/>
      <c r="D453" s="231" t="s">
        <v>174</v>
      </c>
      <c r="E453" s="232" t="s">
        <v>44</v>
      </c>
      <c r="F453" s="233" t="s">
        <v>743</v>
      </c>
      <c r="G453" s="230"/>
      <c r="H453" s="234">
        <v>1.4139999999999999</v>
      </c>
      <c r="I453" s="235"/>
      <c r="J453" s="230"/>
      <c r="K453" s="230"/>
      <c r="L453" s="236"/>
      <c r="M453" s="237"/>
      <c r="N453" s="238"/>
      <c r="O453" s="238"/>
      <c r="P453" s="238"/>
      <c r="Q453" s="238"/>
      <c r="R453" s="238"/>
      <c r="S453" s="238"/>
      <c r="T453" s="239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0" t="s">
        <v>174</v>
      </c>
      <c r="AU453" s="240" t="s">
        <v>21</v>
      </c>
      <c r="AV453" s="13" t="s">
        <v>21</v>
      </c>
      <c r="AW453" s="13" t="s">
        <v>42</v>
      </c>
      <c r="AX453" s="13" t="s">
        <v>82</v>
      </c>
      <c r="AY453" s="240" t="s">
        <v>163</v>
      </c>
    </row>
    <row r="454" s="15" customFormat="1">
      <c r="A454" s="15"/>
      <c r="B454" s="252"/>
      <c r="C454" s="253"/>
      <c r="D454" s="231" t="s">
        <v>174</v>
      </c>
      <c r="E454" s="254" t="s">
        <v>44</v>
      </c>
      <c r="F454" s="255" t="s">
        <v>226</v>
      </c>
      <c r="G454" s="253"/>
      <c r="H454" s="256">
        <v>12.449999999999999</v>
      </c>
      <c r="I454" s="257"/>
      <c r="J454" s="253"/>
      <c r="K454" s="253"/>
      <c r="L454" s="258"/>
      <c r="M454" s="259"/>
      <c r="N454" s="260"/>
      <c r="O454" s="260"/>
      <c r="P454" s="260"/>
      <c r="Q454" s="260"/>
      <c r="R454" s="260"/>
      <c r="S454" s="260"/>
      <c r="T454" s="261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62" t="s">
        <v>174</v>
      </c>
      <c r="AU454" s="262" t="s">
        <v>21</v>
      </c>
      <c r="AV454" s="15" t="s">
        <v>170</v>
      </c>
      <c r="AW454" s="15" t="s">
        <v>42</v>
      </c>
      <c r="AX454" s="15" t="s">
        <v>90</v>
      </c>
      <c r="AY454" s="262" t="s">
        <v>163</v>
      </c>
    </row>
    <row r="455" s="2" customFormat="1" ht="16.5" customHeight="1">
      <c r="A455" s="42"/>
      <c r="B455" s="43"/>
      <c r="C455" s="263" t="s">
        <v>744</v>
      </c>
      <c r="D455" s="263" t="s">
        <v>306</v>
      </c>
      <c r="E455" s="264" t="s">
        <v>745</v>
      </c>
      <c r="F455" s="265" t="s">
        <v>746</v>
      </c>
      <c r="G455" s="266" t="s">
        <v>185</v>
      </c>
      <c r="H455" s="267">
        <v>13.446</v>
      </c>
      <c r="I455" s="268"/>
      <c r="J455" s="269">
        <f>ROUND(I455*H455,2)</f>
        <v>0</v>
      </c>
      <c r="K455" s="265" t="s">
        <v>169</v>
      </c>
      <c r="L455" s="270"/>
      <c r="M455" s="271" t="s">
        <v>44</v>
      </c>
      <c r="N455" s="272" t="s">
        <v>53</v>
      </c>
      <c r="O455" s="88"/>
      <c r="P455" s="220">
        <f>O455*H455</f>
        <v>0</v>
      </c>
      <c r="Q455" s="220">
        <v>0.059999999999999998</v>
      </c>
      <c r="R455" s="220">
        <f>Q455*H455</f>
        <v>0.80675999999999992</v>
      </c>
      <c r="S455" s="220">
        <v>0</v>
      </c>
      <c r="T455" s="221">
        <f>S455*H455</f>
        <v>0</v>
      </c>
      <c r="U455" s="42"/>
      <c r="V455" s="42"/>
      <c r="W455" s="42"/>
      <c r="X455" s="42"/>
      <c r="Y455" s="42"/>
      <c r="Z455" s="42"/>
      <c r="AA455" s="42"/>
      <c r="AB455" s="42"/>
      <c r="AC455" s="42"/>
      <c r="AD455" s="42"/>
      <c r="AE455" s="42"/>
      <c r="AR455" s="222" t="s">
        <v>369</v>
      </c>
      <c r="AT455" s="222" t="s">
        <v>306</v>
      </c>
      <c r="AU455" s="222" t="s">
        <v>21</v>
      </c>
      <c r="AY455" s="20" t="s">
        <v>163</v>
      </c>
      <c r="BE455" s="223">
        <f>IF(N455="základní",J455,0)</f>
        <v>0</v>
      </c>
      <c r="BF455" s="223">
        <f>IF(N455="snížená",J455,0)</f>
        <v>0</v>
      </c>
      <c r="BG455" s="223">
        <f>IF(N455="zákl. přenesená",J455,0)</f>
        <v>0</v>
      </c>
      <c r="BH455" s="223">
        <f>IF(N455="sníž. přenesená",J455,0)</f>
        <v>0</v>
      </c>
      <c r="BI455" s="223">
        <f>IF(N455="nulová",J455,0)</f>
        <v>0</v>
      </c>
      <c r="BJ455" s="20" t="s">
        <v>90</v>
      </c>
      <c r="BK455" s="223">
        <f>ROUND(I455*H455,2)</f>
        <v>0</v>
      </c>
      <c r="BL455" s="20" t="s">
        <v>265</v>
      </c>
      <c r="BM455" s="222" t="s">
        <v>747</v>
      </c>
    </row>
    <row r="456" s="13" customFormat="1">
      <c r="A456" s="13"/>
      <c r="B456" s="229"/>
      <c r="C456" s="230"/>
      <c r="D456" s="231" t="s">
        <v>174</v>
      </c>
      <c r="E456" s="230"/>
      <c r="F456" s="233" t="s">
        <v>748</v>
      </c>
      <c r="G456" s="230"/>
      <c r="H456" s="234">
        <v>13.446</v>
      </c>
      <c r="I456" s="235"/>
      <c r="J456" s="230"/>
      <c r="K456" s="230"/>
      <c r="L456" s="236"/>
      <c r="M456" s="237"/>
      <c r="N456" s="238"/>
      <c r="O456" s="238"/>
      <c r="P456" s="238"/>
      <c r="Q456" s="238"/>
      <c r="R456" s="238"/>
      <c r="S456" s="238"/>
      <c r="T456" s="239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0" t="s">
        <v>174</v>
      </c>
      <c r="AU456" s="240" t="s">
        <v>21</v>
      </c>
      <c r="AV456" s="13" t="s">
        <v>21</v>
      </c>
      <c r="AW456" s="13" t="s">
        <v>4</v>
      </c>
      <c r="AX456" s="13" t="s">
        <v>90</v>
      </c>
      <c r="AY456" s="240" t="s">
        <v>163</v>
      </c>
    </row>
    <row r="457" s="2" customFormat="1" ht="24.15" customHeight="1">
      <c r="A457" s="42"/>
      <c r="B457" s="43"/>
      <c r="C457" s="211" t="s">
        <v>749</v>
      </c>
      <c r="D457" s="211" t="s">
        <v>165</v>
      </c>
      <c r="E457" s="212" t="s">
        <v>750</v>
      </c>
      <c r="F457" s="213" t="s">
        <v>751</v>
      </c>
      <c r="G457" s="214" t="s">
        <v>279</v>
      </c>
      <c r="H457" s="215">
        <v>0.81000000000000005</v>
      </c>
      <c r="I457" s="216"/>
      <c r="J457" s="217">
        <f>ROUND(I457*H457,2)</f>
        <v>0</v>
      </c>
      <c r="K457" s="213" t="s">
        <v>169</v>
      </c>
      <c r="L457" s="48"/>
      <c r="M457" s="218" t="s">
        <v>44</v>
      </c>
      <c r="N457" s="219" t="s">
        <v>53</v>
      </c>
      <c r="O457" s="88"/>
      <c r="P457" s="220">
        <f>O457*H457</f>
        <v>0</v>
      </c>
      <c r="Q457" s="220">
        <v>0</v>
      </c>
      <c r="R457" s="220">
        <f>Q457*H457</f>
        <v>0</v>
      </c>
      <c r="S457" s="220">
        <v>0</v>
      </c>
      <c r="T457" s="221">
        <f>S457*H457</f>
        <v>0</v>
      </c>
      <c r="U457" s="42"/>
      <c r="V457" s="42"/>
      <c r="W457" s="42"/>
      <c r="X457" s="42"/>
      <c r="Y457" s="42"/>
      <c r="Z457" s="42"/>
      <c r="AA457" s="42"/>
      <c r="AB457" s="42"/>
      <c r="AC457" s="42"/>
      <c r="AD457" s="42"/>
      <c r="AE457" s="42"/>
      <c r="AR457" s="222" t="s">
        <v>265</v>
      </c>
      <c r="AT457" s="222" t="s">
        <v>165</v>
      </c>
      <c r="AU457" s="222" t="s">
        <v>21</v>
      </c>
      <c r="AY457" s="20" t="s">
        <v>163</v>
      </c>
      <c r="BE457" s="223">
        <f>IF(N457="základní",J457,0)</f>
        <v>0</v>
      </c>
      <c r="BF457" s="223">
        <f>IF(N457="snížená",J457,0)</f>
        <v>0</v>
      </c>
      <c r="BG457" s="223">
        <f>IF(N457="zákl. přenesená",J457,0)</f>
        <v>0</v>
      </c>
      <c r="BH457" s="223">
        <f>IF(N457="sníž. přenesená",J457,0)</f>
        <v>0</v>
      </c>
      <c r="BI457" s="223">
        <f>IF(N457="nulová",J457,0)</f>
        <v>0</v>
      </c>
      <c r="BJ457" s="20" t="s">
        <v>90</v>
      </c>
      <c r="BK457" s="223">
        <f>ROUND(I457*H457,2)</f>
        <v>0</v>
      </c>
      <c r="BL457" s="20" t="s">
        <v>265</v>
      </c>
      <c r="BM457" s="222" t="s">
        <v>752</v>
      </c>
    </row>
    <row r="458" s="2" customFormat="1">
      <c r="A458" s="42"/>
      <c r="B458" s="43"/>
      <c r="C458" s="44"/>
      <c r="D458" s="224" t="s">
        <v>172</v>
      </c>
      <c r="E458" s="44"/>
      <c r="F458" s="225" t="s">
        <v>753</v>
      </c>
      <c r="G458" s="44"/>
      <c r="H458" s="44"/>
      <c r="I458" s="226"/>
      <c r="J458" s="44"/>
      <c r="K458" s="44"/>
      <c r="L458" s="48"/>
      <c r="M458" s="274"/>
      <c r="N458" s="275"/>
      <c r="O458" s="276"/>
      <c r="P458" s="276"/>
      <c r="Q458" s="276"/>
      <c r="R458" s="276"/>
      <c r="S458" s="276"/>
      <c r="T458" s="277"/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T458" s="20" t="s">
        <v>172</v>
      </c>
      <c r="AU458" s="20" t="s">
        <v>21</v>
      </c>
    </row>
    <row r="459" s="2" customFormat="1" ht="6.96" customHeight="1">
      <c r="A459" s="42"/>
      <c r="B459" s="63"/>
      <c r="C459" s="64"/>
      <c r="D459" s="64"/>
      <c r="E459" s="64"/>
      <c r="F459" s="64"/>
      <c r="G459" s="64"/>
      <c r="H459" s="64"/>
      <c r="I459" s="64"/>
      <c r="J459" s="64"/>
      <c r="K459" s="64"/>
      <c r="L459" s="48"/>
      <c r="M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  <c r="AE459" s="42"/>
    </row>
  </sheetData>
  <sheetProtection sheet="1" autoFilter="0" formatColumns="0" formatRows="0" objects="1" scenarios="1" spinCount="100000" saltValue="cflmSQsNVcSsIBsih5/P/Sb4cVlzflfXfQ7kUy8s85wFlil3wH9i+HaXFd2bUu5CJJdIK38c3puBSUduKXgG7g==" hashValue="ayTpAIQ/CHzMyJ0L6EPHKOiP55z8T1n96AJZoINHFYQVwcGhqCgjOzEDCFKikbk2ZSoSnPV3iePN5kHGmmo/bw==" algorithmName="SHA-512" password="88F3"/>
  <autoFilter ref="C90:K458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5" r:id="rId1" display="https://podminky.urs.cz/item/CS_URS_2025_02/115101201"/>
    <hyperlink ref="F98" r:id="rId2" display="https://podminky.urs.cz/item/CS_URS_2025_02/115101301"/>
    <hyperlink ref="F101" r:id="rId3" display="https://podminky.urs.cz/item/CS_URS_2025_02/121151103"/>
    <hyperlink ref="F104" r:id="rId4" display="https://podminky.urs.cz/item/CS_URS_2025_02/131251201"/>
    <hyperlink ref="F112" r:id="rId5" display="https://podminky.urs.cz/item/CS_URS_2025_02/131351201"/>
    <hyperlink ref="F115" r:id="rId6" display="https://podminky.urs.cz/item/CS_URS_2025_02/132254204"/>
    <hyperlink ref="F122" r:id="rId7" display="https://podminky.urs.cz/item/CS_URS_2025_02/132354204"/>
    <hyperlink ref="F125" r:id="rId8" display="https://podminky.urs.cz/item/CS_URS_2025_02/151101102"/>
    <hyperlink ref="F131" r:id="rId9" display="https://podminky.urs.cz/item/CS_URS_2025_02/151101112"/>
    <hyperlink ref="F137" r:id="rId10" display="https://podminky.urs.cz/item/CS_URS_2025_02/151201201"/>
    <hyperlink ref="F144" r:id="rId11" display="https://podminky.urs.cz/item/CS_URS_2025_02/151201211"/>
    <hyperlink ref="F151" r:id="rId12" display="https://podminky.urs.cz/item/CS_URS_2025_02/151201301"/>
    <hyperlink ref="F158" r:id="rId13" display="https://podminky.urs.cz/item/CS_URS_2025_02/151201311"/>
    <hyperlink ref="F165" r:id="rId14" display="https://podminky.urs.cz/item/CS_URS_2025_02/162451106"/>
    <hyperlink ref="F168" r:id="rId15" display="https://podminky.urs.cz/item/CS_URS_2025_02/162751117"/>
    <hyperlink ref="F171" r:id="rId16" display="https://podminky.urs.cz/item/CS_URS_2025_02/162751119"/>
    <hyperlink ref="F174" r:id="rId17" display="https://podminky.urs.cz/item/CS_URS_2025_02/167151101"/>
    <hyperlink ref="F177" r:id="rId18" display="https://podminky.urs.cz/item/CS_URS_2025_02/171201231"/>
    <hyperlink ref="F181" r:id="rId19" display="https://podminky.urs.cz/item/CS_URS_2025_02/171251201"/>
    <hyperlink ref="F186" r:id="rId20" display="https://podminky.urs.cz/item/CS_URS_2025_02/174151101"/>
    <hyperlink ref="F193" r:id="rId21" display="https://podminky.urs.cz/item/CS_URS_2025_02/175111101"/>
    <hyperlink ref="F206" r:id="rId22" display="https://podminky.urs.cz/item/CS_URS_2025_02/181351003"/>
    <hyperlink ref="F209" r:id="rId23" display="https://podminky.urs.cz/item/CS_URS_2025_02/181411131"/>
    <hyperlink ref="F215" r:id="rId24" display="https://podminky.urs.cz/item/CS_URS_2025_02/271572211"/>
    <hyperlink ref="F218" r:id="rId25" display="https://podminky.urs.cz/item/CS_URS_2025_02/273313511"/>
    <hyperlink ref="F221" r:id="rId26" display="https://podminky.urs.cz/item/CS_URS_2025_02/273351121"/>
    <hyperlink ref="F224" r:id="rId27" display="https://podminky.urs.cz/item/CS_URS_2025_02/273351122"/>
    <hyperlink ref="F228" r:id="rId28" display="https://podminky.urs.cz/item/CS_URS_2025_02/359901111"/>
    <hyperlink ref="F234" r:id="rId29" display="https://podminky.urs.cz/item/CS_URS_2025_02/359901211"/>
    <hyperlink ref="F240" r:id="rId30" display="https://podminky.urs.cz/item/CS_URS_2025_02/380326132"/>
    <hyperlink ref="F243" r:id="rId31" display="https://podminky.urs.cz/item/CS_URS_2025_02/380356231"/>
    <hyperlink ref="F246" r:id="rId32" display="https://podminky.urs.cz/item/CS_URS_2025_02/380356232"/>
    <hyperlink ref="F249" r:id="rId33" display="https://podminky.urs.cz/item/CS_URS_2025_02/380361006"/>
    <hyperlink ref="F252" r:id="rId34" display="https://podminky.urs.cz/item/CS_URS_2025_02/380361011"/>
    <hyperlink ref="F256" r:id="rId35" display="https://podminky.urs.cz/item/CS_URS_2025_02/451573111"/>
    <hyperlink ref="F259" r:id="rId36" display="https://podminky.urs.cz/item/CS_URS_2025_02/452112112"/>
    <hyperlink ref="F275" r:id="rId37" display="https://podminky.urs.cz/item/CS_URS_2025_02/452311151"/>
    <hyperlink ref="F278" r:id="rId38" display="https://podminky.urs.cz/item/CS_URS_2025_02/452351111"/>
    <hyperlink ref="F281" r:id="rId39" display="https://podminky.urs.cz/item/CS_URS_2025_02/452351112"/>
    <hyperlink ref="F284" r:id="rId40" display="https://podminky.urs.cz/item/CS_URS_2025_02/457311118"/>
    <hyperlink ref="F288" r:id="rId41" display="https://podminky.urs.cz/item/CS_URS_2025_02/631311215"/>
    <hyperlink ref="F291" r:id="rId42" display="https://podminky.urs.cz/item/CS_URS_2025_02/631319011"/>
    <hyperlink ref="F294" r:id="rId43" display="https://podminky.urs.cz/item/CS_URS_2025_02/631319211"/>
    <hyperlink ref="F298" r:id="rId44" display="https://podminky.urs.cz/item/CS_URS_2025_02/810391811"/>
    <hyperlink ref="F305" r:id="rId45" display="https://podminky.urs.cz/item/CS_URS_2025_02/871353121"/>
    <hyperlink ref="F310" r:id="rId46" display="https://podminky.urs.cz/item/CS_URS_2025_02/871363123"/>
    <hyperlink ref="F315" r:id="rId47" display="https://podminky.urs.cz/item/CS_URS_2025_02/871373123"/>
    <hyperlink ref="F323" r:id="rId48" display="https://podminky.urs.cz/item/CS_URS_2025_02/871393123"/>
    <hyperlink ref="F331" r:id="rId49" display="https://podminky.urs.cz/item/CS_URS_2025_02/877350310"/>
    <hyperlink ref="F336" r:id="rId50" display="https://podminky.urs.cz/item/CS_URS_2025_02/877360330"/>
    <hyperlink ref="F341" r:id="rId51" display="https://podminky.urs.cz/item/CS_URS_2025_02/877370330"/>
    <hyperlink ref="F346" r:id="rId52" display="https://podminky.urs.cz/item/CS_URS_2025_02/877390330"/>
    <hyperlink ref="F352" r:id="rId53" display="https://podminky.urs.cz/item/CS_URS_2025_02/890331851"/>
    <hyperlink ref="F357" r:id="rId54" display="https://podminky.urs.cz/item/CS_URS_2025_02/890411811"/>
    <hyperlink ref="F360" r:id="rId55" display="https://podminky.urs.cz/item/CS_URS_2025_02/894118001"/>
    <hyperlink ref="F367" r:id="rId56" display="https://podminky.urs.cz/item/CS_URS_2025_02/894211121"/>
    <hyperlink ref="F370" r:id="rId57" display="https://podminky.urs.cz/item/CS_URS_2025_02/894211131"/>
    <hyperlink ref="F390" r:id="rId58" display="https://podminky.urs.cz/item/CS_URS_2025_02/894411311"/>
    <hyperlink ref="F393" r:id="rId59" display="https://podminky.urs.cz/item/CS_URS_2025_02/894414211"/>
    <hyperlink ref="F396" r:id="rId60" display="https://podminky.urs.cz/item/CS_URS_2025_02/899104112"/>
    <hyperlink ref="F402" r:id="rId61" display="https://podminky.urs.cz/item/CS_URS_2025_02/899104211"/>
    <hyperlink ref="F405" r:id="rId62" display="https://podminky.urs.cz/item/CS_URS_2025_02/899623161"/>
    <hyperlink ref="F408" r:id="rId63" display="https://podminky.urs.cz/item/CS_URS_2025_02/899643121"/>
    <hyperlink ref="F411" r:id="rId64" display="https://podminky.urs.cz/item/CS_URS_2025_02/899643122"/>
    <hyperlink ref="F414" r:id="rId65" display="https://podminky.urs.cz/item/CS_URS_2025_02/899722113"/>
    <hyperlink ref="F420" r:id="rId66" display="https://podminky.urs.cz/item/CS_URS_2025_02/899910212"/>
    <hyperlink ref="F429" r:id="rId67" display="https://podminky.urs.cz/item/CS_URS_2025_02/953334121"/>
    <hyperlink ref="F436" r:id="rId68" display="https://podminky.urs.cz/item/CS_URS_2025_02/997013501"/>
    <hyperlink ref="F438" r:id="rId69" display="https://podminky.urs.cz/item/CS_URS_2025_02/997013509"/>
    <hyperlink ref="F441" r:id="rId70" display="https://podminky.urs.cz/item/CS_URS_2025_02/997013871"/>
    <hyperlink ref="F444" r:id="rId71" display="https://podminky.urs.cz/item/CS_URS_2025_02/998276101"/>
    <hyperlink ref="F448" r:id="rId72" display="https://podminky.urs.cz/item/CS_URS_2025_02/715174012"/>
    <hyperlink ref="F458" r:id="rId73" display="https://podminky.urs.cz/item/CS_URS_2025_02/998715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95</v>
      </c>
      <c r="AZ2" s="132" t="s">
        <v>110</v>
      </c>
      <c r="BA2" s="132" t="s">
        <v>111</v>
      </c>
      <c r="BB2" s="132" t="s">
        <v>112</v>
      </c>
      <c r="BC2" s="132" t="s">
        <v>754</v>
      </c>
      <c r="BD2" s="132" t="s">
        <v>21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23"/>
      <c r="AT3" s="20" t="s">
        <v>21</v>
      </c>
      <c r="AZ3" s="132" t="s">
        <v>114</v>
      </c>
      <c r="BA3" s="132" t="s">
        <v>115</v>
      </c>
      <c r="BB3" s="132" t="s">
        <v>112</v>
      </c>
      <c r="BC3" s="132" t="s">
        <v>755</v>
      </c>
      <c r="BD3" s="132" t="s">
        <v>21</v>
      </c>
    </row>
    <row r="4" s="1" customFormat="1" ht="24.96" customHeight="1">
      <c r="B4" s="23"/>
      <c r="D4" s="135" t="s">
        <v>117</v>
      </c>
      <c r="L4" s="23"/>
      <c r="M4" s="136" t="s">
        <v>10</v>
      </c>
      <c r="AT4" s="20" t="s">
        <v>4</v>
      </c>
      <c r="AZ4" s="132" t="s">
        <v>118</v>
      </c>
      <c r="BA4" s="132" t="s">
        <v>119</v>
      </c>
      <c r="BB4" s="132" t="s">
        <v>112</v>
      </c>
      <c r="BC4" s="132" t="s">
        <v>756</v>
      </c>
      <c r="BD4" s="132" t="s">
        <v>21</v>
      </c>
    </row>
    <row r="5" s="1" customFormat="1" ht="6.96" customHeight="1">
      <c r="B5" s="23"/>
      <c r="L5" s="23"/>
      <c r="AZ5" s="132" t="s">
        <v>121</v>
      </c>
      <c r="BA5" s="132" t="s">
        <v>122</v>
      </c>
      <c r="BB5" s="132" t="s">
        <v>112</v>
      </c>
      <c r="BC5" s="132" t="s">
        <v>757</v>
      </c>
      <c r="BD5" s="132" t="s">
        <v>21</v>
      </c>
    </row>
    <row r="6" s="1" customFormat="1" ht="12" customHeight="1">
      <c r="B6" s="23"/>
      <c r="D6" s="137" t="s">
        <v>16</v>
      </c>
      <c r="L6" s="23"/>
      <c r="AZ6" s="132" t="s">
        <v>127</v>
      </c>
      <c r="BA6" s="132" t="s">
        <v>128</v>
      </c>
      <c r="BB6" s="132" t="s">
        <v>112</v>
      </c>
      <c r="BC6" s="132" t="s">
        <v>758</v>
      </c>
      <c r="BD6" s="132" t="s">
        <v>21</v>
      </c>
    </row>
    <row r="7" s="1" customFormat="1" ht="16.5" customHeight="1">
      <c r="B7" s="23"/>
      <c r="E7" s="138" t="str">
        <f>'Rekapitulace stavby'!K6</f>
        <v>Stavební úpravy Zahradní ulice, Nová Bystřice</v>
      </c>
      <c r="F7" s="137"/>
      <c r="G7" s="137"/>
      <c r="H7" s="137"/>
      <c r="L7" s="23"/>
    </row>
    <row r="8" s="2" customFormat="1" ht="12" customHeight="1">
      <c r="A8" s="42"/>
      <c r="B8" s="48"/>
      <c r="C8" s="42"/>
      <c r="D8" s="137" t="s">
        <v>130</v>
      </c>
      <c r="E8" s="42"/>
      <c r="F8" s="42"/>
      <c r="G8" s="42"/>
      <c r="H8" s="42"/>
      <c r="I8" s="42"/>
      <c r="J8" s="42"/>
      <c r="K8" s="42"/>
      <c r="L8" s="139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40" t="s">
        <v>759</v>
      </c>
      <c r="F9" s="42"/>
      <c r="G9" s="42"/>
      <c r="H9" s="42"/>
      <c r="I9" s="42"/>
      <c r="J9" s="42"/>
      <c r="K9" s="42"/>
      <c r="L9" s="139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9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7" t="s">
        <v>18</v>
      </c>
      <c r="E11" s="42"/>
      <c r="F11" s="141" t="s">
        <v>96</v>
      </c>
      <c r="G11" s="42"/>
      <c r="H11" s="42"/>
      <c r="I11" s="137" t="s">
        <v>20</v>
      </c>
      <c r="J11" s="141" t="s">
        <v>21</v>
      </c>
      <c r="K11" s="42"/>
      <c r="L11" s="139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7" t="s">
        <v>22</v>
      </c>
      <c r="E12" s="42"/>
      <c r="F12" s="141" t="s">
        <v>23</v>
      </c>
      <c r="G12" s="42"/>
      <c r="H12" s="42"/>
      <c r="I12" s="137" t="s">
        <v>24</v>
      </c>
      <c r="J12" s="142" t="str">
        <f>'Rekapitulace stavby'!AN8</f>
        <v>8. 9. 2025</v>
      </c>
      <c r="K12" s="42"/>
      <c r="L12" s="139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21.84" customHeight="1">
      <c r="A13" s="42"/>
      <c r="B13" s="48"/>
      <c r="C13" s="42"/>
      <c r="D13" s="143" t="s">
        <v>26</v>
      </c>
      <c r="E13" s="42"/>
      <c r="F13" s="144" t="s">
        <v>27</v>
      </c>
      <c r="G13" s="42"/>
      <c r="H13" s="42"/>
      <c r="I13" s="143" t="s">
        <v>28</v>
      </c>
      <c r="J13" s="144" t="s">
        <v>29</v>
      </c>
      <c r="K13" s="42"/>
      <c r="L13" s="139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7" t="s">
        <v>30</v>
      </c>
      <c r="E14" s="42"/>
      <c r="F14" s="42"/>
      <c r="G14" s="42"/>
      <c r="H14" s="42"/>
      <c r="I14" s="137" t="s">
        <v>31</v>
      </c>
      <c r="J14" s="141" t="s">
        <v>32</v>
      </c>
      <c r="K14" s="42"/>
      <c r="L14" s="139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1" t="s">
        <v>33</v>
      </c>
      <c r="F15" s="42"/>
      <c r="G15" s="42"/>
      <c r="H15" s="42"/>
      <c r="I15" s="137" t="s">
        <v>34</v>
      </c>
      <c r="J15" s="141" t="s">
        <v>35</v>
      </c>
      <c r="K15" s="42"/>
      <c r="L15" s="139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9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7" t="s">
        <v>36</v>
      </c>
      <c r="E17" s="42"/>
      <c r="F17" s="42"/>
      <c r="G17" s="42"/>
      <c r="H17" s="42"/>
      <c r="I17" s="137" t="s">
        <v>31</v>
      </c>
      <c r="J17" s="36" t="str">
        <f>'Rekapitulace stavby'!AN13</f>
        <v>Vyplň údaj</v>
      </c>
      <c r="K17" s="42"/>
      <c r="L17" s="139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1"/>
      <c r="G18" s="141"/>
      <c r="H18" s="141"/>
      <c r="I18" s="137" t="s">
        <v>34</v>
      </c>
      <c r="J18" s="36" t="str">
        <f>'Rekapitulace stavby'!AN14</f>
        <v>Vyplň údaj</v>
      </c>
      <c r="K18" s="42"/>
      <c r="L18" s="139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9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7" t="s">
        <v>38</v>
      </c>
      <c r="E20" s="42"/>
      <c r="F20" s="42"/>
      <c r="G20" s="42"/>
      <c r="H20" s="42"/>
      <c r="I20" s="137" t="s">
        <v>31</v>
      </c>
      <c r="J20" s="141" t="s">
        <v>39</v>
      </c>
      <c r="K20" s="42"/>
      <c r="L20" s="139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1" t="s">
        <v>40</v>
      </c>
      <c r="F21" s="42"/>
      <c r="G21" s="42"/>
      <c r="H21" s="42"/>
      <c r="I21" s="137" t="s">
        <v>34</v>
      </c>
      <c r="J21" s="141" t="s">
        <v>41</v>
      </c>
      <c r="K21" s="42"/>
      <c r="L21" s="139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9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7" t="s">
        <v>43</v>
      </c>
      <c r="E23" s="42"/>
      <c r="F23" s="42"/>
      <c r="G23" s="42"/>
      <c r="H23" s="42"/>
      <c r="I23" s="137" t="s">
        <v>31</v>
      </c>
      <c r="J23" s="141" t="s">
        <v>44</v>
      </c>
      <c r="K23" s="42"/>
      <c r="L23" s="139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1" t="s">
        <v>45</v>
      </c>
      <c r="F24" s="42"/>
      <c r="G24" s="42"/>
      <c r="H24" s="42"/>
      <c r="I24" s="137" t="s">
        <v>34</v>
      </c>
      <c r="J24" s="141" t="s">
        <v>44</v>
      </c>
      <c r="K24" s="42"/>
      <c r="L24" s="139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9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7" t="s">
        <v>46</v>
      </c>
      <c r="E26" s="42"/>
      <c r="F26" s="42"/>
      <c r="G26" s="42"/>
      <c r="H26" s="42"/>
      <c r="I26" s="42"/>
      <c r="J26" s="42"/>
      <c r="K26" s="42"/>
      <c r="L26" s="139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16.5" customHeight="1">
      <c r="A27" s="145"/>
      <c r="B27" s="146"/>
      <c r="C27" s="145"/>
      <c r="D27" s="145"/>
      <c r="E27" s="147" t="s">
        <v>44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9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9"/>
      <c r="E29" s="149"/>
      <c r="F29" s="149"/>
      <c r="G29" s="149"/>
      <c r="H29" s="149"/>
      <c r="I29" s="149"/>
      <c r="J29" s="149"/>
      <c r="K29" s="149"/>
      <c r="L29" s="139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50" t="s">
        <v>48</v>
      </c>
      <c r="E30" s="42"/>
      <c r="F30" s="42"/>
      <c r="G30" s="42"/>
      <c r="H30" s="42"/>
      <c r="I30" s="42"/>
      <c r="J30" s="151">
        <f>ROUND(J85, 2)</f>
        <v>0</v>
      </c>
      <c r="K30" s="42"/>
      <c r="L30" s="139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9"/>
      <c r="E31" s="149"/>
      <c r="F31" s="149"/>
      <c r="G31" s="149"/>
      <c r="H31" s="149"/>
      <c r="I31" s="149"/>
      <c r="J31" s="149"/>
      <c r="K31" s="149"/>
      <c r="L31" s="139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2" t="s">
        <v>50</v>
      </c>
      <c r="G32" s="42"/>
      <c r="H32" s="42"/>
      <c r="I32" s="152" t="s">
        <v>49</v>
      </c>
      <c r="J32" s="152" t="s">
        <v>51</v>
      </c>
      <c r="K32" s="42"/>
      <c r="L32" s="139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3" t="s">
        <v>52</v>
      </c>
      <c r="E33" s="137" t="s">
        <v>53</v>
      </c>
      <c r="F33" s="154">
        <f>ROUND((SUM(BE85:BE220)),  2)</f>
        <v>0</v>
      </c>
      <c r="G33" s="42"/>
      <c r="H33" s="42"/>
      <c r="I33" s="155">
        <v>0.20999999999999999</v>
      </c>
      <c r="J33" s="154">
        <f>ROUND(((SUM(BE85:BE220))*I33),  2)</f>
        <v>0</v>
      </c>
      <c r="K33" s="42"/>
      <c r="L33" s="139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7" t="s">
        <v>54</v>
      </c>
      <c r="F34" s="154">
        <f>ROUND((SUM(BF85:BF220)),  2)</f>
        <v>0</v>
      </c>
      <c r="G34" s="42"/>
      <c r="H34" s="42"/>
      <c r="I34" s="155">
        <v>0.12</v>
      </c>
      <c r="J34" s="154">
        <f>ROUND(((SUM(BF85:BF220))*I34),  2)</f>
        <v>0</v>
      </c>
      <c r="K34" s="42"/>
      <c r="L34" s="139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7" t="s">
        <v>55</v>
      </c>
      <c r="F35" s="154">
        <f>ROUND((SUM(BG85:BG220)),  2)</f>
        <v>0</v>
      </c>
      <c r="G35" s="42"/>
      <c r="H35" s="42"/>
      <c r="I35" s="155">
        <v>0.20999999999999999</v>
      </c>
      <c r="J35" s="154">
        <f>0</f>
        <v>0</v>
      </c>
      <c r="K35" s="42"/>
      <c r="L35" s="139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7" t="s">
        <v>56</v>
      </c>
      <c r="F36" s="154">
        <f>ROUND((SUM(BH85:BH220)),  2)</f>
        <v>0</v>
      </c>
      <c r="G36" s="42"/>
      <c r="H36" s="42"/>
      <c r="I36" s="155">
        <v>0.12</v>
      </c>
      <c r="J36" s="154">
        <f>0</f>
        <v>0</v>
      </c>
      <c r="K36" s="42"/>
      <c r="L36" s="139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7" t="s">
        <v>57</v>
      </c>
      <c r="F37" s="154">
        <f>ROUND((SUM(BI85:BI220)),  2)</f>
        <v>0</v>
      </c>
      <c r="G37" s="42"/>
      <c r="H37" s="42"/>
      <c r="I37" s="155">
        <v>0</v>
      </c>
      <c r="J37" s="154">
        <f>0</f>
        <v>0</v>
      </c>
      <c r="K37" s="42"/>
      <c r="L37" s="139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9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6"/>
      <c r="D39" s="157" t="s">
        <v>58</v>
      </c>
      <c r="E39" s="158"/>
      <c r="F39" s="158"/>
      <c r="G39" s="159" t="s">
        <v>59</v>
      </c>
      <c r="H39" s="160" t="s">
        <v>60</v>
      </c>
      <c r="I39" s="158"/>
      <c r="J39" s="161">
        <f>SUM(J30:J37)</f>
        <v>0</v>
      </c>
      <c r="K39" s="162"/>
      <c r="L39" s="139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3"/>
      <c r="C40" s="164"/>
      <c r="D40" s="164"/>
      <c r="E40" s="164"/>
      <c r="F40" s="164"/>
      <c r="G40" s="164"/>
      <c r="H40" s="164"/>
      <c r="I40" s="164"/>
      <c r="J40" s="164"/>
      <c r="K40" s="164"/>
      <c r="L40" s="139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5"/>
      <c r="C44" s="166"/>
      <c r="D44" s="166"/>
      <c r="E44" s="166"/>
      <c r="F44" s="166"/>
      <c r="G44" s="166"/>
      <c r="H44" s="166"/>
      <c r="I44" s="166"/>
      <c r="J44" s="166"/>
      <c r="K44" s="166"/>
      <c r="L44" s="139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132</v>
      </c>
      <c r="D45" s="44"/>
      <c r="E45" s="44"/>
      <c r="F45" s="44"/>
      <c r="G45" s="44"/>
      <c r="H45" s="44"/>
      <c r="I45" s="44"/>
      <c r="J45" s="44"/>
      <c r="K45" s="44"/>
      <c r="L45" s="139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9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9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7" t="str">
        <f>E7</f>
        <v>Stavební úpravy Zahradní ulice, Nová Bystřice</v>
      </c>
      <c r="F48" s="35"/>
      <c r="G48" s="35"/>
      <c r="H48" s="35"/>
      <c r="I48" s="44"/>
      <c r="J48" s="44"/>
      <c r="K48" s="44"/>
      <c r="L48" s="139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130</v>
      </c>
      <c r="D49" s="44"/>
      <c r="E49" s="44"/>
      <c r="F49" s="44"/>
      <c r="G49" s="44"/>
      <c r="H49" s="44"/>
      <c r="I49" s="44"/>
      <c r="J49" s="44"/>
      <c r="K49" s="44"/>
      <c r="L49" s="139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SO-302 - Vodovodní řady - stavební úprava</v>
      </c>
      <c r="F50" s="44"/>
      <c r="G50" s="44"/>
      <c r="H50" s="44"/>
      <c r="I50" s="44"/>
      <c r="J50" s="44"/>
      <c r="K50" s="44"/>
      <c r="L50" s="139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9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Nová Bystřice</v>
      </c>
      <c r="G52" s="44"/>
      <c r="H52" s="44"/>
      <c r="I52" s="35" t="s">
        <v>24</v>
      </c>
      <c r="J52" s="76" t="str">
        <f>IF(J12="","",J12)</f>
        <v>8. 9. 2025</v>
      </c>
      <c r="K52" s="44"/>
      <c r="L52" s="139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9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5.15" customHeight="1">
      <c r="A54" s="42"/>
      <c r="B54" s="43"/>
      <c r="C54" s="35" t="s">
        <v>30</v>
      </c>
      <c r="D54" s="44"/>
      <c r="E54" s="44"/>
      <c r="F54" s="30" t="str">
        <f>E15</f>
        <v>Město Nová Bystřice</v>
      </c>
      <c r="G54" s="44"/>
      <c r="H54" s="44"/>
      <c r="I54" s="35" t="s">
        <v>38</v>
      </c>
      <c r="J54" s="40" t="str">
        <f>E21</f>
        <v>VAK projekt s.r.o.</v>
      </c>
      <c r="K54" s="44"/>
      <c r="L54" s="139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25.65" customHeight="1">
      <c r="A55" s="42"/>
      <c r="B55" s="43"/>
      <c r="C55" s="35" t="s">
        <v>36</v>
      </c>
      <c r="D55" s="44"/>
      <c r="E55" s="44"/>
      <c r="F55" s="30" t="str">
        <f>IF(E18="","",E18)</f>
        <v>Vyplň údaj</v>
      </c>
      <c r="G55" s="44"/>
      <c r="H55" s="44"/>
      <c r="I55" s="35" t="s">
        <v>43</v>
      </c>
      <c r="J55" s="40" t="str">
        <f>E24</f>
        <v>Ing. Martina Zamlinská</v>
      </c>
      <c r="K55" s="44"/>
      <c r="L55" s="139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9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8" t="s">
        <v>133</v>
      </c>
      <c r="D57" s="169"/>
      <c r="E57" s="169"/>
      <c r="F57" s="169"/>
      <c r="G57" s="169"/>
      <c r="H57" s="169"/>
      <c r="I57" s="169"/>
      <c r="J57" s="170" t="s">
        <v>134</v>
      </c>
      <c r="K57" s="169"/>
      <c r="L57" s="139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9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1" t="s">
        <v>80</v>
      </c>
      <c r="D59" s="44"/>
      <c r="E59" s="44"/>
      <c r="F59" s="44"/>
      <c r="G59" s="44"/>
      <c r="H59" s="44"/>
      <c r="I59" s="44"/>
      <c r="J59" s="106">
        <f>J85</f>
        <v>0</v>
      </c>
      <c r="K59" s="44"/>
      <c r="L59" s="139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135</v>
      </c>
    </row>
    <row r="60" s="9" customFormat="1" ht="24.96" customHeight="1">
      <c r="A60" s="9"/>
      <c r="B60" s="172"/>
      <c r="C60" s="173"/>
      <c r="D60" s="174" t="s">
        <v>136</v>
      </c>
      <c r="E60" s="175"/>
      <c r="F60" s="175"/>
      <c r="G60" s="175"/>
      <c r="H60" s="175"/>
      <c r="I60" s="175"/>
      <c r="J60" s="176">
        <f>J86</f>
        <v>0</v>
      </c>
      <c r="K60" s="173"/>
      <c r="L60" s="177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8"/>
      <c r="C61" s="179"/>
      <c r="D61" s="180" t="s">
        <v>137</v>
      </c>
      <c r="E61" s="181"/>
      <c r="F61" s="181"/>
      <c r="G61" s="181"/>
      <c r="H61" s="181"/>
      <c r="I61" s="181"/>
      <c r="J61" s="182">
        <f>J87</f>
        <v>0</v>
      </c>
      <c r="K61" s="179"/>
      <c r="L61" s="18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8"/>
      <c r="C62" s="179"/>
      <c r="D62" s="180" t="s">
        <v>140</v>
      </c>
      <c r="E62" s="181"/>
      <c r="F62" s="181"/>
      <c r="G62" s="181"/>
      <c r="H62" s="181"/>
      <c r="I62" s="181"/>
      <c r="J62" s="182">
        <f>J159</f>
        <v>0</v>
      </c>
      <c r="K62" s="179"/>
      <c r="L62" s="183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8"/>
      <c r="C63" s="179"/>
      <c r="D63" s="180" t="s">
        <v>142</v>
      </c>
      <c r="E63" s="181"/>
      <c r="F63" s="181"/>
      <c r="G63" s="181"/>
      <c r="H63" s="181"/>
      <c r="I63" s="181"/>
      <c r="J63" s="182">
        <f>J163</f>
        <v>0</v>
      </c>
      <c r="K63" s="179"/>
      <c r="L63" s="183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8"/>
      <c r="C64" s="179"/>
      <c r="D64" s="180" t="s">
        <v>144</v>
      </c>
      <c r="E64" s="181"/>
      <c r="F64" s="181"/>
      <c r="G64" s="181"/>
      <c r="H64" s="181"/>
      <c r="I64" s="181"/>
      <c r="J64" s="182">
        <f>J210</f>
        <v>0</v>
      </c>
      <c r="K64" s="179"/>
      <c r="L64" s="183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8"/>
      <c r="C65" s="179"/>
      <c r="D65" s="180" t="s">
        <v>145</v>
      </c>
      <c r="E65" s="181"/>
      <c r="F65" s="181"/>
      <c r="G65" s="181"/>
      <c r="H65" s="181"/>
      <c r="I65" s="181"/>
      <c r="J65" s="182">
        <f>J218</f>
        <v>0</v>
      </c>
      <c r="K65" s="179"/>
      <c r="L65" s="18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2"/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139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</row>
    <row r="67" s="2" customFormat="1" ht="6.96" customHeight="1">
      <c r="A67" s="42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9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</row>
    <row r="71" s="2" customFormat="1" ht="6.96" customHeight="1">
      <c r="A71" s="42"/>
      <c r="B71" s="65"/>
      <c r="C71" s="66"/>
      <c r="D71" s="66"/>
      <c r="E71" s="66"/>
      <c r="F71" s="66"/>
      <c r="G71" s="66"/>
      <c r="H71" s="66"/>
      <c r="I71" s="66"/>
      <c r="J71" s="66"/>
      <c r="K71" s="66"/>
      <c r="L71" s="139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24.96" customHeight="1">
      <c r="A72" s="42"/>
      <c r="B72" s="43"/>
      <c r="C72" s="26" t="s">
        <v>148</v>
      </c>
      <c r="D72" s="44"/>
      <c r="E72" s="44"/>
      <c r="F72" s="44"/>
      <c r="G72" s="44"/>
      <c r="H72" s="44"/>
      <c r="I72" s="44"/>
      <c r="J72" s="44"/>
      <c r="K72" s="44"/>
      <c r="L72" s="139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6.96" customHeight="1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139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12" customHeight="1">
      <c r="A74" s="42"/>
      <c r="B74" s="43"/>
      <c r="C74" s="35" t="s">
        <v>16</v>
      </c>
      <c r="D74" s="44"/>
      <c r="E74" s="44"/>
      <c r="F74" s="44"/>
      <c r="G74" s="44"/>
      <c r="H74" s="44"/>
      <c r="I74" s="44"/>
      <c r="J74" s="44"/>
      <c r="K74" s="44"/>
      <c r="L74" s="139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16.5" customHeight="1">
      <c r="A75" s="42"/>
      <c r="B75" s="43"/>
      <c r="C75" s="44"/>
      <c r="D75" s="44"/>
      <c r="E75" s="167" t="str">
        <f>E7</f>
        <v>Stavební úpravy Zahradní ulice, Nová Bystřice</v>
      </c>
      <c r="F75" s="35"/>
      <c r="G75" s="35"/>
      <c r="H75" s="35"/>
      <c r="I75" s="44"/>
      <c r="J75" s="44"/>
      <c r="K75" s="44"/>
      <c r="L75" s="139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2" customHeight="1">
      <c r="A76" s="42"/>
      <c r="B76" s="43"/>
      <c r="C76" s="35" t="s">
        <v>130</v>
      </c>
      <c r="D76" s="44"/>
      <c r="E76" s="44"/>
      <c r="F76" s="44"/>
      <c r="G76" s="44"/>
      <c r="H76" s="44"/>
      <c r="I76" s="44"/>
      <c r="J76" s="44"/>
      <c r="K76" s="44"/>
      <c r="L76" s="139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6.5" customHeight="1">
      <c r="A77" s="42"/>
      <c r="B77" s="43"/>
      <c r="C77" s="44"/>
      <c r="D77" s="44"/>
      <c r="E77" s="73" t="str">
        <f>E9</f>
        <v>SO-302 - Vodovodní řady - stavební úprava</v>
      </c>
      <c r="F77" s="44"/>
      <c r="G77" s="44"/>
      <c r="H77" s="44"/>
      <c r="I77" s="44"/>
      <c r="J77" s="44"/>
      <c r="K77" s="44"/>
      <c r="L77" s="139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6.96" customHeight="1">
      <c r="A78" s="42"/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139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12" customHeight="1">
      <c r="A79" s="42"/>
      <c r="B79" s="43"/>
      <c r="C79" s="35" t="s">
        <v>22</v>
      </c>
      <c r="D79" s="44"/>
      <c r="E79" s="44"/>
      <c r="F79" s="30" t="str">
        <f>F12</f>
        <v>Nová Bystřice</v>
      </c>
      <c r="G79" s="44"/>
      <c r="H79" s="44"/>
      <c r="I79" s="35" t="s">
        <v>24</v>
      </c>
      <c r="J79" s="76" t="str">
        <f>IF(J12="","",J12)</f>
        <v>8. 9. 2025</v>
      </c>
      <c r="K79" s="44"/>
      <c r="L79" s="139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6.96" customHeight="1">
      <c r="A80" s="42"/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139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15.15" customHeight="1">
      <c r="A81" s="42"/>
      <c r="B81" s="43"/>
      <c r="C81" s="35" t="s">
        <v>30</v>
      </c>
      <c r="D81" s="44"/>
      <c r="E81" s="44"/>
      <c r="F81" s="30" t="str">
        <f>E15</f>
        <v>Město Nová Bystřice</v>
      </c>
      <c r="G81" s="44"/>
      <c r="H81" s="44"/>
      <c r="I81" s="35" t="s">
        <v>38</v>
      </c>
      <c r="J81" s="40" t="str">
        <f>E21</f>
        <v>VAK projekt s.r.o.</v>
      </c>
      <c r="K81" s="44"/>
      <c r="L81" s="139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25.65" customHeight="1">
      <c r="A82" s="42"/>
      <c r="B82" s="43"/>
      <c r="C82" s="35" t="s">
        <v>36</v>
      </c>
      <c r="D82" s="44"/>
      <c r="E82" s="44"/>
      <c r="F82" s="30" t="str">
        <f>IF(E18="","",E18)</f>
        <v>Vyplň údaj</v>
      </c>
      <c r="G82" s="44"/>
      <c r="H82" s="44"/>
      <c r="I82" s="35" t="s">
        <v>43</v>
      </c>
      <c r="J82" s="40" t="str">
        <f>E24</f>
        <v>Ing. Martina Zamlinská</v>
      </c>
      <c r="K82" s="44"/>
      <c r="L82" s="139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10.32" customHeight="1">
      <c r="A83" s="42"/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139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11" customFormat="1" ht="29.28" customHeight="1">
      <c r="A84" s="184"/>
      <c r="B84" s="185"/>
      <c r="C84" s="186" t="s">
        <v>149</v>
      </c>
      <c r="D84" s="187" t="s">
        <v>67</v>
      </c>
      <c r="E84" s="187" t="s">
        <v>63</v>
      </c>
      <c r="F84" s="187" t="s">
        <v>64</v>
      </c>
      <c r="G84" s="187" t="s">
        <v>150</v>
      </c>
      <c r="H84" s="187" t="s">
        <v>151</v>
      </c>
      <c r="I84" s="187" t="s">
        <v>152</v>
      </c>
      <c r="J84" s="187" t="s">
        <v>134</v>
      </c>
      <c r="K84" s="188" t="s">
        <v>153</v>
      </c>
      <c r="L84" s="189"/>
      <c r="M84" s="96" t="s">
        <v>44</v>
      </c>
      <c r="N84" s="97" t="s">
        <v>52</v>
      </c>
      <c r="O84" s="97" t="s">
        <v>154</v>
      </c>
      <c r="P84" s="97" t="s">
        <v>155</v>
      </c>
      <c r="Q84" s="97" t="s">
        <v>156</v>
      </c>
      <c r="R84" s="97" t="s">
        <v>157</v>
      </c>
      <c r="S84" s="97" t="s">
        <v>158</v>
      </c>
      <c r="T84" s="98" t="s">
        <v>159</v>
      </c>
      <c r="U84" s="184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</row>
    <row r="85" s="2" customFormat="1" ht="22.8" customHeight="1">
      <c r="A85" s="42"/>
      <c r="B85" s="43"/>
      <c r="C85" s="103" t="s">
        <v>160</v>
      </c>
      <c r="D85" s="44"/>
      <c r="E85" s="44"/>
      <c r="F85" s="44"/>
      <c r="G85" s="44"/>
      <c r="H85" s="44"/>
      <c r="I85" s="44"/>
      <c r="J85" s="190">
        <f>BK85</f>
        <v>0</v>
      </c>
      <c r="K85" s="44"/>
      <c r="L85" s="48"/>
      <c r="M85" s="99"/>
      <c r="N85" s="191"/>
      <c r="O85" s="100"/>
      <c r="P85" s="192">
        <f>P86</f>
        <v>0</v>
      </c>
      <c r="Q85" s="100"/>
      <c r="R85" s="192">
        <f>R86</f>
        <v>18.184128060000003</v>
      </c>
      <c r="S85" s="100"/>
      <c r="T85" s="193">
        <f>T86</f>
        <v>0.16128000000000001</v>
      </c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T85" s="20" t="s">
        <v>81</v>
      </c>
      <c r="AU85" s="20" t="s">
        <v>135</v>
      </c>
      <c r="BK85" s="194">
        <f>BK86</f>
        <v>0</v>
      </c>
    </row>
    <row r="86" s="12" customFormat="1" ht="25.92" customHeight="1">
      <c r="A86" s="12"/>
      <c r="B86" s="195"/>
      <c r="C86" s="196"/>
      <c r="D86" s="197" t="s">
        <v>81</v>
      </c>
      <c r="E86" s="198" t="s">
        <v>161</v>
      </c>
      <c r="F86" s="198" t="s">
        <v>162</v>
      </c>
      <c r="G86" s="196"/>
      <c r="H86" s="196"/>
      <c r="I86" s="199"/>
      <c r="J86" s="200">
        <f>BK86</f>
        <v>0</v>
      </c>
      <c r="K86" s="196"/>
      <c r="L86" s="201"/>
      <c r="M86" s="202"/>
      <c r="N86" s="203"/>
      <c r="O86" s="203"/>
      <c r="P86" s="204">
        <f>P87+P159+P163+P210+P218</f>
        <v>0</v>
      </c>
      <c r="Q86" s="203"/>
      <c r="R86" s="204">
        <f>R87+R159+R163+R210+R218</f>
        <v>18.184128060000003</v>
      </c>
      <c r="S86" s="203"/>
      <c r="T86" s="205">
        <f>T87+T159+T163+T210+T218</f>
        <v>0.16128000000000001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6" t="s">
        <v>90</v>
      </c>
      <c r="AT86" s="207" t="s">
        <v>81</v>
      </c>
      <c r="AU86" s="207" t="s">
        <v>82</v>
      </c>
      <c r="AY86" s="206" t="s">
        <v>163</v>
      </c>
      <c r="BK86" s="208">
        <f>BK87+BK159+BK163+BK210+BK218</f>
        <v>0</v>
      </c>
    </row>
    <row r="87" s="12" customFormat="1" ht="22.8" customHeight="1">
      <c r="A87" s="12"/>
      <c r="B87" s="195"/>
      <c r="C87" s="196"/>
      <c r="D87" s="197" t="s">
        <v>81</v>
      </c>
      <c r="E87" s="209" t="s">
        <v>90</v>
      </c>
      <c r="F87" s="209" t="s">
        <v>164</v>
      </c>
      <c r="G87" s="196"/>
      <c r="H87" s="196"/>
      <c r="I87" s="199"/>
      <c r="J87" s="210">
        <f>BK87</f>
        <v>0</v>
      </c>
      <c r="K87" s="196"/>
      <c r="L87" s="201"/>
      <c r="M87" s="202"/>
      <c r="N87" s="203"/>
      <c r="O87" s="203"/>
      <c r="P87" s="204">
        <f>SUM(P88:P158)</f>
        <v>0</v>
      </c>
      <c r="Q87" s="203"/>
      <c r="R87" s="204">
        <f>SUM(R88:R158)</f>
        <v>16.824688000000002</v>
      </c>
      <c r="S87" s="203"/>
      <c r="T87" s="205">
        <f>SUM(T88:T158)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6" t="s">
        <v>90</v>
      </c>
      <c r="AT87" s="207" t="s">
        <v>81</v>
      </c>
      <c r="AU87" s="207" t="s">
        <v>90</v>
      </c>
      <c r="AY87" s="206" t="s">
        <v>163</v>
      </c>
      <c r="BK87" s="208">
        <f>SUM(BK88:BK158)</f>
        <v>0</v>
      </c>
    </row>
    <row r="88" s="2" customFormat="1" ht="16.5" customHeight="1">
      <c r="A88" s="42"/>
      <c r="B88" s="43"/>
      <c r="C88" s="211" t="s">
        <v>90</v>
      </c>
      <c r="D88" s="211" t="s">
        <v>165</v>
      </c>
      <c r="E88" s="212" t="s">
        <v>166</v>
      </c>
      <c r="F88" s="213" t="s">
        <v>167</v>
      </c>
      <c r="G88" s="214" t="s">
        <v>168</v>
      </c>
      <c r="H88" s="215">
        <v>72</v>
      </c>
      <c r="I88" s="216"/>
      <c r="J88" s="217">
        <f>ROUND(I88*H88,2)</f>
        <v>0</v>
      </c>
      <c r="K88" s="213" t="s">
        <v>169</v>
      </c>
      <c r="L88" s="48"/>
      <c r="M88" s="218" t="s">
        <v>44</v>
      </c>
      <c r="N88" s="219" t="s">
        <v>53</v>
      </c>
      <c r="O88" s="88"/>
      <c r="P88" s="220">
        <f>O88*H88</f>
        <v>0</v>
      </c>
      <c r="Q88" s="220">
        <v>3.0000000000000001E-05</v>
      </c>
      <c r="R88" s="220">
        <f>Q88*H88</f>
        <v>0.00216</v>
      </c>
      <c r="S88" s="220">
        <v>0</v>
      </c>
      <c r="T88" s="221">
        <f>S88*H88</f>
        <v>0</v>
      </c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R88" s="222" t="s">
        <v>170</v>
      </c>
      <c r="AT88" s="222" t="s">
        <v>165</v>
      </c>
      <c r="AU88" s="222" t="s">
        <v>21</v>
      </c>
      <c r="AY88" s="20" t="s">
        <v>163</v>
      </c>
      <c r="BE88" s="223">
        <f>IF(N88="základní",J88,0)</f>
        <v>0</v>
      </c>
      <c r="BF88" s="223">
        <f>IF(N88="snížená",J88,0)</f>
        <v>0</v>
      </c>
      <c r="BG88" s="223">
        <f>IF(N88="zákl. přenesená",J88,0)</f>
        <v>0</v>
      </c>
      <c r="BH88" s="223">
        <f>IF(N88="sníž. přenesená",J88,0)</f>
        <v>0</v>
      </c>
      <c r="BI88" s="223">
        <f>IF(N88="nulová",J88,0)</f>
        <v>0</v>
      </c>
      <c r="BJ88" s="20" t="s">
        <v>90</v>
      </c>
      <c r="BK88" s="223">
        <f>ROUND(I88*H88,2)</f>
        <v>0</v>
      </c>
      <c r="BL88" s="20" t="s">
        <v>170</v>
      </c>
      <c r="BM88" s="222" t="s">
        <v>760</v>
      </c>
    </row>
    <row r="89" s="2" customFormat="1">
      <c r="A89" s="42"/>
      <c r="B89" s="43"/>
      <c r="C89" s="44"/>
      <c r="D89" s="224" t="s">
        <v>172</v>
      </c>
      <c r="E89" s="44"/>
      <c r="F89" s="225" t="s">
        <v>173</v>
      </c>
      <c r="G89" s="44"/>
      <c r="H89" s="44"/>
      <c r="I89" s="226"/>
      <c r="J89" s="44"/>
      <c r="K89" s="44"/>
      <c r="L89" s="48"/>
      <c r="M89" s="227"/>
      <c r="N89" s="228"/>
      <c r="O89" s="88"/>
      <c r="P89" s="88"/>
      <c r="Q89" s="88"/>
      <c r="R89" s="88"/>
      <c r="S89" s="88"/>
      <c r="T89" s="89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T89" s="20" t="s">
        <v>172</v>
      </c>
      <c r="AU89" s="20" t="s">
        <v>21</v>
      </c>
    </row>
    <row r="90" s="13" customFormat="1">
      <c r="A90" s="13"/>
      <c r="B90" s="229"/>
      <c r="C90" s="230"/>
      <c r="D90" s="231" t="s">
        <v>174</v>
      </c>
      <c r="E90" s="232" t="s">
        <v>44</v>
      </c>
      <c r="F90" s="233" t="s">
        <v>761</v>
      </c>
      <c r="G90" s="230"/>
      <c r="H90" s="234">
        <v>72</v>
      </c>
      <c r="I90" s="235"/>
      <c r="J90" s="230"/>
      <c r="K90" s="230"/>
      <c r="L90" s="236"/>
      <c r="M90" s="237"/>
      <c r="N90" s="238"/>
      <c r="O90" s="238"/>
      <c r="P90" s="238"/>
      <c r="Q90" s="238"/>
      <c r="R90" s="238"/>
      <c r="S90" s="238"/>
      <c r="T90" s="239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40" t="s">
        <v>174</v>
      </c>
      <c r="AU90" s="240" t="s">
        <v>21</v>
      </c>
      <c r="AV90" s="13" t="s">
        <v>21</v>
      </c>
      <c r="AW90" s="13" t="s">
        <v>42</v>
      </c>
      <c r="AX90" s="13" t="s">
        <v>90</v>
      </c>
      <c r="AY90" s="240" t="s">
        <v>163</v>
      </c>
    </row>
    <row r="91" s="2" customFormat="1" ht="24.15" customHeight="1">
      <c r="A91" s="42"/>
      <c r="B91" s="43"/>
      <c r="C91" s="211" t="s">
        <v>21</v>
      </c>
      <c r="D91" s="211" t="s">
        <v>165</v>
      </c>
      <c r="E91" s="212" t="s">
        <v>176</v>
      </c>
      <c r="F91" s="213" t="s">
        <v>177</v>
      </c>
      <c r="G91" s="214" t="s">
        <v>178</v>
      </c>
      <c r="H91" s="215">
        <v>3</v>
      </c>
      <c r="I91" s="216"/>
      <c r="J91" s="217">
        <f>ROUND(I91*H91,2)</f>
        <v>0</v>
      </c>
      <c r="K91" s="213" t="s">
        <v>169</v>
      </c>
      <c r="L91" s="48"/>
      <c r="M91" s="218" t="s">
        <v>44</v>
      </c>
      <c r="N91" s="219" t="s">
        <v>53</v>
      </c>
      <c r="O91" s="88"/>
      <c r="P91" s="220">
        <f>O91*H91</f>
        <v>0</v>
      </c>
      <c r="Q91" s="220">
        <v>0</v>
      </c>
      <c r="R91" s="220">
        <f>Q91*H91</f>
        <v>0</v>
      </c>
      <c r="S91" s="220">
        <v>0</v>
      </c>
      <c r="T91" s="221">
        <f>S91*H91</f>
        <v>0</v>
      </c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R91" s="222" t="s">
        <v>170</v>
      </c>
      <c r="AT91" s="222" t="s">
        <v>165</v>
      </c>
      <c r="AU91" s="222" t="s">
        <v>21</v>
      </c>
      <c r="AY91" s="20" t="s">
        <v>163</v>
      </c>
      <c r="BE91" s="223">
        <f>IF(N91="základní",J91,0)</f>
        <v>0</v>
      </c>
      <c r="BF91" s="223">
        <f>IF(N91="snížená",J91,0)</f>
        <v>0</v>
      </c>
      <c r="BG91" s="223">
        <f>IF(N91="zákl. přenesená",J91,0)</f>
        <v>0</v>
      </c>
      <c r="BH91" s="223">
        <f>IF(N91="sníž. přenesená",J91,0)</f>
        <v>0</v>
      </c>
      <c r="BI91" s="223">
        <f>IF(N91="nulová",J91,0)</f>
        <v>0</v>
      </c>
      <c r="BJ91" s="20" t="s">
        <v>90</v>
      </c>
      <c r="BK91" s="223">
        <f>ROUND(I91*H91,2)</f>
        <v>0</v>
      </c>
      <c r="BL91" s="20" t="s">
        <v>170</v>
      </c>
      <c r="BM91" s="222" t="s">
        <v>762</v>
      </c>
    </row>
    <row r="92" s="2" customFormat="1">
      <c r="A92" s="42"/>
      <c r="B92" s="43"/>
      <c r="C92" s="44"/>
      <c r="D92" s="224" t="s">
        <v>172</v>
      </c>
      <c r="E92" s="44"/>
      <c r="F92" s="225" t="s">
        <v>180</v>
      </c>
      <c r="G92" s="44"/>
      <c r="H92" s="44"/>
      <c r="I92" s="226"/>
      <c r="J92" s="44"/>
      <c r="K92" s="44"/>
      <c r="L92" s="48"/>
      <c r="M92" s="227"/>
      <c r="N92" s="228"/>
      <c r="O92" s="88"/>
      <c r="P92" s="88"/>
      <c r="Q92" s="88"/>
      <c r="R92" s="88"/>
      <c r="S92" s="88"/>
      <c r="T92" s="89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T92" s="20" t="s">
        <v>172</v>
      </c>
      <c r="AU92" s="20" t="s">
        <v>21</v>
      </c>
    </row>
    <row r="93" s="13" customFormat="1">
      <c r="A93" s="13"/>
      <c r="B93" s="229"/>
      <c r="C93" s="230"/>
      <c r="D93" s="231" t="s">
        <v>174</v>
      </c>
      <c r="E93" s="232" t="s">
        <v>44</v>
      </c>
      <c r="F93" s="233" t="s">
        <v>182</v>
      </c>
      <c r="G93" s="230"/>
      <c r="H93" s="234">
        <v>3</v>
      </c>
      <c r="I93" s="235"/>
      <c r="J93" s="230"/>
      <c r="K93" s="230"/>
      <c r="L93" s="236"/>
      <c r="M93" s="237"/>
      <c r="N93" s="238"/>
      <c r="O93" s="238"/>
      <c r="P93" s="238"/>
      <c r="Q93" s="238"/>
      <c r="R93" s="238"/>
      <c r="S93" s="238"/>
      <c r="T93" s="239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0" t="s">
        <v>174</v>
      </c>
      <c r="AU93" s="240" t="s">
        <v>21</v>
      </c>
      <c r="AV93" s="13" t="s">
        <v>21</v>
      </c>
      <c r="AW93" s="13" t="s">
        <v>42</v>
      </c>
      <c r="AX93" s="13" t="s">
        <v>90</v>
      </c>
      <c r="AY93" s="240" t="s">
        <v>163</v>
      </c>
    </row>
    <row r="94" s="2" customFormat="1" ht="16.5" customHeight="1">
      <c r="A94" s="42"/>
      <c r="B94" s="43"/>
      <c r="C94" s="211" t="s">
        <v>182</v>
      </c>
      <c r="D94" s="211" t="s">
        <v>165</v>
      </c>
      <c r="E94" s="212" t="s">
        <v>183</v>
      </c>
      <c r="F94" s="213" t="s">
        <v>184</v>
      </c>
      <c r="G94" s="214" t="s">
        <v>185</v>
      </c>
      <c r="H94" s="215">
        <v>12</v>
      </c>
      <c r="I94" s="216"/>
      <c r="J94" s="217">
        <f>ROUND(I94*H94,2)</f>
        <v>0</v>
      </c>
      <c r="K94" s="213" t="s">
        <v>169</v>
      </c>
      <c r="L94" s="48"/>
      <c r="M94" s="218" t="s">
        <v>44</v>
      </c>
      <c r="N94" s="219" t="s">
        <v>53</v>
      </c>
      <c r="O94" s="88"/>
      <c r="P94" s="220">
        <f>O94*H94</f>
        <v>0</v>
      </c>
      <c r="Q94" s="220">
        <v>0</v>
      </c>
      <c r="R94" s="220">
        <f>Q94*H94</f>
        <v>0</v>
      </c>
      <c r="S94" s="220">
        <v>0</v>
      </c>
      <c r="T94" s="221">
        <f>S94*H94</f>
        <v>0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R94" s="222" t="s">
        <v>170</v>
      </c>
      <c r="AT94" s="222" t="s">
        <v>165</v>
      </c>
      <c r="AU94" s="222" t="s">
        <v>21</v>
      </c>
      <c r="AY94" s="20" t="s">
        <v>163</v>
      </c>
      <c r="BE94" s="223">
        <f>IF(N94="základní",J94,0)</f>
        <v>0</v>
      </c>
      <c r="BF94" s="223">
        <f>IF(N94="snížená",J94,0)</f>
        <v>0</v>
      </c>
      <c r="BG94" s="223">
        <f>IF(N94="zákl. přenesená",J94,0)</f>
        <v>0</v>
      </c>
      <c r="BH94" s="223">
        <f>IF(N94="sníž. přenesená",J94,0)</f>
        <v>0</v>
      </c>
      <c r="BI94" s="223">
        <f>IF(N94="nulová",J94,0)</f>
        <v>0</v>
      </c>
      <c r="BJ94" s="20" t="s">
        <v>90</v>
      </c>
      <c r="BK94" s="223">
        <f>ROUND(I94*H94,2)</f>
        <v>0</v>
      </c>
      <c r="BL94" s="20" t="s">
        <v>170</v>
      </c>
      <c r="BM94" s="222" t="s">
        <v>763</v>
      </c>
    </row>
    <row r="95" s="2" customFormat="1">
      <c r="A95" s="42"/>
      <c r="B95" s="43"/>
      <c r="C95" s="44"/>
      <c r="D95" s="224" t="s">
        <v>172</v>
      </c>
      <c r="E95" s="44"/>
      <c r="F95" s="225" t="s">
        <v>187</v>
      </c>
      <c r="G95" s="44"/>
      <c r="H95" s="44"/>
      <c r="I95" s="226"/>
      <c r="J95" s="44"/>
      <c r="K95" s="44"/>
      <c r="L95" s="48"/>
      <c r="M95" s="227"/>
      <c r="N95" s="228"/>
      <c r="O95" s="88"/>
      <c r="P95" s="88"/>
      <c r="Q95" s="88"/>
      <c r="R95" s="88"/>
      <c r="S95" s="88"/>
      <c r="T95" s="89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T95" s="20" t="s">
        <v>172</v>
      </c>
      <c r="AU95" s="20" t="s">
        <v>21</v>
      </c>
    </row>
    <row r="96" s="13" customFormat="1">
      <c r="A96" s="13"/>
      <c r="B96" s="229"/>
      <c r="C96" s="230"/>
      <c r="D96" s="231" t="s">
        <v>174</v>
      </c>
      <c r="E96" s="232" t="s">
        <v>44</v>
      </c>
      <c r="F96" s="233" t="s">
        <v>8</v>
      </c>
      <c r="G96" s="230"/>
      <c r="H96" s="234">
        <v>12</v>
      </c>
      <c r="I96" s="235"/>
      <c r="J96" s="230"/>
      <c r="K96" s="230"/>
      <c r="L96" s="236"/>
      <c r="M96" s="237"/>
      <c r="N96" s="238"/>
      <c r="O96" s="238"/>
      <c r="P96" s="238"/>
      <c r="Q96" s="238"/>
      <c r="R96" s="238"/>
      <c r="S96" s="238"/>
      <c r="T96" s="239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0" t="s">
        <v>174</v>
      </c>
      <c r="AU96" s="240" t="s">
        <v>21</v>
      </c>
      <c r="AV96" s="13" t="s">
        <v>21</v>
      </c>
      <c r="AW96" s="13" t="s">
        <v>42</v>
      </c>
      <c r="AX96" s="13" t="s">
        <v>90</v>
      </c>
      <c r="AY96" s="240" t="s">
        <v>163</v>
      </c>
    </row>
    <row r="97" s="2" customFormat="1" ht="24.15" customHeight="1">
      <c r="A97" s="42"/>
      <c r="B97" s="43"/>
      <c r="C97" s="211" t="s">
        <v>170</v>
      </c>
      <c r="D97" s="211" t="s">
        <v>165</v>
      </c>
      <c r="E97" s="212" t="s">
        <v>764</v>
      </c>
      <c r="F97" s="213" t="s">
        <v>765</v>
      </c>
      <c r="G97" s="214" t="s">
        <v>112</v>
      </c>
      <c r="H97" s="215">
        <v>89.040000000000006</v>
      </c>
      <c r="I97" s="216"/>
      <c r="J97" s="217">
        <f>ROUND(I97*H97,2)</f>
        <v>0</v>
      </c>
      <c r="K97" s="213" t="s">
        <v>169</v>
      </c>
      <c r="L97" s="48"/>
      <c r="M97" s="218" t="s">
        <v>44</v>
      </c>
      <c r="N97" s="219" t="s">
        <v>53</v>
      </c>
      <c r="O97" s="88"/>
      <c r="P97" s="220">
        <f>O97*H97</f>
        <v>0</v>
      </c>
      <c r="Q97" s="220">
        <v>0</v>
      </c>
      <c r="R97" s="220">
        <f>Q97*H97</f>
        <v>0</v>
      </c>
      <c r="S97" s="220">
        <v>0</v>
      </c>
      <c r="T97" s="221">
        <f>S97*H97</f>
        <v>0</v>
      </c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R97" s="222" t="s">
        <v>170</v>
      </c>
      <c r="AT97" s="222" t="s">
        <v>165</v>
      </c>
      <c r="AU97" s="222" t="s">
        <v>21</v>
      </c>
      <c r="AY97" s="20" t="s">
        <v>163</v>
      </c>
      <c r="BE97" s="223">
        <f>IF(N97="základní",J97,0)</f>
        <v>0</v>
      </c>
      <c r="BF97" s="223">
        <f>IF(N97="snížená",J97,0)</f>
        <v>0</v>
      </c>
      <c r="BG97" s="223">
        <f>IF(N97="zákl. přenesená",J97,0)</f>
        <v>0</v>
      </c>
      <c r="BH97" s="223">
        <f>IF(N97="sníž. přenesená",J97,0)</f>
        <v>0</v>
      </c>
      <c r="BI97" s="223">
        <f>IF(N97="nulová",J97,0)</f>
        <v>0</v>
      </c>
      <c r="BJ97" s="20" t="s">
        <v>90</v>
      </c>
      <c r="BK97" s="223">
        <f>ROUND(I97*H97,2)</f>
        <v>0</v>
      </c>
      <c r="BL97" s="20" t="s">
        <v>170</v>
      </c>
      <c r="BM97" s="222" t="s">
        <v>766</v>
      </c>
    </row>
    <row r="98" s="2" customFormat="1">
      <c r="A98" s="42"/>
      <c r="B98" s="43"/>
      <c r="C98" s="44"/>
      <c r="D98" s="224" t="s">
        <v>172</v>
      </c>
      <c r="E98" s="44"/>
      <c r="F98" s="225" t="s">
        <v>767</v>
      </c>
      <c r="G98" s="44"/>
      <c r="H98" s="44"/>
      <c r="I98" s="226"/>
      <c r="J98" s="44"/>
      <c r="K98" s="44"/>
      <c r="L98" s="48"/>
      <c r="M98" s="227"/>
      <c r="N98" s="228"/>
      <c r="O98" s="88"/>
      <c r="P98" s="88"/>
      <c r="Q98" s="88"/>
      <c r="R98" s="88"/>
      <c r="S98" s="88"/>
      <c r="T98" s="89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T98" s="20" t="s">
        <v>172</v>
      </c>
      <c r="AU98" s="20" t="s">
        <v>21</v>
      </c>
    </row>
    <row r="99" s="13" customFormat="1">
      <c r="A99" s="13"/>
      <c r="B99" s="229"/>
      <c r="C99" s="230"/>
      <c r="D99" s="231" t="s">
        <v>174</v>
      </c>
      <c r="E99" s="232" t="s">
        <v>44</v>
      </c>
      <c r="F99" s="233" t="s">
        <v>768</v>
      </c>
      <c r="G99" s="230"/>
      <c r="H99" s="234">
        <v>111.3</v>
      </c>
      <c r="I99" s="235"/>
      <c r="J99" s="230"/>
      <c r="K99" s="230"/>
      <c r="L99" s="236"/>
      <c r="M99" s="237"/>
      <c r="N99" s="238"/>
      <c r="O99" s="238"/>
      <c r="P99" s="238"/>
      <c r="Q99" s="238"/>
      <c r="R99" s="238"/>
      <c r="S99" s="238"/>
      <c r="T99" s="239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0" t="s">
        <v>174</v>
      </c>
      <c r="AU99" s="240" t="s">
        <v>21</v>
      </c>
      <c r="AV99" s="13" t="s">
        <v>21</v>
      </c>
      <c r="AW99" s="13" t="s">
        <v>42</v>
      </c>
      <c r="AX99" s="13" t="s">
        <v>82</v>
      </c>
      <c r="AY99" s="240" t="s">
        <v>163</v>
      </c>
    </row>
    <row r="100" s="14" customFormat="1">
      <c r="A100" s="14"/>
      <c r="B100" s="241"/>
      <c r="C100" s="242"/>
      <c r="D100" s="231" t="s">
        <v>174</v>
      </c>
      <c r="E100" s="243" t="s">
        <v>121</v>
      </c>
      <c r="F100" s="244" t="s">
        <v>195</v>
      </c>
      <c r="G100" s="242"/>
      <c r="H100" s="245">
        <v>111.3</v>
      </c>
      <c r="I100" s="246"/>
      <c r="J100" s="242"/>
      <c r="K100" s="242"/>
      <c r="L100" s="247"/>
      <c r="M100" s="248"/>
      <c r="N100" s="249"/>
      <c r="O100" s="249"/>
      <c r="P100" s="249"/>
      <c r="Q100" s="249"/>
      <c r="R100" s="249"/>
      <c r="S100" s="249"/>
      <c r="T100" s="250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1" t="s">
        <v>174</v>
      </c>
      <c r="AU100" s="251" t="s">
        <v>21</v>
      </c>
      <c r="AV100" s="14" t="s">
        <v>182</v>
      </c>
      <c r="AW100" s="14" t="s">
        <v>42</v>
      </c>
      <c r="AX100" s="14" t="s">
        <v>82</v>
      </c>
      <c r="AY100" s="251" t="s">
        <v>163</v>
      </c>
    </row>
    <row r="101" s="13" customFormat="1">
      <c r="A101" s="13"/>
      <c r="B101" s="229"/>
      <c r="C101" s="230"/>
      <c r="D101" s="231" t="s">
        <v>174</v>
      </c>
      <c r="E101" s="232" t="s">
        <v>44</v>
      </c>
      <c r="F101" s="233" t="s">
        <v>769</v>
      </c>
      <c r="G101" s="230"/>
      <c r="H101" s="234">
        <v>89.040000000000006</v>
      </c>
      <c r="I101" s="235"/>
      <c r="J101" s="230"/>
      <c r="K101" s="230"/>
      <c r="L101" s="236"/>
      <c r="M101" s="237"/>
      <c r="N101" s="238"/>
      <c r="O101" s="238"/>
      <c r="P101" s="238"/>
      <c r="Q101" s="238"/>
      <c r="R101" s="238"/>
      <c r="S101" s="238"/>
      <c r="T101" s="239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0" t="s">
        <v>174</v>
      </c>
      <c r="AU101" s="240" t="s">
        <v>21</v>
      </c>
      <c r="AV101" s="13" t="s">
        <v>21</v>
      </c>
      <c r="AW101" s="13" t="s">
        <v>42</v>
      </c>
      <c r="AX101" s="13" t="s">
        <v>90</v>
      </c>
      <c r="AY101" s="240" t="s">
        <v>163</v>
      </c>
    </row>
    <row r="102" s="2" customFormat="1" ht="24.15" customHeight="1">
      <c r="A102" s="42"/>
      <c r="B102" s="43"/>
      <c r="C102" s="211" t="s">
        <v>197</v>
      </c>
      <c r="D102" s="211" t="s">
        <v>165</v>
      </c>
      <c r="E102" s="212" t="s">
        <v>770</v>
      </c>
      <c r="F102" s="213" t="s">
        <v>771</v>
      </c>
      <c r="G102" s="214" t="s">
        <v>112</v>
      </c>
      <c r="H102" s="215">
        <v>22.260000000000002</v>
      </c>
      <c r="I102" s="216"/>
      <c r="J102" s="217">
        <f>ROUND(I102*H102,2)</f>
        <v>0</v>
      </c>
      <c r="K102" s="213" t="s">
        <v>169</v>
      </c>
      <c r="L102" s="48"/>
      <c r="M102" s="218" t="s">
        <v>44</v>
      </c>
      <c r="N102" s="219" t="s">
        <v>53</v>
      </c>
      <c r="O102" s="88"/>
      <c r="P102" s="220">
        <f>O102*H102</f>
        <v>0</v>
      </c>
      <c r="Q102" s="220">
        <v>0</v>
      </c>
      <c r="R102" s="220">
        <f>Q102*H102</f>
        <v>0</v>
      </c>
      <c r="S102" s="220">
        <v>0</v>
      </c>
      <c r="T102" s="221">
        <f>S102*H102</f>
        <v>0</v>
      </c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R102" s="222" t="s">
        <v>170</v>
      </c>
      <c r="AT102" s="222" t="s">
        <v>165</v>
      </c>
      <c r="AU102" s="222" t="s">
        <v>21</v>
      </c>
      <c r="AY102" s="20" t="s">
        <v>163</v>
      </c>
      <c r="BE102" s="223">
        <f>IF(N102="základní",J102,0)</f>
        <v>0</v>
      </c>
      <c r="BF102" s="223">
        <f>IF(N102="snížená",J102,0)</f>
        <v>0</v>
      </c>
      <c r="BG102" s="223">
        <f>IF(N102="zákl. přenesená",J102,0)</f>
        <v>0</v>
      </c>
      <c r="BH102" s="223">
        <f>IF(N102="sníž. přenesená",J102,0)</f>
        <v>0</v>
      </c>
      <c r="BI102" s="223">
        <f>IF(N102="nulová",J102,0)</f>
        <v>0</v>
      </c>
      <c r="BJ102" s="20" t="s">
        <v>90</v>
      </c>
      <c r="BK102" s="223">
        <f>ROUND(I102*H102,2)</f>
        <v>0</v>
      </c>
      <c r="BL102" s="20" t="s">
        <v>170</v>
      </c>
      <c r="BM102" s="222" t="s">
        <v>772</v>
      </c>
    </row>
    <row r="103" s="2" customFormat="1">
      <c r="A103" s="42"/>
      <c r="B103" s="43"/>
      <c r="C103" s="44"/>
      <c r="D103" s="224" t="s">
        <v>172</v>
      </c>
      <c r="E103" s="44"/>
      <c r="F103" s="225" t="s">
        <v>773</v>
      </c>
      <c r="G103" s="44"/>
      <c r="H103" s="44"/>
      <c r="I103" s="226"/>
      <c r="J103" s="44"/>
      <c r="K103" s="44"/>
      <c r="L103" s="48"/>
      <c r="M103" s="227"/>
      <c r="N103" s="228"/>
      <c r="O103" s="88"/>
      <c r="P103" s="88"/>
      <c r="Q103" s="88"/>
      <c r="R103" s="88"/>
      <c r="S103" s="88"/>
      <c r="T103" s="89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T103" s="20" t="s">
        <v>172</v>
      </c>
      <c r="AU103" s="20" t="s">
        <v>21</v>
      </c>
    </row>
    <row r="104" s="13" customFormat="1">
      <c r="A104" s="13"/>
      <c r="B104" s="229"/>
      <c r="C104" s="230"/>
      <c r="D104" s="231" t="s">
        <v>174</v>
      </c>
      <c r="E104" s="232" t="s">
        <v>44</v>
      </c>
      <c r="F104" s="233" t="s">
        <v>774</v>
      </c>
      <c r="G104" s="230"/>
      <c r="H104" s="234">
        <v>22.260000000000002</v>
      </c>
      <c r="I104" s="235"/>
      <c r="J104" s="230"/>
      <c r="K104" s="230"/>
      <c r="L104" s="236"/>
      <c r="M104" s="237"/>
      <c r="N104" s="238"/>
      <c r="O104" s="238"/>
      <c r="P104" s="238"/>
      <c r="Q104" s="238"/>
      <c r="R104" s="238"/>
      <c r="S104" s="238"/>
      <c r="T104" s="239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0" t="s">
        <v>174</v>
      </c>
      <c r="AU104" s="240" t="s">
        <v>21</v>
      </c>
      <c r="AV104" s="13" t="s">
        <v>21</v>
      </c>
      <c r="AW104" s="13" t="s">
        <v>42</v>
      </c>
      <c r="AX104" s="13" t="s">
        <v>90</v>
      </c>
      <c r="AY104" s="240" t="s">
        <v>163</v>
      </c>
    </row>
    <row r="105" s="2" customFormat="1" ht="16.5" customHeight="1">
      <c r="A105" s="42"/>
      <c r="B105" s="43"/>
      <c r="C105" s="211" t="s">
        <v>203</v>
      </c>
      <c r="D105" s="211" t="s">
        <v>165</v>
      </c>
      <c r="E105" s="212" t="s">
        <v>775</v>
      </c>
      <c r="F105" s="213" t="s">
        <v>776</v>
      </c>
      <c r="G105" s="214" t="s">
        <v>185</v>
      </c>
      <c r="H105" s="215">
        <v>198.69999999999999</v>
      </c>
      <c r="I105" s="216"/>
      <c r="J105" s="217">
        <f>ROUND(I105*H105,2)</f>
        <v>0</v>
      </c>
      <c r="K105" s="213" t="s">
        <v>169</v>
      </c>
      <c r="L105" s="48"/>
      <c r="M105" s="218" t="s">
        <v>44</v>
      </c>
      <c r="N105" s="219" t="s">
        <v>53</v>
      </c>
      <c r="O105" s="88"/>
      <c r="P105" s="220">
        <f>O105*H105</f>
        <v>0</v>
      </c>
      <c r="Q105" s="220">
        <v>0.00069999999999999999</v>
      </c>
      <c r="R105" s="220">
        <f>Q105*H105</f>
        <v>0.13908999999999999</v>
      </c>
      <c r="S105" s="220">
        <v>0</v>
      </c>
      <c r="T105" s="221">
        <f>S105*H105</f>
        <v>0</v>
      </c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R105" s="222" t="s">
        <v>170</v>
      </c>
      <c r="AT105" s="222" t="s">
        <v>165</v>
      </c>
      <c r="AU105" s="222" t="s">
        <v>21</v>
      </c>
      <c r="AY105" s="20" t="s">
        <v>163</v>
      </c>
      <c r="BE105" s="223">
        <f>IF(N105="základní",J105,0)</f>
        <v>0</v>
      </c>
      <c r="BF105" s="223">
        <f>IF(N105="snížená",J105,0)</f>
        <v>0</v>
      </c>
      <c r="BG105" s="223">
        <f>IF(N105="zákl. přenesená",J105,0)</f>
        <v>0</v>
      </c>
      <c r="BH105" s="223">
        <f>IF(N105="sníž. přenesená",J105,0)</f>
        <v>0</v>
      </c>
      <c r="BI105" s="223">
        <f>IF(N105="nulová",J105,0)</f>
        <v>0</v>
      </c>
      <c r="BJ105" s="20" t="s">
        <v>90</v>
      </c>
      <c r="BK105" s="223">
        <f>ROUND(I105*H105,2)</f>
        <v>0</v>
      </c>
      <c r="BL105" s="20" t="s">
        <v>170</v>
      </c>
      <c r="BM105" s="222" t="s">
        <v>777</v>
      </c>
    </row>
    <row r="106" s="2" customFormat="1">
      <c r="A106" s="42"/>
      <c r="B106" s="43"/>
      <c r="C106" s="44"/>
      <c r="D106" s="224" t="s">
        <v>172</v>
      </c>
      <c r="E106" s="44"/>
      <c r="F106" s="225" t="s">
        <v>778</v>
      </c>
      <c r="G106" s="44"/>
      <c r="H106" s="44"/>
      <c r="I106" s="226"/>
      <c r="J106" s="44"/>
      <c r="K106" s="44"/>
      <c r="L106" s="48"/>
      <c r="M106" s="227"/>
      <c r="N106" s="228"/>
      <c r="O106" s="88"/>
      <c r="P106" s="88"/>
      <c r="Q106" s="88"/>
      <c r="R106" s="88"/>
      <c r="S106" s="88"/>
      <c r="T106" s="89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T106" s="20" t="s">
        <v>172</v>
      </c>
      <c r="AU106" s="20" t="s">
        <v>21</v>
      </c>
    </row>
    <row r="107" s="13" customFormat="1">
      <c r="A107" s="13"/>
      <c r="B107" s="229"/>
      <c r="C107" s="230"/>
      <c r="D107" s="231" t="s">
        <v>174</v>
      </c>
      <c r="E107" s="232" t="s">
        <v>44</v>
      </c>
      <c r="F107" s="233" t="s">
        <v>779</v>
      </c>
      <c r="G107" s="230"/>
      <c r="H107" s="234">
        <v>198.69999999999999</v>
      </c>
      <c r="I107" s="235"/>
      <c r="J107" s="230"/>
      <c r="K107" s="230"/>
      <c r="L107" s="236"/>
      <c r="M107" s="237"/>
      <c r="N107" s="238"/>
      <c r="O107" s="238"/>
      <c r="P107" s="238"/>
      <c r="Q107" s="238"/>
      <c r="R107" s="238"/>
      <c r="S107" s="238"/>
      <c r="T107" s="239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0" t="s">
        <v>174</v>
      </c>
      <c r="AU107" s="240" t="s">
        <v>21</v>
      </c>
      <c r="AV107" s="13" t="s">
        <v>21</v>
      </c>
      <c r="AW107" s="13" t="s">
        <v>42</v>
      </c>
      <c r="AX107" s="13" t="s">
        <v>90</v>
      </c>
      <c r="AY107" s="240" t="s">
        <v>163</v>
      </c>
    </row>
    <row r="108" s="2" customFormat="1" ht="24.15" customHeight="1">
      <c r="A108" s="42"/>
      <c r="B108" s="43"/>
      <c r="C108" s="211" t="s">
        <v>212</v>
      </c>
      <c r="D108" s="211" t="s">
        <v>165</v>
      </c>
      <c r="E108" s="212" t="s">
        <v>780</v>
      </c>
      <c r="F108" s="213" t="s">
        <v>781</v>
      </c>
      <c r="G108" s="214" t="s">
        <v>185</v>
      </c>
      <c r="H108" s="215">
        <v>198.69999999999999</v>
      </c>
      <c r="I108" s="216"/>
      <c r="J108" s="217">
        <f>ROUND(I108*H108,2)</f>
        <v>0</v>
      </c>
      <c r="K108" s="213" t="s">
        <v>169</v>
      </c>
      <c r="L108" s="48"/>
      <c r="M108" s="218" t="s">
        <v>44</v>
      </c>
      <c r="N108" s="219" t="s">
        <v>53</v>
      </c>
      <c r="O108" s="88"/>
      <c r="P108" s="220">
        <f>O108*H108</f>
        <v>0</v>
      </c>
      <c r="Q108" s="220">
        <v>0</v>
      </c>
      <c r="R108" s="220">
        <f>Q108*H108</f>
        <v>0</v>
      </c>
      <c r="S108" s="220">
        <v>0</v>
      </c>
      <c r="T108" s="221">
        <f>S108*H108</f>
        <v>0</v>
      </c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R108" s="222" t="s">
        <v>170</v>
      </c>
      <c r="AT108" s="222" t="s">
        <v>165</v>
      </c>
      <c r="AU108" s="222" t="s">
        <v>21</v>
      </c>
      <c r="AY108" s="20" t="s">
        <v>163</v>
      </c>
      <c r="BE108" s="223">
        <f>IF(N108="základní",J108,0)</f>
        <v>0</v>
      </c>
      <c r="BF108" s="223">
        <f>IF(N108="snížená",J108,0)</f>
        <v>0</v>
      </c>
      <c r="BG108" s="223">
        <f>IF(N108="zákl. přenesená",J108,0)</f>
        <v>0</v>
      </c>
      <c r="BH108" s="223">
        <f>IF(N108="sníž. přenesená",J108,0)</f>
        <v>0</v>
      </c>
      <c r="BI108" s="223">
        <f>IF(N108="nulová",J108,0)</f>
        <v>0</v>
      </c>
      <c r="BJ108" s="20" t="s">
        <v>90</v>
      </c>
      <c r="BK108" s="223">
        <f>ROUND(I108*H108,2)</f>
        <v>0</v>
      </c>
      <c r="BL108" s="20" t="s">
        <v>170</v>
      </c>
      <c r="BM108" s="222" t="s">
        <v>782</v>
      </c>
    </row>
    <row r="109" s="2" customFormat="1">
      <c r="A109" s="42"/>
      <c r="B109" s="43"/>
      <c r="C109" s="44"/>
      <c r="D109" s="224" t="s">
        <v>172</v>
      </c>
      <c r="E109" s="44"/>
      <c r="F109" s="225" t="s">
        <v>783</v>
      </c>
      <c r="G109" s="44"/>
      <c r="H109" s="44"/>
      <c r="I109" s="226"/>
      <c r="J109" s="44"/>
      <c r="K109" s="44"/>
      <c r="L109" s="48"/>
      <c r="M109" s="227"/>
      <c r="N109" s="228"/>
      <c r="O109" s="88"/>
      <c r="P109" s="88"/>
      <c r="Q109" s="88"/>
      <c r="R109" s="88"/>
      <c r="S109" s="88"/>
      <c r="T109" s="89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T109" s="20" t="s">
        <v>172</v>
      </c>
      <c r="AU109" s="20" t="s">
        <v>21</v>
      </c>
    </row>
    <row r="110" s="13" customFormat="1">
      <c r="A110" s="13"/>
      <c r="B110" s="229"/>
      <c r="C110" s="230"/>
      <c r="D110" s="231" t="s">
        <v>174</v>
      </c>
      <c r="E110" s="232" t="s">
        <v>44</v>
      </c>
      <c r="F110" s="233" t="s">
        <v>779</v>
      </c>
      <c r="G110" s="230"/>
      <c r="H110" s="234">
        <v>198.69999999999999</v>
      </c>
      <c r="I110" s="235"/>
      <c r="J110" s="230"/>
      <c r="K110" s="230"/>
      <c r="L110" s="236"/>
      <c r="M110" s="237"/>
      <c r="N110" s="238"/>
      <c r="O110" s="238"/>
      <c r="P110" s="238"/>
      <c r="Q110" s="238"/>
      <c r="R110" s="238"/>
      <c r="S110" s="238"/>
      <c r="T110" s="239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0" t="s">
        <v>174</v>
      </c>
      <c r="AU110" s="240" t="s">
        <v>21</v>
      </c>
      <c r="AV110" s="13" t="s">
        <v>21</v>
      </c>
      <c r="AW110" s="13" t="s">
        <v>42</v>
      </c>
      <c r="AX110" s="13" t="s">
        <v>90</v>
      </c>
      <c r="AY110" s="240" t="s">
        <v>163</v>
      </c>
    </row>
    <row r="111" s="2" customFormat="1" ht="21.75" customHeight="1">
      <c r="A111" s="42"/>
      <c r="B111" s="43"/>
      <c r="C111" s="211" t="s">
        <v>218</v>
      </c>
      <c r="D111" s="211" t="s">
        <v>165</v>
      </c>
      <c r="E111" s="212" t="s">
        <v>784</v>
      </c>
      <c r="F111" s="213" t="s">
        <v>785</v>
      </c>
      <c r="G111" s="214" t="s">
        <v>112</v>
      </c>
      <c r="H111" s="215">
        <v>111.3</v>
      </c>
      <c r="I111" s="216"/>
      <c r="J111" s="217">
        <f>ROUND(I111*H111,2)</f>
        <v>0</v>
      </c>
      <c r="K111" s="213" t="s">
        <v>169</v>
      </c>
      <c r="L111" s="48"/>
      <c r="M111" s="218" t="s">
        <v>44</v>
      </c>
      <c r="N111" s="219" t="s">
        <v>53</v>
      </c>
      <c r="O111" s="88"/>
      <c r="P111" s="220">
        <f>O111*H111</f>
        <v>0</v>
      </c>
      <c r="Q111" s="220">
        <v>0.00046000000000000001</v>
      </c>
      <c r="R111" s="220">
        <f>Q111*H111</f>
        <v>0.051198</v>
      </c>
      <c r="S111" s="220">
        <v>0</v>
      </c>
      <c r="T111" s="221">
        <f>S111*H111</f>
        <v>0</v>
      </c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R111" s="222" t="s">
        <v>170</v>
      </c>
      <c r="AT111" s="222" t="s">
        <v>165</v>
      </c>
      <c r="AU111" s="222" t="s">
        <v>21</v>
      </c>
      <c r="AY111" s="20" t="s">
        <v>163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20" t="s">
        <v>90</v>
      </c>
      <c r="BK111" s="223">
        <f>ROUND(I111*H111,2)</f>
        <v>0</v>
      </c>
      <c r="BL111" s="20" t="s">
        <v>170</v>
      </c>
      <c r="BM111" s="222" t="s">
        <v>786</v>
      </c>
    </row>
    <row r="112" s="2" customFormat="1">
      <c r="A112" s="42"/>
      <c r="B112" s="43"/>
      <c r="C112" s="44"/>
      <c r="D112" s="224" t="s">
        <v>172</v>
      </c>
      <c r="E112" s="44"/>
      <c r="F112" s="225" t="s">
        <v>787</v>
      </c>
      <c r="G112" s="44"/>
      <c r="H112" s="44"/>
      <c r="I112" s="226"/>
      <c r="J112" s="44"/>
      <c r="K112" s="44"/>
      <c r="L112" s="48"/>
      <c r="M112" s="227"/>
      <c r="N112" s="228"/>
      <c r="O112" s="88"/>
      <c r="P112" s="88"/>
      <c r="Q112" s="88"/>
      <c r="R112" s="88"/>
      <c r="S112" s="88"/>
      <c r="T112" s="89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T112" s="20" t="s">
        <v>172</v>
      </c>
      <c r="AU112" s="20" t="s">
        <v>21</v>
      </c>
    </row>
    <row r="113" s="13" customFormat="1">
      <c r="A113" s="13"/>
      <c r="B113" s="229"/>
      <c r="C113" s="230"/>
      <c r="D113" s="231" t="s">
        <v>174</v>
      </c>
      <c r="E113" s="232" t="s">
        <v>44</v>
      </c>
      <c r="F113" s="233" t="s">
        <v>768</v>
      </c>
      <c r="G113" s="230"/>
      <c r="H113" s="234">
        <v>111.3</v>
      </c>
      <c r="I113" s="235"/>
      <c r="J113" s="230"/>
      <c r="K113" s="230"/>
      <c r="L113" s="236"/>
      <c r="M113" s="237"/>
      <c r="N113" s="238"/>
      <c r="O113" s="238"/>
      <c r="P113" s="238"/>
      <c r="Q113" s="238"/>
      <c r="R113" s="238"/>
      <c r="S113" s="238"/>
      <c r="T113" s="239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0" t="s">
        <v>174</v>
      </c>
      <c r="AU113" s="240" t="s">
        <v>21</v>
      </c>
      <c r="AV113" s="13" t="s">
        <v>21</v>
      </c>
      <c r="AW113" s="13" t="s">
        <v>42</v>
      </c>
      <c r="AX113" s="13" t="s">
        <v>90</v>
      </c>
      <c r="AY113" s="240" t="s">
        <v>163</v>
      </c>
    </row>
    <row r="114" s="2" customFormat="1" ht="24.15" customHeight="1">
      <c r="A114" s="42"/>
      <c r="B114" s="43"/>
      <c r="C114" s="211" t="s">
        <v>227</v>
      </c>
      <c r="D114" s="211" t="s">
        <v>165</v>
      </c>
      <c r="E114" s="212" t="s">
        <v>788</v>
      </c>
      <c r="F114" s="213" t="s">
        <v>789</v>
      </c>
      <c r="G114" s="214" t="s">
        <v>112</v>
      </c>
      <c r="H114" s="215">
        <v>111.3</v>
      </c>
      <c r="I114" s="216"/>
      <c r="J114" s="217">
        <f>ROUND(I114*H114,2)</f>
        <v>0</v>
      </c>
      <c r="K114" s="213" t="s">
        <v>169</v>
      </c>
      <c r="L114" s="48"/>
      <c r="M114" s="218" t="s">
        <v>44</v>
      </c>
      <c r="N114" s="219" t="s">
        <v>53</v>
      </c>
      <c r="O114" s="88"/>
      <c r="P114" s="220">
        <f>O114*H114</f>
        <v>0</v>
      </c>
      <c r="Q114" s="220">
        <v>0</v>
      </c>
      <c r="R114" s="220">
        <f>Q114*H114</f>
        <v>0</v>
      </c>
      <c r="S114" s="220">
        <v>0</v>
      </c>
      <c r="T114" s="221">
        <f>S114*H114</f>
        <v>0</v>
      </c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R114" s="222" t="s">
        <v>170</v>
      </c>
      <c r="AT114" s="222" t="s">
        <v>165</v>
      </c>
      <c r="AU114" s="222" t="s">
        <v>21</v>
      </c>
      <c r="AY114" s="20" t="s">
        <v>163</v>
      </c>
      <c r="BE114" s="223">
        <f>IF(N114="základní",J114,0)</f>
        <v>0</v>
      </c>
      <c r="BF114" s="223">
        <f>IF(N114="snížená",J114,0)</f>
        <v>0</v>
      </c>
      <c r="BG114" s="223">
        <f>IF(N114="zákl. přenesená",J114,0)</f>
        <v>0</v>
      </c>
      <c r="BH114" s="223">
        <f>IF(N114="sníž. přenesená",J114,0)</f>
        <v>0</v>
      </c>
      <c r="BI114" s="223">
        <f>IF(N114="nulová",J114,0)</f>
        <v>0</v>
      </c>
      <c r="BJ114" s="20" t="s">
        <v>90</v>
      </c>
      <c r="BK114" s="223">
        <f>ROUND(I114*H114,2)</f>
        <v>0</v>
      </c>
      <c r="BL114" s="20" t="s">
        <v>170</v>
      </c>
      <c r="BM114" s="222" t="s">
        <v>790</v>
      </c>
    </row>
    <row r="115" s="2" customFormat="1">
      <c r="A115" s="42"/>
      <c r="B115" s="43"/>
      <c r="C115" s="44"/>
      <c r="D115" s="224" t="s">
        <v>172</v>
      </c>
      <c r="E115" s="44"/>
      <c r="F115" s="225" t="s">
        <v>791</v>
      </c>
      <c r="G115" s="44"/>
      <c r="H115" s="44"/>
      <c r="I115" s="226"/>
      <c r="J115" s="44"/>
      <c r="K115" s="44"/>
      <c r="L115" s="48"/>
      <c r="M115" s="227"/>
      <c r="N115" s="228"/>
      <c r="O115" s="88"/>
      <c r="P115" s="88"/>
      <c r="Q115" s="88"/>
      <c r="R115" s="88"/>
      <c r="S115" s="88"/>
      <c r="T115" s="89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T115" s="20" t="s">
        <v>172</v>
      </c>
      <c r="AU115" s="20" t="s">
        <v>21</v>
      </c>
    </row>
    <row r="116" s="13" customFormat="1">
      <c r="A116" s="13"/>
      <c r="B116" s="229"/>
      <c r="C116" s="230"/>
      <c r="D116" s="231" t="s">
        <v>174</v>
      </c>
      <c r="E116" s="232" t="s">
        <v>44</v>
      </c>
      <c r="F116" s="233" t="s">
        <v>768</v>
      </c>
      <c r="G116" s="230"/>
      <c r="H116" s="234">
        <v>111.3</v>
      </c>
      <c r="I116" s="235"/>
      <c r="J116" s="230"/>
      <c r="K116" s="230"/>
      <c r="L116" s="236"/>
      <c r="M116" s="237"/>
      <c r="N116" s="238"/>
      <c r="O116" s="238"/>
      <c r="P116" s="238"/>
      <c r="Q116" s="238"/>
      <c r="R116" s="238"/>
      <c r="S116" s="238"/>
      <c r="T116" s="23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0" t="s">
        <v>174</v>
      </c>
      <c r="AU116" s="240" t="s">
        <v>21</v>
      </c>
      <c r="AV116" s="13" t="s">
        <v>21</v>
      </c>
      <c r="AW116" s="13" t="s">
        <v>42</v>
      </c>
      <c r="AX116" s="13" t="s">
        <v>90</v>
      </c>
      <c r="AY116" s="240" t="s">
        <v>163</v>
      </c>
    </row>
    <row r="117" s="2" customFormat="1" ht="37.8" customHeight="1">
      <c r="A117" s="42"/>
      <c r="B117" s="43"/>
      <c r="C117" s="211" t="s">
        <v>232</v>
      </c>
      <c r="D117" s="211" t="s">
        <v>165</v>
      </c>
      <c r="E117" s="212" t="s">
        <v>255</v>
      </c>
      <c r="F117" s="213" t="s">
        <v>256</v>
      </c>
      <c r="G117" s="214" t="s">
        <v>112</v>
      </c>
      <c r="H117" s="215">
        <v>200.928</v>
      </c>
      <c r="I117" s="216"/>
      <c r="J117" s="217">
        <f>ROUND(I117*H117,2)</f>
        <v>0</v>
      </c>
      <c r="K117" s="213" t="s">
        <v>169</v>
      </c>
      <c r="L117" s="48"/>
      <c r="M117" s="218" t="s">
        <v>44</v>
      </c>
      <c r="N117" s="219" t="s">
        <v>53</v>
      </c>
      <c r="O117" s="88"/>
      <c r="P117" s="220">
        <f>O117*H117</f>
        <v>0</v>
      </c>
      <c r="Q117" s="220">
        <v>0</v>
      </c>
      <c r="R117" s="220">
        <f>Q117*H117</f>
        <v>0</v>
      </c>
      <c r="S117" s="220">
        <v>0</v>
      </c>
      <c r="T117" s="221">
        <f>S117*H117</f>
        <v>0</v>
      </c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R117" s="222" t="s">
        <v>170</v>
      </c>
      <c r="AT117" s="222" t="s">
        <v>165</v>
      </c>
      <c r="AU117" s="222" t="s">
        <v>21</v>
      </c>
      <c r="AY117" s="20" t="s">
        <v>163</v>
      </c>
      <c r="BE117" s="223">
        <f>IF(N117="základní",J117,0)</f>
        <v>0</v>
      </c>
      <c r="BF117" s="223">
        <f>IF(N117="snížená",J117,0)</f>
        <v>0</v>
      </c>
      <c r="BG117" s="223">
        <f>IF(N117="zákl. přenesená",J117,0)</f>
        <v>0</v>
      </c>
      <c r="BH117" s="223">
        <f>IF(N117="sníž. přenesená",J117,0)</f>
        <v>0</v>
      </c>
      <c r="BI117" s="223">
        <f>IF(N117="nulová",J117,0)</f>
        <v>0</v>
      </c>
      <c r="BJ117" s="20" t="s">
        <v>90</v>
      </c>
      <c r="BK117" s="223">
        <f>ROUND(I117*H117,2)</f>
        <v>0</v>
      </c>
      <c r="BL117" s="20" t="s">
        <v>170</v>
      </c>
      <c r="BM117" s="222" t="s">
        <v>792</v>
      </c>
    </row>
    <row r="118" s="2" customFormat="1">
      <c r="A118" s="42"/>
      <c r="B118" s="43"/>
      <c r="C118" s="44"/>
      <c r="D118" s="224" t="s">
        <v>172</v>
      </c>
      <c r="E118" s="44"/>
      <c r="F118" s="225" t="s">
        <v>258</v>
      </c>
      <c r="G118" s="44"/>
      <c r="H118" s="44"/>
      <c r="I118" s="226"/>
      <c r="J118" s="44"/>
      <c r="K118" s="44"/>
      <c r="L118" s="48"/>
      <c r="M118" s="227"/>
      <c r="N118" s="228"/>
      <c r="O118" s="88"/>
      <c r="P118" s="88"/>
      <c r="Q118" s="88"/>
      <c r="R118" s="88"/>
      <c r="S118" s="88"/>
      <c r="T118" s="89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T118" s="20" t="s">
        <v>172</v>
      </c>
      <c r="AU118" s="20" t="s">
        <v>21</v>
      </c>
    </row>
    <row r="119" s="13" customFormat="1">
      <c r="A119" s="13"/>
      <c r="B119" s="229"/>
      <c r="C119" s="230"/>
      <c r="D119" s="231" t="s">
        <v>174</v>
      </c>
      <c r="E119" s="232" t="s">
        <v>44</v>
      </c>
      <c r="F119" s="233" t="s">
        <v>259</v>
      </c>
      <c r="G119" s="230"/>
      <c r="H119" s="234">
        <v>200.928</v>
      </c>
      <c r="I119" s="235"/>
      <c r="J119" s="230"/>
      <c r="K119" s="230"/>
      <c r="L119" s="236"/>
      <c r="M119" s="237"/>
      <c r="N119" s="238"/>
      <c r="O119" s="238"/>
      <c r="P119" s="238"/>
      <c r="Q119" s="238"/>
      <c r="R119" s="238"/>
      <c r="S119" s="238"/>
      <c r="T119" s="239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0" t="s">
        <v>174</v>
      </c>
      <c r="AU119" s="240" t="s">
        <v>21</v>
      </c>
      <c r="AV119" s="13" t="s">
        <v>21</v>
      </c>
      <c r="AW119" s="13" t="s">
        <v>42</v>
      </c>
      <c r="AX119" s="13" t="s">
        <v>90</v>
      </c>
      <c r="AY119" s="240" t="s">
        <v>163</v>
      </c>
    </row>
    <row r="120" s="2" customFormat="1" ht="37.8" customHeight="1">
      <c r="A120" s="42"/>
      <c r="B120" s="43"/>
      <c r="C120" s="211" t="s">
        <v>239</v>
      </c>
      <c r="D120" s="211" t="s">
        <v>165</v>
      </c>
      <c r="E120" s="212" t="s">
        <v>261</v>
      </c>
      <c r="F120" s="213" t="s">
        <v>262</v>
      </c>
      <c r="G120" s="214" t="s">
        <v>112</v>
      </c>
      <c r="H120" s="215">
        <v>10.836</v>
      </c>
      <c r="I120" s="216"/>
      <c r="J120" s="217">
        <f>ROUND(I120*H120,2)</f>
        <v>0</v>
      </c>
      <c r="K120" s="213" t="s">
        <v>169</v>
      </c>
      <c r="L120" s="48"/>
      <c r="M120" s="218" t="s">
        <v>44</v>
      </c>
      <c r="N120" s="219" t="s">
        <v>53</v>
      </c>
      <c r="O120" s="88"/>
      <c r="P120" s="220">
        <f>O120*H120</f>
        <v>0</v>
      </c>
      <c r="Q120" s="220">
        <v>0</v>
      </c>
      <c r="R120" s="220">
        <f>Q120*H120</f>
        <v>0</v>
      </c>
      <c r="S120" s="220">
        <v>0</v>
      </c>
      <c r="T120" s="221">
        <f>S120*H120</f>
        <v>0</v>
      </c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R120" s="222" t="s">
        <v>170</v>
      </c>
      <c r="AT120" s="222" t="s">
        <v>165</v>
      </c>
      <c r="AU120" s="222" t="s">
        <v>21</v>
      </c>
      <c r="AY120" s="20" t="s">
        <v>163</v>
      </c>
      <c r="BE120" s="223">
        <f>IF(N120="základní",J120,0)</f>
        <v>0</v>
      </c>
      <c r="BF120" s="223">
        <f>IF(N120="snížená",J120,0)</f>
        <v>0</v>
      </c>
      <c r="BG120" s="223">
        <f>IF(N120="zákl. přenesená",J120,0)</f>
        <v>0</v>
      </c>
      <c r="BH120" s="223">
        <f>IF(N120="sníž. přenesená",J120,0)</f>
        <v>0</v>
      </c>
      <c r="BI120" s="223">
        <f>IF(N120="nulová",J120,0)</f>
        <v>0</v>
      </c>
      <c r="BJ120" s="20" t="s">
        <v>90</v>
      </c>
      <c r="BK120" s="223">
        <f>ROUND(I120*H120,2)</f>
        <v>0</v>
      </c>
      <c r="BL120" s="20" t="s">
        <v>170</v>
      </c>
      <c r="BM120" s="222" t="s">
        <v>793</v>
      </c>
    </row>
    <row r="121" s="2" customFormat="1">
      <c r="A121" s="42"/>
      <c r="B121" s="43"/>
      <c r="C121" s="44"/>
      <c r="D121" s="224" t="s">
        <v>172</v>
      </c>
      <c r="E121" s="44"/>
      <c r="F121" s="225" t="s">
        <v>264</v>
      </c>
      <c r="G121" s="44"/>
      <c r="H121" s="44"/>
      <c r="I121" s="226"/>
      <c r="J121" s="44"/>
      <c r="K121" s="44"/>
      <c r="L121" s="48"/>
      <c r="M121" s="227"/>
      <c r="N121" s="228"/>
      <c r="O121" s="88"/>
      <c r="P121" s="88"/>
      <c r="Q121" s="88"/>
      <c r="R121" s="88"/>
      <c r="S121" s="88"/>
      <c r="T121" s="89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T121" s="20" t="s">
        <v>172</v>
      </c>
      <c r="AU121" s="20" t="s">
        <v>21</v>
      </c>
    </row>
    <row r="122" s="13" customFormat="1">
      <c r="A122" s="13"/>
      <c r="B122" s="229"/>
      <c r="C122" s="230"/>
      <c r="D122" s="231" t="s">
        <v>174</v>
      </c>
      <c r="E122" s="232" t="s">
        <v>44</v>
      </c>
      <c r="F122" s="233" t="s">
        <v>118</v>
      </c>
      <c r="G122" s="230"/>
      <c r="H122" s="234">
        <v>10.836</v>
      </c>
      <c r="I122" s="235"/>
      <c r="J122" s="230"/>
      <c r="K122" s="230"/>
      <c r="L122" s="236"/>
      <c r="M122" s="237"/>
      <c r="N122" s="238"/>
      <c r="O122" s="238"/>
      <c r="P122" s="238"/>
      <c r="Q122" s="238"/>
      <c r="R122" s="238"/>
      <c r="S122" s="238"/>
      <c r="T122" s="239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0" t="s">
        <v>174</v>
      </c>
      <c r="AU122" s="240" t="s">
        <v>21</v>
      </c>
      <c r="AV122" s="13" t="s">
        <v>21</v>
      </c>
      <c r="AW122" s="13" t="s">
        <v>42</v>
      </c>
      <c r="AX122" s="13" t="s">
        <v>90</v>
      </c>
      <c r="AY122" s="240" t="s">
        <v>163</v>
      </c>
    </row>
    <row r="123" s="2" customFormat="1" ht="37.8" customHeight="1">
      <c r="A123" s="42"/>
      <c r="B123" s="43"/>
      <c r="C123" s="211" t="s">
        <v>8</v>
      </c>
      <c r="D123" s="211" t="s">
        <v>165</v>
      </c>
      <c r="E123" s="212" t="s">
        <v>266</v>
      </c>
      <c r="F123" s="213" t="s">
        <v>267</v>
      </c>
      <c r="G123" s="214" t="s">
        <v>112</v>
      </c>
      <c r="H123" s="215">
        <v>108.36</v>
      </c>
      <c r="I123" s="216"/>
      <c r="J123" s="217">
        <f>ROUND(I123*H123,2)</f>
        <v>0</v>
      </c>
      <c r="K123" s="213" t="s">
        <v>169</v>
      </c>
      <c r="L123" s="48"/>
      <c r="M123" s="218" t="s">
        <v>44</v>
      </c>
      <c r="N123" s="219" t="s">
        <v>53</v>
      </c>
      <c r="O123" s="88"/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R123" s="222" t="s">
        <v>170</v>
      </c>
      <c r="AT123" s="222" t="s">
        <v>165</v>
      </c>
      <c r="AU123" s="222" t="s">
        <v>21</v>
      </c>
      <c r="AY123" s="20" t="s">
        <v>163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20" t="s">
        <v>90</v>
      </c>
      <c r="BK123" s="223">
        <f>ROUND(I123*H123,2)</f>
        <v>0</v>
      </c>
      <c r="BL123" s="20" t="s">
        <v>170</v>
      </c>
      <c r="BM123" s="222" t="s">
        <v>794</v>
      </c>
    </row>
    <row r="124" s="2" customFormat="1">
      <c r="A124" s="42"/>
      <c r="B124" s="43"/>
      <c r="C124" s="44"/>
      <c r="D124" s="224" t="s">
        <v>172</v>
      </c>
      <c r="E124" s="44"/>
      <c r="F124" s="225" t="s">
        <v>269</v>
      </c>
      <c r="G124" s="44"/>
      <c r="H124" s="44"/>
      <c r="I124" s="226"/>
      <c r="J124" s="44"/>
      <c r="K124" s="44"/>
      <c r="L124" s="48"/>
      <c r="M124" s="227"/>
      <c r="N124" s="228"/>
      <c r="O124" s="88"/>
      <c r="P124" s="88"/>
      <c r="Q124" s="88"/>
      <c r="R124" s="88"/>
      <c r="S124" s="88"/>
      <c r="T124" s="89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T124" s="20" t="s">
        <v>172</v>
      </c>
      <c r="AU124" s="20" t="s">
        <v>21</v>
      </c>
    </row>
    <row r="125" s="13" customFormat="1">
      <c r="A125" s="13"/>
      <c r="B125" s="229"/>
      <c r="C125" s="230"/>
      <c r="D125" s="231" t="s">
        <v>174</v>
      </c>
      <c r="E125" s="232" t="s">
        <v>44</v>
      </c>
      <c r="F125" s="233" t="s">
        <v>270</v>
      </c>
      <c r="G125" s="230"/>
      <c r="H125" s="234">
        <v>108.36</v>
      </c>
      <c r="I125" s="235"/>
      <c r="J125" s="230"/>
      <c r="K125" s="230"/>
      <c r="L125" s="236"/>
      <c r="M125" s="237"/>
      <c r="N125" s="238"/>
      <c r="O125" s="238"/>
      <c r="P125" s="238"/>
      <c r="Q125" s="238"/>
      <c r="R125" s="238"/>
      <c r="S125" s="238"/>
      <c r="T125" s="239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0" t="s">
        <v>174</v>
      </c>
      <c r="AU125" s="240" t="s">
        <v>21</v>
      </c>
      <c r="AV125" s="13" t="s">
        <v>21</v>
      </c>
      <c r="AW125" s="13" t="s">
        <v>42</v>
      </c>
      <c r="AX125" s="13" t="s">
        <v>90</v>
      </c>
      <c r="AY125" s="240" t="s">
        <v>163</v>
      </c>
    </row>
    <row r="126" s="2" customFormat="1" ht="24.15" customHeight="1">
      <c r="A126" s="42"/>
      <c r="B126" s="43"/>
      <c r="C126" s="211" t="s">
        <v>249</v>
      </c>
      <c r="D126" s="211" t="s">
        <v>165</v>
      </c>
      <c r="E126" s="212" t="s">
        <v>272</v>
      </c>
      <c r="F126" s="213" t="s">
        <v>273</v>
      </c>
      <c r="G126" s="214" t="s">
        <v>112</v>
      </c>
      <c r="H126" s="215">
        <v>100.464</v>
      </c>
      <c r="I126" s="216"/>
      <c r="J126" s="217">
        <f>ROUND(I126*H126,2)</f>
        <v>0</v>
      </c>
      <c r="K126" s="213" t="s">
        <v>169</v>
      </c>
      <c r="L126" s="48"/>
      <c r="M126" s="218" t="s">
        <v>44</v>
      </c>
      <c r="N126" s="219" t="s">
        <v>53</v>
      </c>
      <c r="O126" s="88"/>
      <c r="P126" s="220">
        <f>O126*H126</f>
        <v>0</v>
      </c>
      <c r="Q126" s="220">
        <v>0</v>
      </c>
      <c r="R126" s="220">
        <f>Q126*H126</f>
        <v>0</v>
      </c>
      <c r="S126" s="220">
        <v>0</v>
      </c>
      <c r="T126" s="221">
        <f>S126*H126</f>
        <v>0</v>
      </c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R126" s="222" t="s">
        <v>170</v>
      </c>
      <c r="AT126" s="222" t="s">
        <v>165</v>
      </c>
      <c r="AU126" s="222" t="s">
        <v>21</v>
      </c>
      <c r="AY126" s="20" t="s">
        <v>163</v>
      </c>
      <c r="BE126" s="223">
        <f>IF(N126="základní",J126,0)</f>
        <v>0</v>
      </c>
      <c r="BF126" s="223">
        <f>IF(N126="snížená",J126,0)</f>
        <v>0</v>
      </c>
      <c r="BG126" s="223">
        <f>IF(N126="zákl. přenesená",J126,0)</f>
        <v>0</v>
      </c>
      <c r="BH126" s="223">
        <f>IF(N126="sníž. přenesená",J126,0)</f>
        <v>0</v>
      </c>
      <c r="BI126" s="223">
        <f>IF(N126="nulová",J126,0)</f>
        <v>0</v>
      </c>
      <c r="BJ126" s="20" t="s">
        <v>90</v>
      </c>
      <c r="BK126" s="223">
        <f>ROUND(I126*H126,2)</f>
        <v>0</v>
      </c>
      <c r="BL126" s="20" t="s">
        <v>170</v>
      </c>
      <c r="BM126" s="222" t="s">
        <v>795</v>
      </c>
    </row>
    <row r="127" s="2" customFormat="1">
      <c r="A127" s="42"/>
      <c r="B127" s="43"/>
      <c r="C127" s="44"/>
      <c r="D127" s="224" t="s">
        <v>172</v>
      </c>
      <c r="E127" s="44"/>
      <c r="F127" s="225" t="s">
        <v>275</v>
      </c>
      <c r="G127" s="44"/>
      <c r="H127" s="44"/>
      <c r="I127" s="226"/>
      <c r="J127" s="44"/>
      <c r="K127" s="44"/>
      <c r="L127" s="48"/>
      <c r="M127" s="227"/>
      <c r="N127" s="228"/>
      <c r="O127" s="88"/>
      <c r="P127" s="88"/>
      <c r="Q127" s="88"/>
      <c r="R127" s="88"/>
      <c r="S127" s="88"/>
      <c r="T127" s="89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T127" s="20" t="s">
        <v>172</v>
      </c>
      <c r="AU127" s="20" t="s">
        <v>21</v>
      </c>
    </row>
    <row r="128" s="13" customFormat="1">
      <c r="A128" s="13"/>
      <c r="B128" s="229"/>
      <c r="C128" s="230"/>
      <c r="D128" s="231" t="s">
        <v>174</v>
      </c>
      <c r="E128" s="232" t="s">
        <v>44</v>
      </c>
      <c r="F128" s="233" t="s">
        <v>127</v>
      </c>
      <c r="G128" s="230"/>
      <c r="H128" s="234">
        <v>100.464</v>
      </c>
      <c r="I128" s="235"/>
      <c r="J128" s="230"/>
      <c r="K128" s="230"/>
      <c r="L128" s="236"/>
      <c r="M128" s="237"/>
      <c r="N128" s="238"/>
      <c r="O128" s="238"/>
      <c r="P128" s="238"/>
      <c r="Q128" s="238"/>
      <c r="R128" s="238"/>
      <c r="S128" s="238"/>
      <c r="T128" s="23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0" t="s">
        <v>174</v>
      </c>
      <c r="AU128" s="240" t="s">
        <v>21</v>
      </c>
      <c r="AV128" s="13" t="s">
        <v>21</v>
      </c>
      <c r="AW128" s="13" t="s">
        <v>42</v>
      </c>
      <c r="AX128" s="13" t="s">
        <v>90</v>
      </c>
      <c r="AY128" s="240" t="s">
        <v>163</v>
      </c>
    </row>
    <row r="129" s="2" customFormat="1" ht="24.15" customHeight="1">
      <c r="A129" s="42"/>
      <c r="B129" s="43"/>
      <c r="C129" s="211" t="s">
        <v>254</v>
      </c>
      <c r="D129" s="211" t="s">
        <v>165</v>
      </c>
      <c r="E129" s="212" t="s">
        <v>277</v>
      </c>
      <c r="F129" s="213" t="s">
        <v>278</v>
      </c>
      <c r="G129" s="214" t="s">
        <v>279</v>
      </c>
      <c r="H129" s="215">
        <v>21.672000000000001</v>
      </c>
      <c r="I129" s="216"/>
      <c r="J129" s="217">
        <f>ROUND(I129*H129,2)</f>
        <v>0</v>
      </c>
      <c r="K129" s="213" t="s">
        <v>169</v>
      </c>
      <c r="L129" s="48"/>
      <c r="M129" s="218" t="s">
        <v>44</v>
      </c>
      <c r="N129" s="219" t="s">
        <v>53</v>
      </c>
      <c r="O129" s="88"/>
      <c r="P129" s="220">
        <f>O129*H129</f>
        <v>0</v>
      </c>
      <c r="Q129" s="220">
        <v>0</v>
      </c>
      <c r="R129" s="220">
        <f>Q129*H129</f>
        <v>0</v>
      </c>
      <c r="S129" s="220">
        <v>0</v>
      </c>
      <c r="T129" s="221">
        <f>S129*H129</f>
        <v>0</v>
      </c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R129" s="222" t="s">
        <v>170</v>
      </c>
      <c r="AT129" s="222" t="s">
        <v>165</v>
      </c>
      <c r="AU129" s="222" t="s">
        <v>21</v>
      </c>
      <c r="AY129" s="20" t="s">
        <v>163</v>
      </c>
      <c r="BE129" s="223">
        <f>IF(N129="základní",J129,0)</f>
        <v>0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20" t="s">
        <v>90</v>
      </c>
      <c r="BK129" s="223">
        <f>ROUND(I129*H129,2)</f>
        <v>0</v>
      </c>
      <c r="BL129" s="20" t="s">
        <v>170</v>
      </c>
      <c r="BM129" s="222" t="s">
        <v>796</v>
      </c>
    </row>
    <row r="130" s="2" customFormat="1">
      <c r="A130" s="42"/>
      <c r="B130" s="43"/>
      <c r="C130" s="44"/>
      <c r="D130" s="224" t="s">
        <v>172</v>
      </c>
      <c r="E130" s="44"/>
      <c r="F130" s="225" t="s">
        <v>281</v>
      </c>
      <c r="G130" s="44"/>
      <c r="H130" s="44"/>
      <c r="I130" s="226"/>
      <c r="J130" s="44"/>
      <c r="K130" s="44"/>
      <c r="L130" s="48"/>
      <c r="M130" s="227"/>
      <c r="N130" s="228"/>
      <c r="O130" s="88"/>
      <c r="P130" s="88"/>
      <c r="Q130" s="88"/>
      <c r="R130" s="88"/>
      <c r="S130" s="88"/>
      <c r="T130" s="89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T130" s="20" t="s">
        <v>172</v>
      </c>
      <c r="AU130" s="20" t="s">
        <v>21</v>
      </c>
    </row>
    <row r="131" s="13" customFormat="1">
      <c r="A131" s="13"/>
      <c r="B131" s="229"/>
      <c r="C131" s="230"/>
      <c r="D131" s="231" t="s">
        <v>174</v>
      </c>
      <c r="E131" s="232" t="s">
        <v>44</v>
      </c>
      <c r="F131" s="233" t="s">
        <v>118</v>
      </c>
      <c r="G131" s="230"/>
      <c r="H131" s="234">
        <v>10.836</v>
      </c>
      <c r="I131" s="235"/>
      <c r="J131" s="230"/>
      <c r="K131" s="230"/>
      <c r="L131" s="236"/>
      <c r="M131" s="237"/>
      <c r="N131" s="238"/>
      <c r="O131" s="238"/>
      <c r="P131" s="238"/>
      <c r="Q131" s="238"/>
      <c r="R131" s="238"/>
      <c r="S131" s="238"/>
      <c r="T131" s="23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0" t="s">
        <v>174</v>
      </c>
      <c r="AU131" s="240" t="s">
        <v>21</v>
      </c>
      <c r="AV131" s="13" t="s">
        <v>21</v>
      </c>
      <c r="AW131" s="13" t="s">
        <v>42</v>
      </c>
      <c r="AX131" s="13" t="s">
        <v>90</v>
      </c>
      <c r="AY131" s="240" t="s">
        <v>163</v>
      </c>
    </row>
    <row r="132" s="13" customFormat="1">
      <c r="A132" s="13"/>
      <c r="B132" s="229"/>
      <c r="C132" s="230"/>
      <c r="D132" s="231" t="s">
        <v>174</v>
      </c>
      <c r="E132" s="230"/>
      <c r="F132" s="233" t="s">
        <v>797</v>
      </c>
      <c r="G132" s="230"/>
      <c r="H132" s="234">
        <v>21.672000000000001</v>
      </c>
      <c r="I132" s="235"/>
      <c r="J132" s="230"/>
      <c r="K132" s="230"/>
      <c r="L132" s="236"/>
      <c r="M132" s="237"/>
      <c r="N132" s="238"/>
      <c r="O132" s="238"/>
      <c r="P132" s="238"/>
      <c r="Q132" s="238"/>
      <c r="R132" s="238"/>
      <c r="S132" s="238"/>
      <c r="T132" s="23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0" t="s">
        <v>174</v>
      </c>
      <c r="AU132" s="240" t="s">
        <v>21</v>
      </c>
      <c r="AV132" s="13" t="s">
        <v>21</v>
      </c>
      <c r="AW132" s="13" t="s">
        <v>4</v>
      </c>
      <c r="AX132" s="13" t="s">
        <v>90</v>
      </c>
      <c r="AY132" s="240" t="s">
        <v>163</v>
      </c>
    </row>
    <row r="133" s="2" customFormat="1" ht="24.15" customHeight="1">
      <c r="A133" s="42"/>
      <c r="B133" s="43"/>
      <c r="C133" s="211" t="s">
        <v>260</v>
      </c>
      <c r="D133" s="211" t="s">
        <v>165</v>
      </c>
      <c r="E133" s="212" t="s">
        <v>284</v>
      </c>
      <c r="F133" s="213" t="s">
        <v>285</v>
      </c>
      <c r="G133" s="214" t="s">
        <v>112</v>
      </c>
      <c r="H133" s="215">
        <v>10.836</v>
      </c>
      <c r="I133" s="216"/>
      <c r="J133" s="217">
        <f>ROUND(I133*H133,2)</f>
        <v>0</v>
      </c>
      <c r="K133" s="213" t="s">
        <v>169</v>
      </c>
      <c r="L133" s="48"/>
      <c r="M133" s="218" t="s">
        <v>44</v>
      </c>
      <c r="N133" s="219" t="s">
        <v>53</v>
      </c>
      <c r="O133" s="88"/>
      <c r="P133" s="220">
        <f>O133*H133</f>
        <v>0</v>
      </c>
      <c r="Q133" s="220">
        <v>0</v>
      </c>
      <c r="R133" s="220">
        <f>Q133*H133</f>
        <v>0</v>
      </c>
      <c r="S133" s="220">
        <v>0</v>
      </c>
      <c r="T133" s="221">
        <f>S133*H133</f>
        <v>0</v>
      </c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R133" s="222" t="s">
        <v>170</v>
      </c>
      <c r="AT133" s="222" t="s">
        <v>165</v>
      </c>
      <c r="AU133" s="222" t="s">
        <v>21</v>
      </c>
      <c r="AY133" s="20" t="s">
        <v>163</v>
      </c>
      <c r="BE133" s="223">
        <f>IF(N133="základní",J133,0)</f>
        <v>0</v>
      </c>
      <c r="BF133" s="223">
        <f>IF(N133="snížená",J133,0)</f>
        <v>0</v>
      </c>
      <c r="BG133" s="223">
        <f>IF(N133="zákl. přenesená",J133,0)</f>
        <v>0</v>
      </c>
      <c r="BH133" s="223">
        <f>IF(N133="sníž. přenesená",J133,0)</f>
        <v>0</v>
      </c>
      <c r="BI133" s="223">
        <f>IF(N133="nulová",J133,0)</f>
        <v>0</v>
      </c>
      <c r="BJ133" s="20" t="s">
        <v>90</v>
      </c>
      <c r="BK133" s="223">
        <f>ROUND(I133*H133,2)</f>
        <v>0</v>
      </c>
      <c r="BL133" s="20" t="s">
        <v>170</v>
      </c>
      <c r="BM133" s="222" t="s">
        <v>798</v>
      </c>
    </row>
    <row r="134" s="2" customFormat="1">
      <c r="A134" s="42"/>
      <c r="B134" s="43"/>
      <c r="C134" s="44"/>
      <c r="D134" s="224" t="s">
        <v>172</v>
      </c>
      <c r="E134" s="44"/>
      <c r="F134" s="225" t="s">
        <v>287</v>
      </c>
      <c r="G134" s="44"/>
      <c r="H134" s="44"/>
      <c r="I134" s="226"/>
      <c r="J134" s="44"/>
      <c r="K134" s="44"/>
      <c r="L134" s="48"/>
      <c r="M134" s="227"/>
      <c r="N134" s="228"/>
      <c r="O134" s="88"/>
      <c r="P134" s="88"/>
      <c r="Q134" s="88"/>
      <c r="R134" s="88"/>
      <c r="S134" s="88"/>
      <c r="T134" s="89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T134" s="20" t="s">
        <v>172</v>
      </c>
      <c r="AU134" s="20" t="s">
        <v>21</v>
      </c>
    </row>
    <row r="135" s="13" customFormat="1">
      <c r="A135" s="13"/>
      <c r="B135" s="229"/>
      <c r="C135" s="230"/>
      <c r="D135" s="231" t="s">
        <v>174</v>
      </c>
      <c r="E135" s="232" t="s">
        <v>44</v>
      </c>
      <c r="F135" s="233" t="s">
        <v>121</v>
      </c>
      <c r="G135" s="230"/>
      <c r="H135" s="234">
        <v>111.3</v>
      </c>
      <c r="I135" s="235"/>
      <c r="J135" s="230"/>
      <c r="K135" s="230"/>
      <c r="L135" s="236"/>
      <c r="M135" s="237"/>
      <c r="N135" s="238"/>
      <c r="O135" s="238"/>
      <c r="P135" s="238"/>
      <c r="Q135" s="238"/>
      <c r="R135" s="238"/>
      <c r="S135" s="238"/>
      <c r="T135" s="23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0" t="s">
        <v>174</v>
      </c>
      <c r="AU135" s="240" t="s">
        <v>21</v>
      </c>
      <c r="AV135" s="13" t="s">
        <v>21</v>
      </c>
      <c r="AW135" s="13" t="s">
        <v>42</v>
      </c>
      <c r="AX135" s="13" t="s">
        <v>82</v>
      </c>
      <c r="AY135" s="240" t="s">
        <v>163</v>
      </c>
    </row>
    <row r="136" s="13" customFormat="1">
      <c r="A136" s="13"/>
      <c r="B136" s="229"/>
      <c r="C136" s="230"/>
      <c r="D136" s="231" t="s">
        <v>174</v>
      </c>
      <c r="E136" s="232" t="s">
        <v>44</v>
      </c>
      <c r="F136" s="233" t="s">
        <v>289</v>
      </c>
      <c r="G136" s="230"/>
      <c r="H136" s="234">
        <v>-100.464</v>
      </c>
      <c r="I136" s="235"/>
      <c r="J136" s="230"/>
      <c r="K136" s="230"/>
      <c r="L136" s="236"/>
      <c r="M136" s="237"/>
      <c r="N136" s="238"/>
      <c r="O136" s="238"/>
      <c r="P136" s="238"/>
      <c r="Q136" s="238"/>
      <c r="R136" s="238"/>
      <c r="S136" s="238"/>
      <c r="T136" s="23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0" t="s">
        <v>174</v>
      </c>
      <c r="AU136" s="240" t="s">
        <v>21</v>
      </c>
      <c r="AV136" s="13" t="s">
        <v>21</v>
      </c>
      <c r="AW136" s="13" t="s">
        <v>42</v>
      </c>
      <c r="AX136" s="13" t="s">
        <v>82</v>
      </c>
      <c r="AY136" s="240" t="s">
        <v>163</v>
      </c>
    </row>
    <row r="137" s="15" customFormat="1">
      <c r="A137" s="15"/>
      <c r="B137" s="252"/>
      <c r="C137" s="253"/>
      <c r="D137" s="231" t="s">
        <v>174</v>
      </c>
      <c r="E137" s="254" t="s">
        <v>118</v>
      </c>
      <c r="F137" s="255" t="s">
        <v>226</v>
      </c>
      <c r="G137" s="253"/>
      <c r="H137" s="256">
        <v>10.836</v>
      </c>
      <c r="I137" s="257"/>
      <c r="J137" s="253"/>
      <c r="K137" s="253"/>
      <c r="L137" s="258"/>
      <c r="M137" s="259"/>
      <c r="N137" s="260"/>
      <c r="O137" s="260"/>
      <c r="P137" s="260"/>
      <c r="Q137" s="260"/>
      <c r="R137" s="260"/>
      <c r="S137" s="260"/>
      <c r="T137" s="261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2" t="s">
        <v>174</v>
      </c>
      <c r="AU137" s="262" t="s">
        <v>21</v>
      </c>
      <c r="AV137" s="15" t="s">
        <v>170</v>
      </c>
      <c r="AW137" s="15" t="s">
        <v>42</v>
      </c>
      <c r="AX137" s="15" t="s">
        <v>90</v>
      </c>
      <c r="AY137" s="262" t="s">
        <v>163</v>
      </c>
    </row>
    <row r="138" s="2" customFormat="1" ht="24.15" customHeight="1">
      <c r="A138" s="42"/>
      <c r="B138" s="43"/>
      <c r="C138" s="211" t="s">
        <v>265</v>
      </c>
      <c r="D138" s="211" t="s">
        <v>165</v>
      </c>
      <c r="E138" s="212" t="s">
        <v>291</v>
      </c>
      <c r="F138" s="213" t="s">
        <v>292</v>
      </c>
      <c r="G138" s="214" t="s">
        <v>112</v>
      </c>
      <c r="H138" s="215">
        <v>100.464</v>
      </c>
      <c r="I138" s="216"/>
      <c r="J138" s="217">
        <f>ROUND(I138*H138,2)</f>
        <v>0</v>
      </c>
      <c r="K138" s="213" t="s">
        <v>169</v>
      </c>
      <c r="L138" s="48"/>
      <c r="M138" s="218" t="s">
        <v>44</v>
      </c>
      <c r="N138" s="219" t="s">
        <v>53</v>
      </c>
      <c r="O138" s="88"/>
      <c r="P138" s="220">
        <f>O138*H138</f>
        <v>0</v>
      </c>
      <c r="Q138" s="220">
        <v>0</v>
      </c>
      <c r="R138" s="220">
        <f>Q138*H138</f>
        <v>0</v>
      </c>
      <c r="S138" s="220">
        <v>0</v>
      </c>
      <c r="T138" s="221">
        <f>S138*H138</f>
        <v>0</v>
      </c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R138" s="222" t="s">
        <v>170</v>
      </c>
      <c r="AT138" s="222" t="s">
        <v>165</v>
      </c>
      <c r="AU138" s="222" t="s">
        <v>21</v>
      </c>
      <c r="AY138" s="20" t="s">
        <v>163</v>
      </c>
      <c r="BE138" s="223">
        <f>IF(N138="základní",J138,0)</f>
        <v>0</v>
      </c>
      <c r="BF138" s="223">
        <f>IF(N138="snížená",J138,0)</f>
        <v>0</v>
      </c>
      <c r="BG138" s="223">
        <f>IF(N138="zákl. přenesená",J138,0)</f>
        <v>0</v>
      </c>
      <c r="BH138" s="223">
        <f>IF(N138="sníž. přenesená",J138,0)</f>
        <v>0</v>
      </c>
      <c r="BI138" s="223">
        <f>IF(N138="nulová",J138,0)</f>
        <v>0</v>
      </c>
      <c r="BJ138" s="20" t="s">
        <v>90</v>
      </c>
      <c r="BK138" s="223">
        <f>ROUND(I138*H138,2)</f>
        <v>0</v>
      </c>
      <c r="BL138" s="20" t="s">
        <v>170</v>
      </c>
      <c r="BM138" s="222" t="s">
        <v>799</v>
      </c>
    </row>
    <row r="139" s="2" customFormat="1">
      <c r="A139" s="42"/>
      <c r="B139" s="43"/>
      <c r="C139" s="44"/>
      <c r="D139" s="224" t="s">
        <v>172</v>
      </c>
      <c r="E139" s="44"/>
      <c r="F139" s="225" t="s">
        <v>294</v>
      </c>
      <c r="G139" s="44"/>
      <c r="H139" s="44"/>
      <c r="I139" s="226"/>
      <c r="J139" s="44"/>
      <c r="K139" s="44"/>
      <c r="L139" s="48"/>
      <c r="M139" s="227"/>
      <c r="N139" s="228"/>
      <c r="O139" s="88"/>
      <c r="P139" s="88"/>
      <c r="Q139" s="88"/>
      <c r="R139" s="88"/>
      <c r="S139" s="88"/>
      <c r="T139" s="89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T139" s="20" t="s">
        <v>172</v>
      </c>
      <c r="AU139" s="20" t="s">
        <v>21</v>
      </c>
    </row>
    <row r="140" s="13" customFormat="1">
      <c r="A140" s="13"/>
      <c r="B140" s="229"/>
      <c r="C140" s="230"/>
      <c r="D140" s="231" t="s">
        <v>174</v>
      </c>
      <c r="E140" s="232" t="s">
        <v>44</v>
      </c>
      <c r="F140" s="233" t="s">
        <v>121</v>
      </c>
      <c r="G140" s="230"/>
      <c r="H140" s="234">
        <v>111.3</v>
      </c>
      <c r="I140" s="235"/>
      <c r="J140" s="230"/>
      <c r="K140" s="230"/>
      <c r="L140" s="236"/>
      <c r="M140" s="237"/>
      <c r="N140" s="238"/>
      <c r="O140" s="238"/>
      <c r="P140" s="238"/>
      <c r="Q140" s="238"/>
      <c r="R140" s="238"/>
      <c r="S140" s="238"/>
      <c r="T140" s="23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0" t="s">
        <v>174</v>
      </c>
      <c r="AU140" s="240" t="s">
        <v>21</v>
      </c>
      <c r="AV140" s="13" t="s">
        <v>21</v>
      </c>
      <c r="AW140" s="13" t="s">
        <v>42</v>
      </c>
      <c r="AX140" s="13" t="s">
        <v>82</v>
      </c>
      <c r="AY140" s="240" t="s">
        <v>163</v>
      </c>
    </row>
    <row r="141" s="13" customFormat="1">
      <c r="A141" s="13"/>
      <c r="B141" s="229"/>
      <c r="C141" s="230"/>
      <c r="D141" s="231" t="s">
        <v>174</v>
      </c>
      <c r="E141" s="232" t="s">
        <v>44</v>
      </c>
      <c r="F141" s="233" t="s">
        <v>295</v>
      </c>
      <c r="G141" s="230"/>
      <c r="H141" s="234">
        <v>-8.3160000000000007</v>
      </c>
      <c r="I141" s="235"/>
      <c r="J141" s="230"/>
      <c r="K141" s="230"/>
      <c r="L141" s="236"/>
      <c r="M141" s="237"/>
      <c r="N141" s="238"/>
      <c r="O141" s="238"/>
      <c r="P141" s="238"/>
      <c r="Q141" s="238"/>
      <c r="R141" s="238"/>
      <c r="S141" s="238"/>
      <c r="T141" s="23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0" t="s">
        <v>174</v>
      </c>
      <c r="AU141" s="240" t="s">
        <v>21</v>
      </c>
      <c r="AV141" s="13" t="s">
        <v>21</v>
      </c>
      <c r="AW141" s="13" t="s">
        <v>42</v>
      </c>
      <c r="AX141" s="13" t="s">
        <v>82</v>
      </c>
      <c r="AY141" s="240" t="s">
        <v>163</v>
      </c>
    </row>
    <row r="142" s="13" customFormat="1">
      <c r="A142" s="13"/>
      <c r="B142" s="229"/>
      <c r="C142" s="230"/>
      <c r="D142" s="231" t="s">
        <v>174</v>
      </c>
      <c r="E142" s="232" t="s">
        <v>44</v>
      </c>
      <c r="F142" s="233" t="s">
        <v>296</v>
      </c>
      <c r="G142" s="230"/>
      <c r="H142" s="234">
        <v>-2.52</v>
      </c>
      <c r="I142" s="235"/>
      <c r="J142" s="230"/>
      <c r="K142" s="230"/>
      <c r="L142" s="236"/>
      <c r="M142" s="237"/>
      <c r="N142" s="238"/>
      <c r="O142" s="238"/>
      <c r="P142" s="238"/>
      <c r="Q142" s="238"/>
      <c r="R142" s="238"/>
      <c r="S142" s="238"/>
      <c r="T142" s="23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0" t="s">
        <v>174</v>
      </c>
      <c r="AU142" s="240" t="s">
        <v>21</v>
      </c>
      <c r="AV142" s="13" t="s">
        <v>21</v>
      </c>
      <c r="AW142" s="13" t="s">
        <v>42</v>
      </c>
      <c r="AX142" s="13" t="s">
        <v>82</v>
      </c>
      <c r="AY142" s="240" t="s">
        <v>163</v>
      </c>
    </row>
    <row r="143" s="15" customFormat="1">
      <c r="A143" s="15"/>
      <c r="B143" s="252"/>
      <c r="C143" s="253"/>
      <c r="D143" s="231" t="s">
        <v>174</v>
      </c>
      <c r="E143" s="254" t="s">
        <v>127</v>
      </c>
      <c r="F143" s="255" t="s">
        <v>226</v>
      </c>
      <c r="G143" s="253"/>
      <c r="H143" s="256">
        <v>100.464</v>
      </c>
      <c r="I143" s="257"/>
      <c r="J143" s="253"/>
      <c r="K143" s="253"/>
      <c r="L143" s="258"/>
      <c r="M143" s="259"/>
      <c r="N143" s="260"/>
      <c r="O143" s="260"/>
      <c r="P143" s="260"/>
      <c r="Q143" s="260"/>
      <c r="R143" s="260"/>
      <c r="S143" s="260"/>
      <c r="T143" s="261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2" t="s">
        <v>174</v>
      </c>
      <c r="AU143" s="262" t="s">
        <v>21</v>
      </c>
      <c r="AV143" s="15" t="s">
        <v>170</v>
      </c>
      <c r="AW143" s="15" t="s">
        <v>42</v>
      </c>
      <c r="AX143" s="15" t="s">
        <v>90</v>
      </c>
      <c r="AY143" s="262" t="s">
        <v>163</v>
      </c>
    </row>
    <row r="144" s="2" customFormat="1" ht="37.8" customHeight="1">
      <c r="A144" s="42"/>
      <c r="B144" s="43"/>
      <c r="C144" s="211" t="s">
        <v>271</v>
      </c>
      <c r="D144" s="211" t="s">
        <v>165</v>
      </c>
      <c r="E144" s="212" t="s">
        <v>298</v>
      </c>
      <c r="F144" s="213" t="s">
        <v>299</v>
      </c>
      <c r="G144" s="214" t="s">
        <v>112</v>
      </c>
      <c r="H144" s="215">
        <v>8.3160000000000007</v>
      </c>
      <c r="I144" s="216"/>
      <c r="J144" s="217">
        <f>ROUND(I144*H144,2)</f>
        <v>0</v>
      </c>
      <c r="K144" s="213" t="s">
        <v>169</v>
      </c>
      <c r="L144" s="48"/>
      <c r="M144" s="218" t="s">
        <v>44</v>
      </c>
      <c r="N144" s="219" t="s">
        <v>53</v>
      </c>
      <c r="O144" s="88"/>
      <c r="P144" s="220">
        <f>O144*H144</f>
        <v>0</v>
      </c>
      <c r="Q144" s="220">
        <v>0</v>
      </c>
      <c r="R144" s="220">
        <f>Q144*H144</f>
        <v>0</v>
      </c>
      <c r="S144" s="220">
        <v>0</v>
      </c>
      <c r="T144" s="221">
        <f>S144*H144</f>
        <v>0</v>
      </c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R144" s="222" t="s">
        <v>170</v>
      </c>
      <c r="AT144" s="222" t="s">
        <v>165</v>
      </c>
      <c r="AU144" s="222" t="s">
        <v>21</v>
      </c>
      <c r="AY144" s="20" t="s">
        <v>163</v>
      </c>
      <c r="BE144" s="223">
        <f>IF(N144="základní",J144,0)</f>
        <v>0</v>
      </c>
      <c r="BF144" s="223">
        <f>IF(N144="snížená",J144,0)</f>
        <v>0</v>
      </c>
      <c r="BG144" s="223">
        <f>IF(N144="zákl. přenesená",J144,0)</f>
        <v>0</v>
      </c>
      <c r="BH144" s="223">
        <f>IF(N144="sníž. přenesená",J144,0)</f>
        <v>0</v>
      </c>
      <c r="BI144" s="223">
        <f>IF(N144="nulová",J144,0)</f>
        <v>0</v>
      </c>
      <c r="BJ144" s="20" t="s">
        <v>90</v>
      </c>
      <c r="BK144" s="223">
        <f>ROUND(I144*H144,2)</f>
        <v>0</v>
      </c>
      <c r="BL144" s="20" t="s">
        <v>170</v>
      </c>
      <c r="BM144" s="222" t="s">
        <v>800</v>
      </c>
    </row>
    <row r="145" s="2" customFormat="1">
      <c r="A145" s="42"/>
      <c r="B145" s="43"/>
      <c r="C145" s="44"/>
      <c r="D145" s="224" t="s">
        <v>172</v>
      </c>
      <c r="E145" s="44"/>
      <c r="F145" s="225" t="s">
        <v>301</v>
      </c>
      <c r="G145" s="44"/>
      <c r="H145" s="44"/>
      <c r="I145" s="226"/>
      <c r="J145" s="44"/>
      <c r="K145" s="44"/>
      <c r="L145" s="48"/>
      <c r="M145" s="227"/>
      <c r="N145" s="228"/>
      <c r="O145" s="88"/>
      <c r="P145" s="88"/>
      <c r="Q145" s="88"/>
      <c r="R145" s="88"/>
      <c r="S145" s="88"/>
      <c r="T145" s="89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T145" s="20" t="s">
        <v>172</v>
      </c>
      <c r="AU145" s="20" t="s">
        <v>21</v>
      </c>
    </row>
    <row r="146" s="13" customFormat="1">
      <c r="A146" s="13"/>
      <c r="B146" s="229"/>
      <c r="C146" s="230"/>
      <c r="D146" s="231" t="s">
        <v>174</v>
      </c>
      <c r="E146" s="232" t="s">
        <v>44</v>
      </c>
      <c r="F146" s="233" t="s">
        <v>801</v>
      </c>
      <c r="G146" s="230"/>
      <c r="H146" s="234">
        <v>8.3160000000000007</v>
      </c>
      <c r="I146" s="235"/>
      <c r="J146" s="230"/>
      <c r="K146" s="230"/>
      <c r="L146" s="236"/>
      <c r="M146" s="237"/>
      <c r="N146" s="238"/>
      <c r="O146" s="238"/>
      <c r="P146" s="238"/>
      <c r="Q146" s="238"/>
      <c r="R146" s="238"/>
      <c r="S146" s="238"/>
      <c r="T146" s="23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0" t="s">
        <v>174</v>
      </c>
      <c r="AU146" s="240" t="s">
        <v>21</v>
      </c>
      <c r="AV146" s="13" t="s">
        <v>21</v>
      </c>
      <c r="AW146" s="13" t="s">
        <v>42</v>
      </c>
      <c r="AX146" s="13" t="s">
        <v>82</v>
      </c>
      <c r="AY146" s="240" t="s">
        <v>163</v>
      </c>
    </row>
    <row r="147" s="15" customFormat="1">
      <c r="A147" s="15"/>
      <c r="B147" s="252"/>
      <c r="C147" s="253"/>
      <c r="D147" s="231" t="s">
        <v>174</v>
      </c>
      <c r="E147" s="254" t="s">
        <v>114</v>
      </c>
      <c r="F147" s="255" t="s">
        <v>226</v>
      </c>
      <c r="G147" s="253"/>
      <c r="H147" s="256">
        <v>8.3160000000000007</v>
      </c>
      <c r="I147" s="257"/>
      <c r="J147" s="253"/>
      <c r="K147" s="253"/>
      <c r="L147" s="258"/>
      <c r="M147" s="259"/>
      <c r="N147" s="260"/>
      <c r="O147" s="260"/>
      <c r="P147" s="260"/>
      <c r="Q147" s="260"/>
      <c r="R147" s="260"/>
      <c r="S147" s="260"/>
      <c r="T147" s="261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2" t="s">
        <v>174</v>
      </c>
      <c r="AU147" s="262" t="s">
        <v>21</v>
      </c>
      <c r="AV147" s="15" t="s">
        <v>170</v>
      </c>
      <c r="AW147" s="15" t="s">
        <v>42</v>
      </c>
      <c r="AX147" s="15" t="s">
        <v>90</v>
      </c>
      <c r="AY147" s="262" t="s">
        <v>163</v>
      </c>
    </row>
    <row r="148" s="2" customFormat="1" ht="16.5" customHeight="1">
      <c r="A148" s="42"/>
      <c r="B148" s="43"/>
      <c r="C148" s="263" t="s">
        <v>276</v>
      </c>
      <c r="D148" s="263" t="s">
        <v>306</v>
      </c>
      <c r="E148" s="264" t="s">
        <v>307</v>
      </c>
      <c r="F148" s="265" t="s">
        <v>308</v>
      </c>
      <c r="G148" s="266" t="s">
        <v>279</v>
      </c>
      <c r="H148" s="267">
        <v>16.632000000000001</v>
      </c>
      <c r="I148" s="268"/>
      <c r="J148" s="269">
        <f>ROUND(I148*H148,2)</f>
        <v>0</v>
      </c>
      <c r="K148" s="265" t="s">
        <v>169</v>
      </c>
      <c r="L148" s="270"/>
      <c r="M148" s="271" t="s">
        <v>44</v>
      </c>
      <c r="N148" s="272" t="s">
        <v>53</v>
      </c>
      <c r="O148" s="88"/>
      <c r="P148" s="220">
        <f>O148*H148</f>
        <v>0</v>
      </c>
      <c r="Q148" s="220">
        <v>1</v>
      </c>
      <c r="R148" s="220">
        <f>Q148*H148</f>
        <v>16.632000000000001</v>
      </c>
      <c r="S148" s="220">
        <v>0</v>
      </c>
      <c r="T148" s="221">
        <f>S148*H148</f>
        <v>0</v>
      </c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R148" s="222" t="s">
        <v>218</v>
      </c>
      <c r="AT148" s="222" t="s">
        <v>306</v>
      </c>
      <c r="AU148" s="222" t="s">
        <v>21</v>
      </c>
      <c r="AY148" s="20" t="s">
        <v>163</v>
      </c>
      <c r="BE148" s="223">
        <f>IF(N148="základní",J148,0)</f>
        <v>0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20" t="s">
        <v>90</v>
      </c>
      <c r="BK148" s="223">
        <f>ROUND(I148*H148,2)</f>
        <v>0</v>
      </c>
      <c r="BL148" s="20" t="s">
        <v>170</v>
      </c>
      <c r="BM148" s="222" t="s">
        <v>802</v>
      </c>
    </row>
    <row r="149" s="13" customFormat="1">
      <c r="A149" s="13"/>
      <c r="B149" s="229"/>
      <c r="C149" s="230"/>
      <c r="D149" s="231" t="s">
        <v>174</v>
      </c>
      <c r="E149" s="232" t="s">
        <v>44</v>
      </c>
      <c r="F149" s="233" t="s">
        <v>114</v>
      </c>
      <c r="G149" s="230"/>
      <c r="H149" s="234">
        <v>8.3160000000000007</v>
      </c>
      <c r="I149" s="235"/>
      <c r="J149" s="230"/>
      <c r="K149" s="230"/>
      <c r="L149" s="236"/>
      <c r="M149" s="237"/>
      <c r="N149" s="238"/>
      <c r="O149" s="238"/>
      <c r="P149" s="238"/>
      <c r="Q149" s="238"/>
      <c r="R149" s="238"/>
      <c r="S149" s="238"/>
      <c r="T149" s="239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0" t="s">
        <v>174</v>
      </c>
      <c r="AU149" s="240" t="s">
        <v>21</v>
      </c>
      <c r="AV149" s="13" t="s">
        <v>21</v>
      </c>
      <c r="AW149" s="13" t="s">
        <v>42</v>
      </c>
      <c r="AX149" s="13" t="s">
        <v>90</v>
      </c>
      <c r="AY149" s="240" t="s">
        <v>163</v>
      </c>
    </row>
    <row r="150" s="13" customFormat="1">
      <c r="A150" s="13"/>
      <c r="B150" s="229"/>
      <c r="C150" s="230"/>
      <c r="D150" s="231" t="s">
        <v>174</v>
      </c>
      <c r="E150" s="230"/>
      <c r="F150" s="233" t="s">
        <v>803</v>
      </c>
      <c r="G150" s="230"/>
      <c r="H150" s="234">
        <v>16.632000000000001</v>
      </c>
      <c r="I150" s="235"/>
      <c r="J150" s="230"/>
      <c r="K150" s="230"/>
      <c r="L150" s="236"/>
      <c r="M150" s="237"/>
      <c r="N150" s="238"/>
      <c r="O150" s="238"/>
      <c r="P150" s="238"/>
      <c r="Q150" s="238"/>
      <c r="R150" s="238"/>
      <c r="S150" s="238"/>
      <c r="T150" s="23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0" t="s">
        <v>174</v>
      </c>
      <c r="AU150" s="240" t="s">
        <v>21</v>
      </c>
      <c r="AV150" s="13" t="s">
        <v>21</v>
      </c>
      <c r="AW150" s="13" t="s">
        <v>4</v>
      </c>
      <c r="AX150" s="13" t="s">
        <v>90</v>
      </c>
      <c r="AY150" s="240" t="s">
        <v>163</v>
      </c>
    </row>
    <row r="151" s="2" customFormat="1" ht="24.15" customHeight="1">
      <c r="A151" s="42"/>
      <c r="B151" s="43"/>
      <c r="C151" s="211" t="s">
        <v>283</v>
      </c>
      <c r="D151" s="211" t="s">
        <v>165</v>
      </c>
      <c r="E151" s="212" t="s">
        <v>315</v>
      </c>
      <c r="F151" s="213" t="s">
        <v>316</v>
      </c>
      <c r="G151" s="214" t="s">
        <v>185</v>
      </c>
      <c r="H151" s="215">
        <v>12</v>
      </c>
      <c r="I151" s="216"/>
      <c r="J151" s="217">
        <f>ROUND(I151*H151,2)</f>
        <v>0</v>
      </c>
      <c r="K151" s="213" t="s">
        <v>169</v>
      </c>
      <c r="L151" s="48"/>
      <c r="M151" s="218" t="s">
        <v>44</v>
      </c>
      <c r="N151" s="219" t="s">
        <v>53</v>
      </c>
      <c r="O151" s="88"/>
      <c r="P151" s="220">
        <f>O151*H151</f>
        <v>0</v>
      </c>
      <c r="Q151" s="220">
        <v>0</v>
      </c>
      <c r="R151" s="220">
        <f>Q151*H151</f>
        <v>0</v>
      </c>
      <c r="S151" s="220">
        <v>0</v>
      </c>
      <c r="T151" s="221">
        <f>S151*H151</f>
        <v>0</v>
      </c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R151" s="222" t="s">
        <v>170</v>
      </c>
      <c r="AT151" s="222" t="s">
        <v>165</v>
      </c>
      <c r="AU151" s="222" t="s">
        <v>21</v>
      </c>
      <c r="AY151" s="20" t="s">
        <v>163</v>
      </c>
      <c r="BE151" s="223">
        <f>IF(N151="základní",J151,0)</f>
        <v>0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20" t="s">
        <v>90</v>
      </c>
      <c r="BK151" s="223">
        <f>ROUND(I151*H151,2)</f>
        <v>0</v>
      </c>
      <c r="BL151" s="20" t="s">
        <v>170</v>
      </c>
      <c r="BM151" s="222" t="s">
        <v>804</v>
      </c>
    </row>
    <row r="152" s="2" customFormat="1">
      <c r="A152" s="42"/>
      <c r="B152" s="43"/>
      <c r="C152" s="44"/>
      <c r="D152" s="224" t="s">
        <v>172</v>
      </c>
      <c r="E152" s="44"/>
      <c r="F152" s="225" t="s">
        <v>318</v>
      </c>
      <c r="G152" s="44"/>
      <c r="H152" s="44"/>
      <c r="I152" s="226"/>
      <c r="J152" s="44"/>
      <c r="K152" s="44"/>
      <c r="L152" s="48"/>
      <c r="M152" s="227"/>
      <c r="N152" s="228"/>
      <c r="O152" s="88"/>
      <c r="P152" s="88"/>
      <c r="Q152" s="88"/>
      <c r="R152" s="88"/>
      <c r="S152" s="88"/>
      <c r="T152" s="89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T152" s="20" t="s">
        <v>172</v>
      </c>
      <c r="AU152" s="20" t="s">
        <v>21</v>
      </c>
    </row>
    <row r="153" s="13" customFormat="1">
      <c r="A153" s="13"/>
      <c r="B153" s="229"/>
      <c r="C153" s="230"/>
      <c r="D153" s="231" t="s">
        <v>174</v>
      </c>
      <c r="E153" s="232" t="s">
        <v>44</v>
      </c>
      <c r="F153" s="233" t="s">
        <v>8</v>
      </c>
      <c r="G153" s="230"/>
      <c r="H153" s="234">
        <v>12</v>
      </c>
      <c r="I153" s="235"/>
      <c r="J153" s="230"/>
      <c r="K153" s="230"/>
      <c r="L153" s="236"/>
      <c r="M153" s="237"/>
      <c r="N153" s="238"/>
      <c r="O153" s="238"/>
      <c r="P153" s="238"/>
      <c r="Q153" s="238"/>
      <c r="R153" s="238"/>
      <c r="S153" s="238"/>
      <c r="T153" s="23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0" t="s">
        <v>174</v>
      </c>
      <c r="AU153" s="240" t="s">
        <v>21</v>
      </c>
      <c r="AV153" s="13" t="s">
        <v>21</v>
      </c>
      <c r="AW153" s="13" t="s">
        <v>42</v>
      </c>
      <c r="AX153" s="13" t="s">
        <v>90</v>
      </c>
      <c r="AY153" s="240" t="s">
        <v>163</v>
      </c>
    </row>
    <row r="154" s="2" customFormat="1" ht="24.15" customHeight="1">
      <c r="A154" s="42"/>
      <c r="B154" s="43"/>
      <c r="C154" s="211" t="s">
        <v>290</v>
      </c>
      <c r="D154" s="211" t="s">
        <v>165</v>
      </c>
      <c r="E154" s="212" t="s">
        <v>321</v>
      </c>
      <c r="F154" s="213" t="s">
        <v>322</v>
      </c>
      <c r="G154" s="214" t="s">
        <v>185</v>
      </c>
      <c r="H154" s="215">
        <v>12</v>
      </c>
      <c r="I154" s="216"/>
      <c r="J154" s="217">
        <f>ROUND(I154*H154,2)</f>
        <v>0</v>
      </c>
      <c r="K154" s="213" t="s">
        <v>169</v>
      </c>
      <c r="L154" s="48"/>
      <c r="M154" s="218" t="s">
        <v>44</v>
      </c>
      <c r="N154" s="219" t="s">
        <v>53</v>
      </c>
      <c r="O154" s="88"/>
      <c r="P154" s="220">
        <f>O154*H154</f>
        <v>0</v>
      </c>
      <c r="Q154" s="220">
        <v>0</v>
      </c>
      <c r="R154" s="220">
        <f>Q154*H154</f>
        <v>0</v>
      </c>
      <c r="S154" s="220">
        <v>0</v>
      </c>
      <c r="T154" s="221">
        <f>S154*H154</f>
        <v>0</v>
      </c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R154" s="222" t="s">
        <v>170</v>
      </c>
      <c r="AT154" s="222" t="s">
        <v>165</v>
      </c>
      <c r="AU154" s="222" t="s">
        <v>21</v>
      </c>
      <c r="AY154" s="20" t="s">
        <v>163</v>
      </c>
      <c r="BE154" s="223">
        <f>IF(N154="základní",J154,0)</f>
        <v>0</v>
      </c>
      <c r="BF154" s="223">
        <f>IF(N154="snížená",J154,0)</f>
        <v>0</v>
      </c>
      <c r="BG154" s="223">
        <f>IF(N154="zákl. přenesená",J154,0)</f>
        <v>0</v>
      </c>
      <c r="BH154" s="223">
        <f>IF(N154="sníž. přenesená",J154,0)</f>
        <v>0</v>
      </c>
      <c r="BI154" s="223">
        <f>IF(N154="nulová",J154,0)</f>
        <v>0</v>
      </c>
      <c r="BJ154" s="20" t="s">
        <v>90</v>
      </c>
      <c r="BK154" s="223">
        <f>ROUND(I154*H154,2)</f>
        <v>0</v>
      </c>
      <c r="BL154" s="20" t="s">
        <v>170</v>
      </c>
      <c r="BM154" s="222" t="s">
        <v>805</v>
      </c>
    </row>
    <row r="155" s="2" customFormat="1">
      <c r="A155" s="42"/>
      <c r="B155" s="43"/>
      <c r="C155" s="44"/>
      <c r="D155" s="224" t="s">
        <v>172</v>
      </c>
      <c r="E155" s="44"/>
      <c r="F155" s="225" t="s">
        <v>324</v>
      </c>
      <c r="G155" s="44"/>
      <c r="H155" s="44"/>
      <c r="I155" s="226"/>
      <c r="J155" s="44"/>
      <c r="K155" s="44"/>
      <c r="L155" s="48"/>
      <c r="M155" s="227"/>
      <c r="N155" s="228"/>
      <c r="O155" s="88"/>
      <c r="P155" s="88"/>
      <c r="Q155" s="88"/>
      <c r="R155" s="88"/>
      <c r="S155" s="88"/>
      <c r="T155" s="89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T155" s="20" t="s">
        <v>172</v>
      </c>
      <c r="AU155" s="20" t="s">
        <v>21</v>
      </c>
    </row>
    <row r="156" s="13" customFormat="1">
      <c r="A156" s="13"/>
      <c r="B156" s="229"/>
      <c r="C156" s="230"/>
      <c r="D156" s="231" t="s">
        <v>174</v>
      </c>
      <c r="E156" s="232" t="s">
        <v>44</v>
      </c>
      <c r="F156" s="233" t="s">
        <v>8</v>
      </c>
      <c r="G156" s="230"/>
      <c r="H156" s="234">
        <v>12</v>
      </c>
      <c r="I156" s="235"/>
      <c r="J156" s="230"/>
      <c r="K156" s="230"/>
      <c r="L156" s="236"/>
      <c r="M156" s="237"/>
      <c r="N156" s="238"/>
      <c r="O156" s="238"/>
      <c r="P156" s="238"/>
      <c r="Q156" s="238"/>
      <c r="R156" s="238"/>
      <c r="S156" s="238"/>
      <c r="T156" s="23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0" t="s">
        <v>174</v>
      </c>
      <c r="AU156" s="240" t="s">
        <v>21</v>
      </c>
      <c r="AV156" s="13" t="s">
        <v>21</v>
      </c>
      <c r="AW156" s="13" t="s">
        <v>42</v>
      </c>
      <c r="AX156" s="13" t="s">
        <v>90</v>
      </c>
      <c r="AY156" s="240" t="s">
        <v>163</v>
      </c>
    </row>
    <row r="157" s="2" customFormat="1" ht="16.5" customHeight="1">
      <c r="A157" s="42"/>
      <c r="B157" s="43"/>
      <c r="C157" s="263" t="s">
        <v>7</v>
      </c>
      <c r="D157" s="263" t="s">
        <v>306</v>
      </c>
      <c r="E157" s="264" t="s">
        <v>326</v>
      </c>
      <c r="F157" s="265" t="s">
        <v>327</v>
      </c>
      <c r="G157" s="266" t="s">
        <v>328</v>
      </c>
      <c r="H157" s="267">
        <v>0.23999999999999999</v>
      </c>
      <c r="I157" s="268"/>
      <c r="J157" s="269">
        <f>ROUND(I157*H157,2)</f>
        <v>0</v>
      </c>
      <c r="K157" s="265" t="s">
        <v>169</v>
      </c>
      <c r="L157" s="270"/>
      <c r="M157" s="271" t="s">
        <v>44</v>
      </c>
      <c r="N157" s="272" t="s">
        <v>53</v>
      </c>
      <c r="O157" s="88"/>
      <c r="P157" s="220">
        <f>O157*H157</f>
        <v>0</v>
      </c>
      <c r="Q157" s="220">
        <v>0.001</v>
      </c>
      <c r="R157" s="220">
        <f>Q157*H157</f>
        <v>0.00024000000000000001</v>
      </c>
      <c r="S157" s="220">
        <v>0</v>
      </c>
      <c r="T157" s="221">
        <f>S157*H157</f>
        <v>0</v>
      </c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R157" s="222" t="s">
        <v>218</v>
      </c>
      <c r="AT157" s="222" t="s">
        <v>306</v>
      </c>
      <c r="AU157" s="222" t="s">
        <v>21</v>
      </c>
      <c r="AY157" s="20" t="s">
        <v>163</v>
      </c>
      <c r="BE157" s="223">
        <f>IF(N157="základní",J157,0)</f>
        <v>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20" t="s">
        <v>90</v>
      </c>
      <c r="BK157" s="223">
        <f>ROUND(I157*H157,2)</f>
        <v>0</v>
      </c>
      <c r="BL157" s="20" t="s">
        <v>170</v>
      </c>
      <c r="BM157" s="222" t="s">
        <v>806</v>
      </c>
    </row>
    <row r="158" s="13" customFormat="1">
      <c r="A158" s="13"/>
      <c r="B158" s="229"/>
      <c r="C158" s="230"/>
      <c r="D158" s="231" t="s">
        <v>174</v>
      </c>
      <c r="E158" s="230"/>
      <c r="F158" s="233" t="s">
        <v>807</v>
      </c>
      <c r="G158" s="230"/>
      <c r="H158" s="234">
        <v>0.23999999999999999</v>
      </c>
      <c r="I158" s="235"/>
      <c r="J158" s="230"/>
      <c r="K158" s="230"/>
      <c r="L158" s="236"/>
      <c r="M158" s="237"/>
      <c r="N158" s="238"/>
      <c r="O158" s="238"/>
      <c r="P158" s="238"/>
      <c r="Q158" s="238"/>
      <c r="R158" s="238"/>
      <c r="S158" s="238"/>
      <c r="T158" s="23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0" t="s">
        <v>174</v>
      </c>
      <c r="AU158" s="240" t="s">
        <v>21</v>
      </c>
      <c r="AV158" s="13" t="s">
        <v>21</v>
      </c>
      <c r="AW158" s="13" t="s">
        <v>4</v>
      </c>
      <c r="AX158" s="13" t="s">
        <v>90</v>
      </c>
      <c r="AY158" s="240" t="s">
        <v>163</v>
      </c>
    </row>
    <row r="159" s="12" customFormat="1" ht="22.8" customHeight="1">
      <c r="A159" s="12"/>
      <c r="B159" s="195"/>
      <c r="C159" s="196"/>
      <c r="D159" s="197" t="s">
        <v>81</v>
      </c>
      <c r="E159" s="209" t="s">
        <v>170</v>
      </c>
      <c r="F159" s="209" t="s">
        <v>398</v>
      </c>
      <c r="G159" s="196"/>
      <c r="H159" s="196"/>
      <c r="I159" s="199"/>
      <c r="J159" s="210">
        <f>BK159</f>
        <v>0</v>
      </c>
      <c r="K159" s="196"/>
      <c r="L159" s="201"/>
      <c r="M159" s="202"/>
      <c r="N159" s="203"/>
      <c r="O159" s="203"/>
      <c r="P159" s="204">
        <f>SUM(P160:P162)</f>
        <v>0</v>
      </c>
      <c r="Q159" s="203"/>
      <c r="R159" s="204">
        <f>SUM(R160:R162)</f>
        <v>0</v>
      </c>
      <c r="S159" s="203"/>
      <c r="T159" s="205">
        <f>SUM(T160:T162)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6" t="s">
        <v>90</v>
      </c>
      <c r="AT159" s="207" t="s">
        <v>81</v>
      </c>
      <c r="AU159" s="207" t="s">
        <v>90</v>
      </c>
      <c r="AY159" s="206" t="s">
        <v>163</v>
      </c>
      <c r="BK159" s="208">
        <f>SUM(BK160:BK162)</f>
        <v>0</v>
      </c>
    </row>
    <row r="160" s="2" customFormat="1" ht="16.5" customHeight="1">
      <c r="A160" s="42"/>
      <c r="B160" s="43"/>
      <c r="C160" s="211" t="s">
        <v>305</v>
      </c>
      <c r="D160" s="211" t="s">
        <v>165</v>
      </c>
      <c r="E160" s="212" t="s">
        <v>400</v>
      </c>
      <c r="F160" s="213" t="s">
        <v>401</v>
      </c>
      <c r="G160" s="214" t="s">
        <v>112</v>
      </c>
      <c r="H160" s="215">
        <v>2.52</v>
      </c>
      <c r="I160" s="216"/>
      <c r="J160" s="217">
        <f>ROUND(I160*H160,2)</f>
        <v>0</v>
      </c>
      <c r="K160" s="213" t="s">
        <v>169</v>
      </c>
      <c r="L160" s="48"/>
      <c r="M160" s="218" t="s">
        <v>44</v>
      </c>
      <c r="N160" s="219" t="s">
        <v>53</v>
      </c>
      <c r="O160" s="88"/>
      <c r="P160" s="220">
        <f>O160*H160</f>
        <v>0</v>
      </c>
      <c r="Q160" s="220">
        <v>0</v>
      </c>
      <c r="R160" s="220">
        <f>Q160*H160</f>
        <v>0</v>
      </c>
      <c r="S160" s="220">
        <v>0</v>
      </c>
      <c r="T160" s="221">
        <f>S160*H160</f>
        <v>0</v>
      </c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R160" s="222" t="s">
        <v>170</v>
      </c>
      <c r="AT160" s="222" t="s">
        <v>165</v>
      </c>
      <c r="AU160" s="222" t="s">
        <v>21</v>
      </c>
      <c r="AY160" s="20" t="s">
        <v>163</v>
      </c>
      <c r="BE160" s="223">
        <f>IF(N160="základní",J160,0)</f>
        <v>0</v>
      </c>
      <c r="BF160" s="223">
        <f>IF(N160="snížená",J160,0)</f>
        <v>0</v>
      </c>
      <c r="BG160" s="223">
        <f>IF(N160="zákl. přenesená",J160,0)</f>
        <v>0</v>
      </c>
      <c r="BH160" s="223">
        <f>IF(N160="sníž. přenesená",J160,0)</f>
        <v>0</v>
      </c>
      <c r="BI160" s="223">
        <f>IF(N160="nulová",J160,0)</f>
        <v>0</v>
      </c>
      <c r="BJ160" s="20" t="s">
        <v>90</v>
      </c>
      <c r="BK160" s="223">
        <f>ROUND(I160*H160,2)</f>
        <v>0</v>
      </c>
      <c r="BL160" s="20" t="s">
        <v>170</v>
      </c>
      <c r="BM160" s="222" t="s">
        <v>808</v>
      </c>
    </row>
    <row r="161" s="2" customFormat="1">
      <c r="A161" s="42"/>
      <c r="B161" s="43"/>
      <c r="C161" s="44"/>
      <c r="D161" s="224" t="s">
        <v>172</v>
      </c>
      <c r="E161" s="44"/>
      <c r="F161" s="225" t="s">
        <v>403</v>
      </c>
      <c r="G161" s="44"/>
      <c r="H161" s="44"/>
      <c r="I161" s="226"/>
      <c r="J161" s="44"/>
      <c r="K161" s="44"/>
      <c r="L161" s="48"/>
      <c r="M161" s="227"/>
      <c r="N161" s="228"/>
      <c r="O161" s="88"/>
      <c r="P161" s="88"/>
      <c r="Q161" s="88"/>
      <c r="R161" s="88"/>
      <c r="S161" s="88"/>
      <c r="T161" s="89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T161" s="20" t="s">
        <v>172</v>
      </c>
      <c r="AU161" s="20" t="s">
        <v>21</v>
      </c>
    </row>
    <row r="162" s="13" customFormat="1">
      <c r="A162" s="13"/>
      <c r="B162" s="229"/>
      <c r="C162" s="230"/>
      <c r="D162" s="231" t="s">
        <v>174</v>
      </c>
      <c r="E162" s="232" t="s">
        <v>110</v>
      </c>
      <c r="F162" s="233" t="s">
        <v>809</v>
      </c>
      <c r="G162" s="230"/>
      <c r="H162" s="234">
        <v>2.52</v>
      </c>
      <c r="I162" s="235"/>
      <c r="J162" s="230"/>
      <c r="K162" s="230"/>
      <c r="L162" s="236"/>
      <c r="M162" s="237"/>
      <c r="N162" s="238"/>
      <c r="O162" s="238"/>
      <c r="P162" s="238"/>
      <c r="Q162" s="238"/>
      <c r="R162" s="238"/>
      <c r="S162" s="238"/>
      <c r="T162" s="23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0" t="s">
        <v>174</v>
      </c>
      <c r="AU162" s="240" t="s">
        <v>21</v>
      </c>
      <c r="AV162" s="13" t="s">
        <v>21</v>
      </c>
      <c r="AW162" s="13" t="s">
        <v>42</v>
      </c>
      <c r="AX162" s="13" t="s">
        <v>90</v>
      </c>
      <c r="AY162" s="240" t="s">
        <v>163</v>
      </c>
    </row>
    <row r="163" s="12" customFormat="1" ht="22.8" customHeight="1">
      <c r="A163" s="12"/>
      <c r="B163" s="195"/>
      <c r="C163" s="196"/>
      <c r="D163" s="197" t="s">
        <v>81</v>
      </c>
      <c r="E163" s="209" t="s">
        <v>218</v>
      </c>
      <c r="F163" s="209" t="s">
        <v>472</v>
      </c>
      <c r="G163" s="196"/>
      <c r="H163" s="196"/>
      <c r="I163" s="199"/>
      <c r="J163" s="210">
        <f>BK163</f>
        <v>0</v>
      </c>
      <c r="K163" s="196"/>
      <c r="L163" s="201"/>
      <c r="M163" s="202"/>
      <c r="N163" s="203"/>
      <c r="O163" s="203"/>
      <c r="P163" s="204">
        <f>SUM(P164:P209)</f>
        <v>0</v>
      </c>
      <c r="Q163" s="203"/>
      <c r="R163" s="204">
        <f>SUM(R164:R209)</f>
        <v>1.3594400600000001</v>
      </c>
      <c r="S163" s="203"/>
      <c r="T163" s="205">
        <f>SUM(T164:T209)</f>
        <v>0.16128000000000001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6" t="s">
        <v>90</v>
      </c>
      <c r="AT163" s="207" t="s">
        <v>81</v>
      </c>
      <c r="AU163" s="207" t="s">
        <v>90</v>
      </c>
      <c r="AY163" s="206" t="s">
        <v>163</v>
      </c>
      <c r="BK163" s="208">
        <f>SUM(BK164:BK209)</f>
        <v>0</v>
      </c>
    </row>
    <row r="164" s="2" customFormat="1" ht="24.15" customHeight="1">
      <c r="A164" s="42"/>
      <c r="B164" s="43"/>
      <c r="C164" s="211" t="s">
        <v>314</v>
      </c>
      <c r="D164" s="211" t="s">
        <v>165</v>
      </c>
      <c r="E164" s="212" t="s">
        <v>810</v>
      </c>
      <c r="F164" s="213" t="s">
        <v>811</v>
      </c>
      <c r="G164" s="214" t="s">
        <v>358</v>
      </c>
      <c r="H164" s="215">
        <v>10.5</v>
      </c>
      <c r="I164" s="216"/>
      <c r="J164" s="217">
        <f>ROUND(I164*H164,2)</f>
        <v>0</v>
      </c>
      <c r="K164" s="213" t="s">
        <v>169</v>
      </c>
      <c r="L164" s="48"/>
      <c r="M164" s="218" t="s">
        <v>44</v>
      </c>
      <c r="N164" s="219" t="s">
        <v>53</v>
      </c>
      <c r="O164" s="88"/>
      <c r="P164" s="220">
        <f>O164*H164</f>
        <v>0</v>
      </c>
      <c r="Q164" s="220">
        <v>0</v>
      </c>
      <c r="R164" s="220">
        <f>Q164*H164</f>
        <v>0</v>
      </c>
      <c r="S164" s="220">
        <v>0</v>
      </c>
      <c r="T164" s="221">
        <f>S164*H164</f>
        <v>0</v>
      </c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R164" s="222" t="s">
        <v>170</v>
      </c>
      <c r="AT164" s="222" t="s">
        <v>165</v>
      </c>
      <c r="AU164" s="222" t="s">
        <v>21</v>
      </c>
      <c r="AY164" s="20" t="s">
        <v>163</v>
      </c>
      <c r="BE164" s="223">
        <f>IF(N164="základní",J164,0)</f>
        <v>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20" t="s">
        <v>90</v>
      </c>
      <c r="BK164" s="223">
        <f>ROUND(I164*H164,2)</f>
        <v>0</v>
      </c>
      <c r="BL164" s="20" t="s">
        <v>170</v>
      </c>
      <c r="BM164" s="222" t="s">
        <v>812</v>
      </c>
    </row>
    <row r="165" s="2" customFormat="1">
      <c r="A165" s="42"/>
      <c r="B165" s="43"/>
      <c r="C165" s="44"/>
      <c r="D165" s="224" t="s">
        <v>172</v>
      </c>
      <c r="E165" s="44"/>
      <c r="F165" s="225" t="s">
        <v>813</v>
      </c>
      <c r="G165" s="44"/>
      <c r="H165" s="44"/>
      <c r="I165" s="226"/>
      <c r="J165" s="44"/>
      <c r="K165" s="44"/>
      <c r="L165" s="48"/>
      <c r="M165" s="227"/>
      <c r="N165" s="228"/>
      <c r="O165" s="88"/>
      <c r="P165" s="88"/>
      <c r="Q165" s="88"/>
      <c r="R165" s="88"/>
      <c r="S165" s="88"/>
      <c r="T165" s="89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T165" s="20" t="s">
        <v>172</v>
      </c>
      <c r="AU165" s="20" t="s">
        <v>21</v>
      </c>
    </row>
    <row r="166" s="13" customFormat="1">
      <c r="A166" s="13"/>
      <c r="B166" s="229"/>
      <c r="C166" s="230"/>
      <c r="D166" s="231" t="s">
        <v>174</v>
      </c>
      <c r="E166" s="232" t="s">
        <v>44</v>
      </c>
      <c r="F166" s="233" t="s">
        <v>814</v>
      </c>
      <c r="G166" s="230"/>
      <c r="H166" s="234">
        <v>10.5</v>
      </c>
      <c r="I166" s="235"/>
      <c r="J166" s="230"/>
      <c r="K166" s="230"/>
      <c r="L166" s="236"/>
      <c r="M166" s="237"/>
      <c r="N166" s="238"/>
      <c r="O166" s="238"/>
      <c r="P166" s="238"/>
      <c r="Q166" s="238"/>
      <c r="R166" s="238"/>
      <c r="S166" s="238"/>
      <c r="T166" s="239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0" t="s">
        <v>174</v>
      </c>
      <c r="AU166" s="240" t="s">
        <v>21</v>
      </c>
      <c r="AV166" s="13" t="s">
        <v>21</v>
      </c>
      <c r="AW166" s="13" t="s">
        <v>42</v>
      </c>
      <c r="AX166" s="13" t="s">
        <v>90</v>
      </c>
      <c r="AY166" s="240" t="s">
        <v>163</v>
      </c>
    </row>
    <row r="167" s="2" customFormat="1" ht="16.5" customHeight="1">
      <c r="A167" s="42"/>
      <c r="B167" s="43"/>
      <c r="C167" s="263" t="s">
        <v>320</v>
      </c>
      <c r="D167" s="263" t="s">
        <v>306</v>
      </c>
      <c r="E167" s="264" t="s">
        <v>815</v>
      </c>
      <c r="F167" s="265" t="s">
        <v>816</v>
      </c>
      <c r="G167" s="266" t="s">
        <v>358</v>
      </c>
      <c r="H167" s="267">
        <v>10.658</v>
      </c>
      <c r="I167" s="268"/>
      <c r="J167" s="269">
        <f>ROUND(I167*H167,2)</f>
        <v>0</v>
      </c>
      <c r="K167" s="265" t="s">
        <v>169</v>
      </c>
      <c r="L167" s="270"/>
      <c r="M167" s="271" t="s">
        <v>44</v>
      </c>
      <c r="N167" s="272" t="s">
        <v>53</v>
      </c>
      <c r="O167" s="88"/>
      <c r="P167" s="220">
        <f>O167*H167</f>
        <v>0</v>
      </c>
      <c r="Q167" s="220">
        <v>0.00027</v>
      </c>
      <c r="R167" s="220">
        <f>Q167*H167</f>
        <v>0.0028776599999999998</v>
      </c>
      <c r="S167" s="220">
        <v>0</v>
      </c>
      <c r="T167" s="221">
        <f>S167*H167</f>
        <v>0</v>
      </c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R167" s="222" t="s">
        <v>218</v>
      </c>
      <c r="AT167" s="222" t="s">
        <v>306</v>
      </c>
      <c r="AU167" s="222" t="s">
        <v>21</v>
      </c>
      <c r="AY167" s="20" t="s">
        <v>163</v>
      </c>
      <c r="BE167" s="223">
        <f>IF(N167="základní",J167,0)</f>
        <v>0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20" t="s">
        <v>90</v>
      </c>
      <c r="BK167" s="223">
        <f>ROUND(I167*H167,2)</f>
        <v>0</v>
      </c>
      <c r="BL167" s="20" t="s">
        <v>170</v>
      </c>
      <c r="BM167" s="222" t="s">
        <v>817</v>
      </c>
    </row>
    <row r="168" s="2" customFormat="1">
      <c r="A168" s="42"/>
      <c r="B168" s="43"/>
      <c r="C168" s="44"/>
      <c r="D168" s="231" t="s">
        <v>512</v>
      </c>
      <c r="E168" s="44"/>
      <c r="F168" s="273" t="s">
        <v>818</v>
      </c>
      <c r="G168" s="44"/>
      <c r="H168" s="44"/>
      <c r="I168" s="226"/>
      <c r="J168" s="44"/>
      <c r="K168" s="44"/>
      <c r="L168" s="48"/>
      <c r="M168" s="227"/>
      <c r="N168" s="228"/>
      <c r="O168" s="88"/>
      <c r="P168" s="88"/>
      <c r="Q168" s="88"/>
      <c r="R168" s="88"/>
      <c r="S168" s="88"/>
      <c r="T168" s="89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T168" s="20" t="s">
        <v>512</v>
      </c>
      <c r="AU168" s="20" t="s">
        <v>21</v>
      </c>
    </row>
    <row r="169" s="13" customFormat="1">
      <c r="A169" s="13"/>
      <c r="B169" s="229"/>
      <c r="C169" s="230"/>
      <c r="D169" s="231" t="s">
        <v>174</v>
      </c>
      <c r="E169" s="230"/>
      <c r="F169" s="233" t="s">
        <v>819</v>
      </c>
      <c r="G169" s="230"/>
      <c r="H169" s="234">
        <v>10.658</v>
      </c>
      <c r="I169" s="235"/>
      <c r="J169" s="230"/>
      <c r="K169" s="230"/>
      <c r="L169" s="236"/>
      <c r="M169" s="237"/>
      <c r="N169" s="238"/>
      <c r="O169" s="238"/>
      <c r="P169" s="238"/>
      <c r="Q169" s="238"/>
      <c r="R169" s="238"/>
      <c r="S169" s="238"/>
      <c r="T169" s="23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0" t="s">
        <v>174</v>
      </c>
      <c r="AU169" s="240" t="s">
        <v>21</v>
      </c>
      <c r="AV169" s="13" t="s">
        <v>21</v>
      </c>
      <c r="AW169" s="13" t="s">
        <v>4</v>
      </c>
      <c r="AX169" s="13" t="s">
        <v>90</v>
      </c>
      <c r="AY169" s="240" t="s">
        <v>163</v>
      </c>
    </row>
    <row r="170" s="2" customFormat="1" ht="21.75" customHeight="1">
      <c r="A170" s="42"/>
      <c r="B170" s="43"/>
      <c r="C170" s="211" t="s">
        <v>325</v>
      </c>
      <c r="D170" s="211" t="s">
        <v>165</v>
      </c>
      <c r="E170" s="212" t="s">
        <v>820</v>
      </c>
      <c r="F170" s="213" t="s">
        <v>821</v>
      </c>
      <c r="G170" s="214" t="s">
        <v>408</v>
      </c>
      <c r="H170" s="215">
        <v>21</v>
      </c>
      <c r="I170" s="216"/>
      <c r="J170" s="217">
        <f>ROUND(I170*H170,2)</f>
        <v>0</v>
      </c>
      <c r="K170" s="213" t="s">
        <v>169</v>
      </c>
      <c r="L170" s="48"/>
      <c r="M170" s="218" t="s">
        <v>44</v>
      </c>
      <c r="N170" s="219" t="s">
        <v>53</v>
      </c>
      <c r="O170" s="88"/>
      <c r="P170" s="220">
        <f>O170*H170</f>
        <v>0</v>
      </c>
      <c r="Q170" s="220">
        <v>0</v>
      </c>
      <c r="R170" s="220">
        <f>Q170*H170</f>
        <v>0</v>
      </c>
      <c r="S170" s="220">
        <v>0</v>
      </c>
      <c r="T170" s="221">
        <f>S170*H170</f>
        <v>0</v>
      </c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R170" s="222" t="s">
        <v>170</v>
      </c>
      <c r="AT170" s="222" t="s">
        <v>165</v>
      </c>
      <c r="AU170" s="222" t="s">
        <v>21</v>
      </c>
      <c r="AY170" s="20" t="s">
        <v>163</v>
      </c>
      <c r="BE170" s="223">
        <f>IF(N170="základní",J170,0)</f>
        <v>0</v>
      </c>
      <c r="BF170" s="223">
        <f>IF(N170="snížená",J170,0)</f>
        <v>0</v>
      </c>
      <c r="BG170" s="223">
        <f>IF(N170="zákl. přenesená",J170,0)</f>
        <v>0</v>
      </c>
      <c r="BH170" s="223">
        <f>IF(N170="sníž. přenesená",J170,0)</f>
        <v>0</v>
      </c>
      <c r="BI170" s="223">
        <f>IF(N170="nulová",J170,0)</f>
        <v>0</v>
      </c>
      <c r="BJ170" s="20" t="s">
        <v>90</v>
      </c>
      <c r="BK170" s="223">
        <f>ROUND(I170*H170,2)</f>
        <v>0</v>
      </c>
      <c r="BL170" s="20" t="s">
        <v>170</v>
      </c>
      <c r="BM170" s="222" t="s">
        <v>822</v>
      </c>
    </row>
    <row r="171" s="2" customFormat="1">
      <c r="A171" s="42"/>
      <c r="B171" s="43"/>
      <c r="C171" s="44"/>
      <c r="D171" s="224" t="s">
        <v>172</v>
      </c>
      <c r="E171" s="44"/>
      <c r="F171" s="225" t="s">
        <v>823</v>
      </c>
      <c r="G171" s="44"/>
      <c r="H171" s="44"/>
      <c r="I171" s="226"/>
      <c r="J171" s="44"/>
      <c r="K171" s="44"/>
      <c r="L171" s="48"/>
      <c r="M171" s="227"/>
      <c r="N171" s="228"/>
      <c r="O171" s="88"/>
      <c r="P171" s="88"/>
      <c r="Q171" s="88"/>
      <c r="R171" s="88"/>
      <c r="S171" s="88"/>
      <c r="T171" s="89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T171" s="20" t="s">
        <v>172</v>
      </c>
      <c r="AU171" s="20" t="s">
        <v>21</v>
      </c>
    </row>
    <row r="172" s="13" customFormat="1">
      <c r="A172" s="13"/>
      <c r="B172" s="229"/>
      <c r="C172" s="230"/>
      <c r="D172" s="231" t="s">
        <v>174</v>
      </c>
      <c r="E172" s="232" t="s">
        <v>44</v>
      </c>
      <c r="F172" s="233" t="s">
        <v>7</v>
      </c>
      <c r="G172" s="230"/>
      <c r="H172" s="234">
        <v>21</v>
      </c>
      <c r="I172" s="235"/>
      <c r="J172" s="230"/>
      <c r="K172" s="230"/>
      <c r="L172" s="236"/>
      <c r="M172" s="237"/>
      <c r="N172" s="238"/>
      <c r="O172" s="238"/>
      <c r="P172" s="238"/>
      <c r="Q172" s="238"/>
      <c r="R172" s="238"/>
      <c r="S172" s="238"/>
      <c r="T172" s="23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0" t="s">
        <v>174</v>
      </c>
      <c r="AU172" s="240" t="s">
        <v>21</v>
      </c>
      <c r="AV172" s="13" t="s">
        <v>21</v>
      </c>
      <c r="AW172" s="13" t="s">
        <v>42</v>
      </c>
      <c r="AX172" s="13" t="s">
        <v>90</v>
      </c>
      <c r="AY172" s="240" t="s">
        <v>163</v>
      </c>
    </row>
    <row r="173" s="2" customFormat="1" ht="16.5" customHeight="1">
      <c r="A173" s="42"/>
      <c r="B173" s="43"/>
      <c r="C173" s="263" t="s">
        <v>332</v>
      </c>
      <c r="D173" s="263" t="s">
        <v>306</v>
      </c>
      <c r="E173" s="264" t="s">
        <v>824</v>
      </c>
      <c r="F173" s="265" t="s">
        <v>825</v>
      </c>
      <c r="G173" s="266" t="s">
        <v>408</v>
      </c>
      <c r="H173" s="267">
        <v>21.315000000000001</v>
      </c>
      <c r="I173" s="268"/>
      <c r="J173" s="269">
        <f>ROUND(I173*H173,2)</f>
        <v>0</v>
      </c>
      <c r="K173" s="265" t="s">
        <v>169</v>
      </c>
      <c r="L173" s="270"/>
      <c r="M173" s="271" t="s">
        <v>44</v>
      </c>
      <c r="N173" s="272" t="s">
        <v>53</v>
      </c>
      <c r="O173" s="88"/>
      <c r="P173" s="220">
        <f>O173*H173</f>
        <v>0</v>
      </c>
      <c r="Q173" s="220">
        <v>0.00016000000000000001</v>
      </c>
      <c r="R173" s="220">
        <f>Q173*H173</f>
        <v>0.0034104000000000005</v>
      </c>
      <c r="S173" s="220">
        <v>0</v>
      </c>
      <c r="T173" s="221">
        <f>S173*H173</f>
        <v>0</v>
      </c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R173" s="222" t="s">
        <v>218</v>
      </c>
      <c r="AT173" s="222" t="s">
        <v>306</v>
      </c>
      <c r="AU173" s="222" t="s">
        <v>21</v>
      </c>
      <c r="AY173" s="20" t="s">
        <v>163</v>
      </c>
      <c r="BE173" s="223">
        <f>IF(N173="základní",J173,0)</f>
        <v>0</v>
      </c>
      <c r="BF173" s="223">
        <f>IF(N173="snížená",J173,0)</f>
        <v>0</v>
      </c>
      <c r="BG173" s="223">
        <f>IF(N173="zákl. přenesená",J173,0)</f>
        <v>0</v>
      </c>
      <c r="BH173" s="223">
        <f>IF(N173="sníž. přenesená",J173,0)</f>
        <v>0</v>
      </c>
      <c r="BI173" s="223">
        <f>IF(N173="nulová",J173,0)</f>
        <v>0</v>
      </c>
      <c r="BJ173" s="20" t="s">
        <v>90</v>
      </c>
      <c r="BK173" s="223">
        <f>ROUND(I173*H173,2)</f>
        <v>0</v>
      </c>
      <c r="BL173" s="20" t="s">
        <v>170</v>
      </c>
      <c r="BM173" s="222" t="s">
        <v>826</v>
      </c>
    </row>
    <row r="174" s="13" customFormat="1">
      <c r="A174" s="13"/>
      <c r="B174" s="229"/>
      <c r="C174" s="230"/>
      <c r="D174" s="231" t="s">
        <v>174</v>
      </c>
      <c r="E174" s="230"/>
      <c r="F174" s="233" t="s">
        <v>827</v>
      </c>
      <c r="G174" s="230"/>
      <c r="H174" s="234">
        <v>21.315000000000001</v>
      </c>
      <c r="I174" s="235"/>
      <c r="J174" s="230"/>
      <c r="K174" s="230"/>
      <c r="L174" s="236"/>
      <c r="M174" s="237"/>
      <c r="N174" s="238"/>
      <c r="O174" s="238"/>
      <c r="P174" s="238"/>
      <c r="Q174" s="238"/>
      <c r="R174" s="238"/>
      <c r="S174" s="238"/>
      <c r="T174" s="23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0" t="s">
        <v>174</v>
      </c>
      <c r="AU174" s="240" t="s">
        <v>21</v>
      </c>
      <c r="AV174" s="13" t="s">
        <v>21</v>
      </c>
      <c r="AW174" s="13" t="s">
        <v>4</v>
      </c>
      <c r="AX174" s="13" t="s">
        <v>90</v>
      </c>
      <c r="AY174" s="240" t="s">
        <v>163</v>
      </c>
    </row>
    <row r="175" s="2" customFormat="1" ht="21.75" customHeight="1">
      <c r="A175" s="42"/>
      <c r="B175" s="43"/>
      <c r="C175" s="211" t="s">
        <v>338</v>
      </c>
      <c r="D175" s="211" t="s">
        <v>165</v>
      </c>
      <c r="E175" s="212" t="s">
        <v>828</v>
      </c>
      <c r="F175" s="213" t="s">
        <v>829</v>
      </c>
      <c r="G175" s="214" t="s">
        <v>408</v>
      </c>
      <c r="H175" s="215">
        <v>21</v>
      </c>
      <c r="I175" s="216"/>
      <c r="J175" s="217">
        <f>ROUND(I175*H175,2)</f>
        <v>0</v>
      </c>
      <c r="K175" s="213" t="s">
        <v>169</v>
      </c>
      <c r="L175" s="48"/>
      <c r="M175" s="218" t="s">
        <v>44</v>
      </c>
      <c r="N175" s="219" t="s">
        <v>53</v>
      </c>
      <c r="O175" s="88"/>
      <c r="P175" s="220">
        <f>O175*H175</f>
        <v>0</v>
      </c>
      <c r="Q175" s="220">
        <v>0.00024000000000000001</v>
      </c>
      <c r="R175" s="220">
        <f>Q175*H175</f>
        <v>0.0050400000000000002</v>
      </c>
      <c r="S175" s="220">
        <v>0</v>
      </c>
      <c r="T175" s="221">
        <f>S175*H175</f>
        <v>0</v>
      </c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R175" s="222" t="s">
        <v>170</v>
      </c>
      <c r="AT175" s="222" t="s">
        <v>165</v>
      </c>
      <c r="AU175" s="222" t="s">
        <v>21</v>
      </c>
      <c r="AY175" s="20" t="s">
        <v>163</v>
      </c>
      <c r="BE175" s="223">
        <f>IF(N175="základní",J175,0)</f>
        <v>0</v>
      </c>
      <c r="BF175" s="223">
        <f>IF(N175="snížená",J175,0)</f>
        <v>0</v>
      </c>
      <c r="BG175" s="223">
        <f>IF(N175="zákl. přenesená",J175,0)</f>
        <v>0</v>
      </c>
      <c r="BH175" s="223">
        <f>IF(N175="sníž. přenesená",J175,0)</f>
        <v>0</v>
      </c>
      <c r="BI175" s="223">
        <f>IF(N175="nulová",J175,0)</f>
        <v>0</v>
      </c>
      <c r="BJ175" s="20" t="s">
        <v>90</v>
      </c>
      <c r="BK175" s="223">
        <f>ROUND(I175*H175,2)</f>
        <v>0</v>
      </c>
      <c r="BL175" s="20" t="s">
        <v>170</v>
      </c>
      <c r="BM175" s="222" t="s">
        <v>830</v>
      </c>
    </row>
    <row r="176" s="2" customFormat="1">
      <c r="A176" s="42"/>
      <c r="B176" s="43"/>
      <c r="C176" s="44"/>
      <c r="D176" s="224" t="s">
        <v>172</v>
      </c>
      <c r="E176" s="44"/>
      <c r="F176" s="225" t="s">
        <v>831</v>
      </c>
      <c r="G176" s="44"/>
      <c r="H176" s="44"/>
      <c r="I176" s="226"/>
      <c r="J176" s="44"/>
      <c r="K176" s="44"/>
      <c r="L176" s="48"/>
      <c r="M176" s="227"/>
      <c r="N176" s="228"/>
      <c r="O176" s="88"/>
      <c r="P176" s="88"/>
      <c r="Q176" s="88"/>
      <c r="R176" s="88"/>
      <c r="S176" s="88"/>
      <c r="T176" s="89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T176" s="20" t="s">
        <v>172</v>
      </c>
      <c r="AU176" s="20" t="s">
        <v>21</v>
      </c>
    </row>
    <row r="177" s="13" customFormat="1">
      <c r="A177" s="13"/>
      <c r="B177" s="229"/>
      <c r="C177" s="230"/>
      <c r="D177" s="231" t="s">
        <v>174</v>
      </c>
      <c r="E177" s="232" t="s">
        <v>44</v>
      </c>
      <c r="F177" s="233" t="s">
        <v>7</v>
      </c>
      <c r="G177" s="230"/>
      <c r="H177" s="234">
        <v>21</v>
      </c>
      <c r="I177" s="235"/>
      <c r="J177" s="230"/>
      <c r="K177" s="230"/>
      <c r="L177" s="236"/>
      <c r="M177" s="237"/>
      <c r="N177" s="238"/>
      <c r="O177" s="238"/>
      <c r="P177" s="238"/>
      <c r="Q177" s="238"/>
      <c r="R177" s="238"/>
      <c r="S177" s="238"/>
      <c r="T177" s="23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0" t="s">
        <v>174</v>
      </c>
      <c r="AU177" s="240" t="s">
        <v>21</v>
      </c>
      <c r="AV177" s="13" t="s">
        <v>21</v>
      </c>
      <c r="AW177" s="13" t="s">
        <v>42</v>
      </c>
      <c r="AX177" s="13" t="s">
        <v>90</v>
      </c>
      <c r="AY177" s="240" t="s">
        <v>163</v>
      </c>
    </row>
    <row r="178" s="2" customFormat="1" ht="16.5" customHeight="1">
      <c r="A178" s="42"/>
      <c r="B178" s="43"/>
      <c r="C178" s="263" t="s">
        <v>343</v>
      </c>
      <c r="D178" s="263" t="s">
        <v>306</v>
      </c>
      <c r="E178" s="264" t="s">
        <v>832</v>
      </c>
      <c r="F178" s="265" t="s">
        <v>833</v>
      </c>
      <c r="G178" s="266" t="s">
        <v>408</v>
      </c>
      <c r="H178" s="267">
        <v>21.210000000000001</v>
      </c>
      <c r="I178" s="268"/>
      <c r="J178" s="269">
        <f>ROUND(I178*H178,2)</f>
        <v>0</v>
      </c>
      <c r="K178" s="265" t="s">
        <v>169</v>
      </c>
      <c r="L178" s="270"/>
      <c r="M178" s="271" t="s">
        <v>44</v>
      </c>
      <c r="N178" s="272" t="s">
        <v>53</v>
      </c>
      <c r="O178" s="88"/>
      <c r="P178" s="220">
        <f>O178*H178</f>
        <v>0</v>
      </c>
      <c r="Q178" s="220">
        <v>0.0038</v>
      </c>
      <c r="R178" s="220">
        <f>Q178*H178</f>
        <v>0.080598000000000003</v>
      </c>
      <c r="S178" s="220">
        <v>0</v>
      </c>
      <c r="T178" s="221">
        <f>S178*H178</f>
        <v>0</v>
      </c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R178" s="222" t="s">
        <v>218</v>
      </c>
      <c r="AT178" s="222" t="s">
        <v>306</v>
      </c>
      <c r="AU178" s="222" t="s">
        <v>21</v>
      </c>
      <c r="AY178" s="20" t="s">
        <v>163</v>
      </c>
      <c r="BE178" s="223">
        <f>IF(N178="základní",J178,0)</f>
        <v>0</v>
      </c>
      <c r="BF178" s="223">
        <f>IF(N178="snížená",J178,0)</f>
        <v>0</v>
      </c>
      <c r="BG178" s="223">
        <f>IF(N178="zákl. přenesená",J178,0)</f>
        <v>0</v>
      </c>
      <c r="BH178" s="223">
        <f>IF(N178="sníž. přenesená",J178,0)</f>
        <v>0</v>
      </c>
      <c r="BI178" s="223">
        <f>IF(N178="nulová",J178,0)</f>
        <v>0</v>
      </c>
      <c r="BJ178" s="20" t="s">
        <v>90</v>
      </c>
      <c r="BK178" s="223">
        <f>ROUND(I178*H178,2)</f>
        <v>0</v>
      </c>
      <c r="BL178" s="20" t="s">
        <v>170</v>
      </c>
      <c r="BM178" s="222" t="s">
        <v>834</v>
      </c>
    </row>
    <row r="179" s="13" customFormat="1">
      <c r="A179" s="13"/>
      <c r="B179" s="229"/>
      <c r="C179" s="230"/>
      <c r="D179" s="231" t="s">
        <v>174</v>
      </c>
      <c r="E179" s="230"/>
      <c r="F179" s="233" t="s">
        <v>835</v>
      </c>
      <c r="G179" s="230"/>
      <c r="H179" s="234">
        <v>21.210000000000001</v>
      </c>
      <c r="I179" s="235"/>
      <c r="J179" s="230"/>
      <c r="K179" s="230"/>
      <c r="L179" s="236"/>
      <c r="M179" s="237"/>
      <c r="N179" s="238"/>
      <c r="O179" s="238"/>
      <c r="P179" s="238"/>
      <c r="Q179" s="238"/>
      <c r="R179" s="238"/>
      <c r="S179" s="238"/>
      <c r="T179" s="23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0" t="s">
        <v>174</v>
      </c>
      <c r="AU179" s="240" t="s">
        <v>21</v>
      </c>
      <c r="AV179" s="13" t="s">
        <v>21</v>
      </c>
      <c r="AW179" s="13" t="s">
        <v>4</v>
      </c>
      <c r="AX179" s="13" t="s">
        <v>90</v>
      </c>
      <c r="AY179" s="240" t="s">
        <v>163</v>
      </c>
    </row>
    <row r="180" s="2" customFormat="1" ht="16.5" customHeight="1">
      <c r="A180" s="42"/>
      <c r="B180" s="43"/>
      <c r="C180" s="263" t="s">
        <v>349</v>
      </c>
      <c r="D180" s="263" t="s">
        <v>306</v>
      </c>
      <c r="E180" s="264" t="s">
        <v>836</v>
      </c>
      <c r="F180" s="265" t="s">
        <v>837</v>
      </c>
      <c r="G180" s="266" t="s">
        <v>408</v>
      </c>
      <c r="H180" s="267">
        <v>21.210000000000001</v>
      </c>
      <c r="I180" s="268"/>
      <c r="J180" s="269">
        <f>ROUND(I180*H180,2)</f>
        <v>0</v>
      </c>
      <c r="K180" s="265" t="s">
        <v>169</v>
      </c>
      <c r="L180" s="270"/>
      <c r="M180" s="271" t="s">
        <v>44</v>
      </c>
      <c r="N180" s="272" t="s">
        <v>53</v>
      </c>
      <c r="O180" s="88"/>
      <c r="P180" s="220">
        <f>O180*H180</f>
        <v>0</v>
      </c>
      <c r="Q180" s="220">
        <v>0.0033</v>
      </c>
      <c r="R180" s="220">
        <f>Q180*H180</f>
        <v>0.069993</v>
      </c>
      <c r="S180" s="220">
        <v>0</v>
      </c>
      <c r="T180" s="221">
        <f>S180*H180</f>
        <v>0</v>
      </c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R180" s="222" t="s">
        <v>218</v>
      </c>
      <c r="AT180" s="222" t="s">
        <v>306</v>
      </c>
      <c r="AU180" s="222" t="s">
        <v>21</v>
      </c>
      <c r="AY180" s="20" t="s">
        <v>163</v>
      </c>
      <c r="BE180" s="223">
        <f>IF(N180="základní",J180,0)</f>
        <v>0</v>
      </c>
      <c r="BF180" s="223">
        <f>IF(N180="snížená",J180,0)</f>
        <v>0</v>
      </c>
      <c r="BG180" s="223">
        <f>IF(N180="zákl. přenesená",J180,0)</f>
        <v>0</v>
      </c>
      <c r="BH180" s="223">
        <f>IF(N180="sníž. přenesená",J180,0)</f>
        <v>0</v>
      </c>
      <c r="BI180" s="223">
        <f>IF(N180="nulová",J180,0)</f>
        <v>0</v>
      </c>
      <c r="BJ180" s="20" t="s">
        <v>90</v>
      </c>
      <c r="BK180" s="223">
        <f>ROUND(I180*H180,2)</f>
        <v>0</v>
      </c>
      <c r="BL180" s="20" t="s">
        <v>170</v>
      </c>
      <c r="BM180" s="222" t="s">
        <v>838</v>
      </c>
    </row>
    <row r="181" s="13" customFormat="1">
      <c r="A181" s="13"/>
      <c r="B181" s="229"/>
      <c r="C181" s="230"/>
      <c r="D181" s="231" t="s">
        <v>174</v>
      </c>
      <c r="E181" s="230"/>
      <c r="F181" s="233" t="s">
        <v>835</v>
      </c>
      <c r="G181" s="230"/>
      <c r="H181" s="234">
        <v>21.210000000000001</v>
      </c>
      <c r="I181" s="235"/>
      <c r="J181" s="230"/>
      <c r="K181" s="230"/>
      <c r="L181" s="236"/>
      <c r="M181" s="237"/>
      <c r="N181" s="238"/>
      <c r="O181" s="238"/>
      <c r="P181" s="238"/>
      <c r="Q181" s="238"/>
      <c r="R181" s="238"/>
      <c r="S181" s="238"/>
      <c r="T181" s="23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0" t="s">
        <v>174</v>
      </c>
      <c r="AU181" s="240" t="s">
        <v>21</v>
      </c>
      <c r="AV181" s="13" t="s">
        <v>21</v>
      </c>
      <c r="AW181" s="13" t="s">
        <v>4</v>
      </c>
      <c r="AX181" s="13" t="s">
        <v>90</v>
      </c>
      <c r="AY181" s="240" t="s">
        <v>163</v>
      </c>
    </row>
    <row r="182" s="2" customFormat="1" ht="24.15" customHeight="1">
      <c r="A182" s="42"/>
      <c r="B182" s="43"/>
      <c r="C182" s="211" t="s">
        <v>355</v>
      </c>
      <c r="D182" s="211" t="s">
        <v>165</v>
      </c>
      <c r="E182" s="212" t="s">
        <v>839</v>
      </c>
      <c r="F182" s="213" t="s">
        <v>840</v>
      </c>
      <c r="G182" s="214" t="s">
        <v>408</v>
      </c>
      <c r="H182" s="215">
        <v>21</v>
      </c>
      <c r="I182" s="216"/>
      <c r="J182" s="217">
        <f>ROUND(I182*H182,2)</f>
        <v>0</v>
      </c>
      <c r="K182" s="213" t="s">
        <v>169</v>
      </c>
      <c r="L182" s="48"/>
      <c r="M182" s="218" t="s">
        <v>44</v>
      </c>
      <c r="N182" s="219" t="s">
        <v>53</v>
      </c>
      <c r="O182" s="88"/>
      <c r="P182" s="220">
        <f>O182*H182</f>
        <v>0</v>
      </c>
      <c r="Q182" s="220">
        <v>0</v>
      </c>
      <c r="R182" s="220">
        <f>Q182*H182</f>
        <v>0</v>
      </c>
      <c r="S182" s="220">
        <v>0.0076800000000000002</v>
      </c>
      <c r="T182" s="221">
        <f>S182*H182</f>
        <v>0.16128000000000001</v>
      </c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R182" s="222" t="s">
        <v>170</v>
      </c>
      <c r="AT182" s="222" t="s">
        <v>165</v>
      </c>
      <c r="AU182" s="222" t="s">
        <v>21</v>
      </c>
      <c r="AY182" s="20" t="s">
        <v>163</v>
      </c>
      <c r="BE182" s="223">
        <f>IF(N182="základní",J182,0)</f>
        <v>0</v>
      </c>
      <c r="BF182" s="223">
        <f>IF(N182="snížená",J182,0)</f>
        <v>0</v>
      </c>
      <c r="BG182" s="223">
        <f>IF(N182="zákl. přenesená",J182,0)</f>
        <v>0</v>
      </c>
      <c r="BH182" s="223">
        <f>IF(N182="sníž. přenesená",J182,0)</f>
        <v>0</v>
      </c>
      <c r="BI182" s="223">
        <f>IF(N182="nulová",J182,0)</f>
        <v>0</v>
      </c>
      <c r="BJ182" s="20" t="s">
        <v>90</v>
      </c>
      <c r="BK182" s="223">
        <f>ROUND(I182*H182,2)</f>
        <v>0</v>
      </c>
      <c r="BL182" s="20" t="s">
        <v>170</v>
      </c>
      <c r="BM182" s="222" t="s">
        <v>841</v>
      </c>
    </row>
    <row r="183" s="2" customFormat="1">
      <c r="A183" s="42"/>
      <c r="B183" s="43"/>
      <c r="C183" s="44"/>
      <c r="D183" s="224" t="s">
        <v>172</v>
      </c>
      <c r="E183" s="44"/>
      <c r="F183" s="225" t="s">
        <v>842</v>
      </c>
      <c r="G183" s="44"/>
      <c r="H183" s="44"/>
      <c r="I183" s="226"/>
      <c r="J183" s="44"/>
      <c r="K183" s="44"/>
      <c r="L183" s="48"/>
      <c r="M183" s="227"/>
      <c r="N183" s="228"/>
      <c r="O183" s="88"/>
      <c r="P183" s="88"/>
      <c r="Q183" s="88"/>
      <c r="R183" s="88"/>
      <c r="S183" s="88"/>
      <c r="T183" s="89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T183" s="20" t="s">
        <v>172</v>
      </c>
      <c r="AU183" s="20" t="s">
        <v>21</v>
      </c>
    </row>
    <row r="184" s="13" customFormat="1">
      <c r="A184" s="13"/>
      <c r="B184" s="229"/>
      <c r="C184" s="230"/>
      <c r="D184" s="231" t="s">
        <v>174</v>
      </c>
      <c r="E184" s="232" t="s">
        <v>44</v>
      </c>
      <c r="F184" s="233" t="s">
        <v>7</v>
      </c>
      <c r="G184" s="230"/>
      <c r="H184" s="234">
        <v>21</v>
      </c>
      <c r="I184" s="235"/>
      <c r="J184" s="230"/>
      <c r="K184" s="230"/>
      <c r="L184" s="236"/>
      <c r="M184" s="237"/>
      <c r="N184" s="238"/>
      <c r="O184" s="238"/>
      <c r="P184" s="238"/>
      <c r="Q184" s="238"/>
      <c r="R184" s="238"/>
      <c r="S184" s="238"/>
      <c r="T184" s="23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0" t="s">
        <v>174</v>
      </c>
      <c r="AU184" s="240" t="s">
        <v>21</v>
      </c>
      <c r="AV184" s="13" t="s">
        <v>21</v>
      </c>
      <c r="AW184" s="13" t="s">
        <v>42</v>
      </c>
      <c r="AX184" s="13" t="s">
        <v>90</v>
      </c>
      <c r="AY184" s="240" t="s">
        <v>163</v>
      </c>
    </row>
    <row r="185" s="2" customFormat="1" ht="24.15" customHeight="1">
      <c r="A185" s="42"/>
      <c r="B185" s="43"/>
      <c r="C185" s="211" t="s">
        <v>364</v>
      </c>
      <c r="D185" s="211" t="s">
        <v>165</v>
      </c>
      <c r="E185" s="212" t="s">
        <v>843</v>
      </c>
      <c r="F185" s="213" t="s">
        <v>844</v>
      </c>
      <c r="G185" s="214" t="s">
        <v>408</v>
      </c>
      <c r="H185" s="215">
        <v>7</v>
      </c>
      <c r="I185" s="216"/>
      <c r="J185" s="217">
        <f>ROUND(I185*H185,2)</f>
        <v>0</v>
      </c>
      <c r="K185" s="213" t="s">
        <v>169</v>
      </c>
      <c r="L185" s="48"/>
      <c r="M185" s="218" t="s">
        <v>44</v>
      </c>
      <c r="N185" s="219" t="s">
        <v>53</v>
      </c>
      <c r="O185" s="88"/>
      <c r="P185" s="220">
        <f>O185*H185</f>
        <v>0</v>
      </c>
      <c r="Q185" s="220">
        <v>0</v>
      </c>
      <c r="R185" s="220">
        <f>Q185*H185</f>
        <v>0</v>
      </c>
      <c r="S185" s="220">
        <v>0</v>
      </c>
      <c r="T185" s="221">
        <f>S185*H185</f>
        <v>0</v>
      </c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R185" s="222" t="s">
        <v>170</v>
      </c>
      <c r="AT185" s="222" t="s">
        <v>165</v>
      </c>
      <c r="AU185" s="222" t="s">
        <v>21</v>
      </c>
      <c r="AY185" s="20" t="s">
        <v>163</v>
      </c>
      <c r="BE185" s="223">
        <f>IF(N185="základní",J185,0)</f>
        <v>0</v>
      </c>
      <c r="BF185" s="223">
        <f>IF(N185="snížená",J185,0)</f>
        <v>0</v>
      </c>
      <c r="BG185" s="223">
        <f>IF(N185="zákl. přenesená",J185,0)</f>
        <v>0</v>
      </c>
      <c r="BH185" s="223">
        <f>IF(N185="sníž. přenesená",J185,0)</f>
        <v>0</v>
      </c>
      <c r="BI185" s="223">
        <f>IF(N185="nulová",J185,0)</f>
        <v>0</v>
      </c>
      <c r="BJ185" s="20" t="s">
        <v>90</v>
      </c>
      <c r="BK185" s="223">
        <f>ROUND(I185*H185,2)</f>
        <v>0</v>
      </c>
      <c r="BL185" s="20" t="s">
        <v>170</v>
      </c>
      <c r="BM185" s="222" t="s">
        <v>845</v>
      </c>
    </row>
    <row r="186" s="2" customFormat="1">
      <c r="A186" s="42"/>
      <c r="B186" s="43"/>
      <c r="C186" s="44"/>
      <c r="D186" s="224" t="s">
        <v>172</v>
      </c>
      <c r="E186" s="44"/>
      <c r="F186" s="225" t="s">
        <v>846</v>
      </c>
      <c r="G186" s="44"/>
      <c r="H186" s="44"/>
      <c r="I186" s="226"/>
      <c r="J186" s="44"/>
      <c r="K186" s="44"/>
      <c r="L186" s="48"/>
      <c r="M186" s="227"/>
      <c r="N186" s="228"/>
      <c r="O186" s="88"/>
      <c r="P186" s="88"/>
      <c r="Q186" s="88"/>
      <c r="R186" s="88"/>
      <c r="S186" s="88"/>
      <c r="T186" s="89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T186" s="20" t="s">
        <v>172</v>
      </c>
      <c r="AU186" s="20" t="s">
        <v>21</v>
      </c>
    </row>
    <row r="187" s="13" customFormat="1">
      <c r="A187" s="13"/>
      <c r="B187" s="229"/>
      <c r="C187" s="230"/>
      <c r="D187" s="231" t="s">
        <v>174</v>
      </c>
      <c r="E187" s="232" t="s">
        <v>44</v>
      </c>
      <c r="F187" s="233" t="s">
        <v>847</v>
      </c>
      <c r="G187" s="230"/>
      <c r="H187" s="234">
        <v>7</v>
      </c>
      <c r="I187" s="235"/>
      <c r="J187" s="230"/>
      <c r="K187" s="230"/>
      <c r="L187" s="236"/>
      <c r="M187" s="237"/>
      <c r="N187" s="238"/>
      <c r="O187" s="238"/>
      <c r="P187" s="238"/>
      <c r="Q187" s="238"/>
      <c r="R187" s="238"/>
      <c r="S187" s="238"/>
      <c r="T187" s="23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0" t="s">
        <v>174</v>
      </c>
      <c r="AU187" s="240" t="s">
        <v>21</v>
      </c>
      <c r="AV187" s="13" t="s">
        <v>21</v>
      </c>
      <c r="AW187" s="13" t="s">
        <v>42</v>
      </c>
      <c r="AX187" s="13" t="s">
        <v>90</v>
      </c>
      <c r="AY187" s="240" t="s">
        <v>163</v>
      </c>
    </row>
    <row r="188" s="2" customFormat="1" ht="16.5" customHeight="1">
      <c r="A188" s="42"/>
      <c r="B188" s="43"/>
      <c r="C188" s="263" t="s">
        <v>369</v>
      </c>
      <c r="D188" s="263" t="s">
        <v>306</v>
      </c>
      <c r="E188" s="264" t="s">
        <v>848</v>
      </c>
      <c r="F188" s="265" t="s">
        <v>849</v>
      </c>
      <c r="G188" s="266" t="s">
        <v>408</v>
      </c>
      <c r="H188" s="267">
        <v>3.0299999999999998</v>
      </c>
      <c r="I188" s="268"/>
      <c r="J188" s="269">
        <f>ROUND(I188*H188,2)</f>
        <v>0</v>
      </c>
      <c r="K188" s="265" t="s">
        <v>169</v>
      </c>
      <c r="L188" s="270"/>
      <c r="M188" s="271" t="s">
        <v>44</v>
      </c>
      <c r="N188" s="272" t="s">
        <v>53</v>
      </c>
      <c r="O188" s="88"/>
      <c r="P188" s="220">
        <f>O188*H188</f>
        <v>0</v>
      </c>
      <c r="Q188" s="220">
        <v>0.0027000000000000001</v>
      </c>
      <c r="R188" s="220">
        <f>Q188*H188</f>
        <v>0.0081810000000000008</v>
      </c>
      <c r="S188" s="220">
        <v>0</v>
      </c>
      <c r="T188" s="221">
        <f>S188*H188</f>
        <v>0</v>
      </c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R188" s="222" t="s">
        <v>218</v>
      </c>
      <c r="AT188" s="222" t="s">
        <v>306</v>
      </c>
      <c r="AU188" s="222" t="s">
        <v>21</v>
      </c>
      <c r="AY188" s="20" t="s">
        <v>163</v>
      </c>
      <c r="BE188" s="223">
        <f>IF(N188="základní",J188,0)</f>
        <v>0</v>
      </c>
      <c r="BF188" s="223">
        <f>IF(N188="snížená",J188,0)</f>
        <v>0</v>
      </c>
      <c r="BG188" s="223">
        <f>IF(N188="zákl. přenesená",J188,0)</f>
        <v>0</v>
      </c>
      <c r="BH188" s="223">
        <f>IF(N188="sníž. přenesená",J188,0)</f>
        <v>0</v>
      </c>
      <c r="BI188" s="223">
        <f>IF(N188="nulová",J188,0)</f>
        <v>0</v>
      </c>
      <c r="BJ188" s="20" t="s">
        <v>90</v>
      </c>
      <c r="BK188" s="223">
        <f>ROUND(I188*H188,2)</f>
        <v>0</v>
      </c>
      <c r="BL188" s="20" t="s">
        <v>170</v>
      </c>
      <c r="BM188" s="222" t="s">
        <v>850</v>
      </c>
    </row>
    <row r="189" s="13" customFormat="1">
      <c r="A189" s="13"/>
      <c r="B189" s="229"/>
      <c r="C189" s="230"/>
      <c r="D189" s="231" t="s">
        <v>174</v>
      </c>
      <c r="E189" s="232" t="s">
        <v>44</v>
      </c>
      <c r="F189" s="233" t="s">
        <v>182</v>
      </c>
      <c r="G189" s="230"/>
      <c r="H189" s="234">
        <v>3</v>
      </c>
      <c r="I189" s="235"/>
      <c r="J189" s="230"/>
      <c r="K189" s="230"/>
      <c r="L189" s="236"/>
      <c r="M189" s="237"/>
      <c r="N189" s="238"/>
      <c r="O189" s="238"/>
      <c r="P189" s="238"/>
      <c r="Q189" s="238"/>
      <c r="R189" s="238"/>
      <c r="S189" s="238"/>
      <c r="T189" s="23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0" t="s">
        <v>174</v>
      </c>
      <c r="AU189" s="240" t="s">
        <v>21</v>
      </c>
      <c r="AV189" s="13" t="s">
        <v>21</v>
      </c>
      <c r="AW189" s="13" t="s">
        <v>42</v>
      </c>
      <c r="AX189" s="13" t="s">
        <v>90</v>
      </c>
      <c r="AY189" s="240" t="s">
        <v>163</v>
      </c>
    </row>
    <row r="190" s="13" customFormat="1">
      <c r="A190" s="13"/>
      <c r="B190" s="229"/>
      <c r="C190" s="230"/>
      <c r="D190" s="231" t="s">
        <v>174</v>
      </c>
      <c r="E190" s="230"/>
      <c r="F190" s="233" t="s">
        <v>851</v>
      </c>
      <c r="G190" s="230"/>
      <c r="H190" s="234">
        <v>3.0299999999999998</v>
      </c>
      <c r="I190" s="235"/>
      <c r="J190" s="230"/>
      <c r="K190" s="230"/>
      <c r="L190" s="236"/>
      <c r="M190" s="237"/>
      <c r="N190" s="238"/>
      <c r="O190" s="238"/>
      <c r="P190" s="238"/>
      <c r="Q190" s="238"/>
      <c r="R190" s="238"/>
      <c r="S190" s="238"/>
      <c r="T190" s="23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0" t="s">
        <v>174</v>
      </c>
      <c r="AU190" s="240" t="s">
        <v>21</v>
      </c>
      <c r="AV190" s="13" t="s">
        <v>21</v>
      </c>
      <c r="AW190" s="13" t="s">
        <v>4</v>
      </c>
      <c r="AX190" s="13" t="s">
        <v>90</v>
      </c>
      <c r="AY190" s="240" t="s">
        <v>163</v>
      </c>
    </row>
    <row r="191" s="2" customFormat="1" ht="21.75" customHeight="1">
      <c r="A191" s="42"/>
      <c r="B191" s="43"/>
      <c r="C191" s="263" t="s">
        <v>375</v>
      </c>
      <c r="D191" s="263" t="s">
        <v>306</v>
      </c>
      <c r="E191" s="264" t="s">
        <v>852</v>
      </c>
      <c r="F191" s="265" t="s">
        <v>853</v>
      </c>
      <c r="G191" s="266" t="s">
        <v>408</v>
      </c>
      <c r="H191" s="267">
        <v>4.04</v>
      </c>
      <c r="I191" s="268"/>
      <c r="J191" s="269">
        <f>ROUND(I191*H191,2)</f>
        <v>0</v>
      </c>
      <c r="K191" s="265" t="s">
        <v>169</v>
      </c>
      <c r="L191" s="270"/>
      <c r="M191" s="271" t="s">
        <v>44</v>
      </c>
      <c r="N191" s="272" t="s">
        <v>53</v>
      </c>
      <c r="O191" s="88"/>
      <c r="P191" s="220">
        <f>O191*H191</f>
        <v>0</v>
      </c>
      <c r="Q191" s="220">
        <v>0.0028999999999999998</v>
      </c>
      <c r="R191" s="220">
        <f>Q191*H191</f>
        <v>0.011715999999999999</v>
      </c>
      <c r="S191" s="220">
        <v>0</v>
      </c>
      <c r="T191" s="221">
        <f>S191*H191</f>
        <v>0</v>
      </c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R191" s="222" t="s">
        <v>218</v>
      </c>
      <c r="AT191" s="222" t="s">
        <v>306</v>
      </c>
      <c r="AU191" s="222" t="s">
        <v>21</v>
      </c>
      <c r="AY191" s="20" t="s">
        <v>163</v>
      </c>
      <c r="BE191" s="223">
        <f>IF(N191="základní",J191,0)</f>
        <v>0</v>
      </c>
      <c r="BF191" s="223">
        <f>IF(N191="snížená",J191,0)</f>
        <v>0</v>
      </c>
      <c r="BG191" s="223">
        <f>IF(N191="zákl. přenesená",J191,0)</f>
        <v>0</v>
      </c>
      <c r="BH191" s="223">
        <f>IF(N191="sníž. přenesená",J191,0)</f>
        <v>0</v>
      </c>
      <c r="BI191" s="223">
        <f>IF(N191="nulová",J191,0)</f>
        <v>0</v>
      </c>
      <c r="BJ191" s="20" t="s">
        <v>90</v>
      </c>
      <c r="BK191" s="223">
        <f>ROUND(I191*H191,2)</f>
        <v>0</v>
      </c>
      <c r="BL191" s="20" t="s">
        <v>170</v>
      </c>
      <c r="BM191" s="222" t="s">
        <v>854</v>
      </c>
    </row>
    <row r="192" s="13" customFormat="1">
      <c r="A192" s="13"/>
      <c r="B192" s="229"/>
      <c r="C192" s="230"/>
      <c r="D192" s="231" t="s">
        <v>174</v>
      </c>
      <c r="E192" s="232" t="s">
        <v>44</v>
      </c>
      <c r="F192" s="233" t="s">
        <v>170</v>
      </c>
      <c r="G192" s="230"/>
      <c r="H192" s="234">
        <v>4</v>
      </c>
      <c r="I192" s="235"/>
      <c r="J192" s="230"/>
      <c r="K192" s="230"/>
      <c r="L192" s="236"/>
      <c r="M192" s="237"/>
      <c r="N192" s="238"/>
      <c r="O192" s="238"/>
      <c r="P192" s="238"/>
      <c r="Q192" s="238"/>
      <c r="R192" s="238"/>
      <c r="S192" s="238"/>
      <c r="T192" s="23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0" t="s">
        <v>174</v>
      </c>
      <c r="AU192" s="240" t="s">
        <v>21</v>
      </c>
      <c r="AV192" s="13" t="s">
        <v>21</v>
      </c>
      <c r="AW192" s="13" t="s">
        <v>42</v>
      </c>
      <c r="AX192" s="13" t="s">
        <v>90</v>
      </c>
      <c r="AY192" s="240" t="s">
        <v>163</v>
      </c>
    </row>
    <row r="193" s="13" customFormat="1">
      <c r="A193" s="13"/>
      <c r="B193" s="229"/>
      <c r="C193" s="230"/>
      <c r="D193" s="231" t="s">
        <v>174</v>
      </c>
      <c r="E193" s="230"/>
      <c r="F193" s="233" t="s">
        <v>416</v>
      </c>
      <c r="G193" s="230"/>
      <c r="H193" s="234">
        <v>4.04</v>
      </c>
      <c r="I193" s="235"/>
      <c r="J193" s="230"/>
      <c r="K193" s="230"/>
      <c r="L193" s="236"/>
      <c r="M193" s="237"/>
      <c r="N193" s="238"/>
      <c r="O193" s="238"/>
      <c r="P193" s="238"/>
      <c r="Q193" s="238"/>
      <c r="R193" s="238"/>
      <c r="S193" s="238"/>
      <c r="T193" s="23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0" t="s">
        <v>174</v>
      </c>
      <c r="AU193" s="240" t="s">
        <v>21</v>
      </c>
      <c r="AV193" s="13" t="s">
        <v>21</v>
      </c>
      <c r="AW193" s="13" t="s">
        <v>4</v>
      </c>
      <c r="AX193" s="13" t="s">
        <v>90</v>
      </c>
      <c r="AY193" s="240" t="s">
        <v>163</v>
      </c>
    </row>
    <row r="194" s="2" customFormat="1" ht="24.15" customHeight="1">
      <c r="A194" s="42"/>
      <c r="B194" s="43"/>
      <c r="C194" s="211" t="s">
        <v>381</v>
      </c>
      <c r="D194" s="211" t="s">
        <v>165</v>
      </c>
      <c r="E194" s="212" t="s">
        <v>855</v>
      </c>
      <c r="F194" s="213" t="s">
        <v>856</v>
      </c>
      <c r="G194" s="214" t="s">
        <v>408</v>
      </c>
      <c r="H194" s="215">
        <v>14</v>
      </c>
      <c r="I194" s="216"/>
      <c r="J194" s="217">
        <f>ROUND(I194*H194,2)</f>
        <v>0</v>
      </c>
      <c r="K194" s="213" t="s">
        <v>169</v>
      </c>
      <c r="L194" s="48"/>
      <c r="M194" s="218" t="s">
        <v>44</v>
      </c>
      <c r="N194" s="219" t="s">
        <v>53</v>
      </c>
      <c r="O194" s="88"/>
      <c r="P194" s="220">
        <f>O194*H194</f>
        <v>0</v>
      </c>
      <c r="Q194" s="220">
        <v>0</v>
      </c>
      <c r="R194" s="220">
        <f>Q194*H194</f>
        <v>0</v>
      </c>
      <c r="S194" s="220">
        <v>0</v>
      </c>
      <c r="T194" s="221">
        <f>S194*H194</f>
        <v>0</v>
      </c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R194" s="222" t="s">
        <v>170</v>
      </c>
      <c r="AT194" s="222" t="s">
        <v>165</v>
      </c>
      <c r="AU194" s="222" t="s">
        <v>21</v>
      </c>
      <c r="AY194" s="20" t="s">
        <v>163</v>
      </c>
      <c r="BE194" s="223">
        <f>IF(N194="základní",J194,0)</f>
        <v>0</v>
      </c>
      <c r="BF194" s="223">
        <f>IF(N194="snížená",J194,0)</f>
        <v>0</v>
      </c>
      <c r="BG194" s="223">
        <f>IF(N194="zákl. přenesená",J194,0)</f>
        <v>0</v>
      </c>
      <c r="BH194" s="223">
        <f>IF(N194="sníž. přenesená",J194,0)</f>
        <v>0</v>
      </c>
      <c r="BI194" s="223">
        <f>IF(N194="nulová",J194,0)</f>
        <v>0</v>
      </c>
      <c r="BJ194" s="20" t="s">
        <v>90</v>
      </c>
      <c r="BK194" s="223">
        <f>ROUND(I194*H194,2)</f>
        <v>0</v>
      </c>
      <c r="BL194" s="20" t="s">
        <v>170</v>
      </c>
      <c r="BM194" s="222" t="s">
        <v>857</v>
      </c>
    </row>
    <row r="195" s="2" customFormat="1">
      <c r="A195" s="42"/>
      <c r="B195" s="43"/>
      <c r="C195" s="44"/>
      <c r="D195" s="224" t="s">
        <v>172</v>
      </c>
      <c r="E195" s="44"/>
      <c r="F195" s="225" t="s">
        <v>858</v>
      </c>
      <c r="G195" s="44"/>
      <c r="H195" s="44"/>
      <c r="I195" s="226"/>
      <c r="J195" s="44"/>
      <c r="K195" s="44"/>
      <c r="L195" s="48"/>
      <c r="M195" s="227"/>
      <c r="N195" s="228"/>
      <c r="O195" s="88"/>
      <c r="P195" s="88"/>
      <c r="Q195" s="88"/>
      <c r="R195" s="88"/>
      <c r="S195" s="88"/>
      <c r="T195" s="89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T195" s="20" t="s">
        <v>172</v>
      </c>
      <c r="AU195" s="20" t="s">
        <v>21</v>
      </c>
    </row>
    <row r="196" s="13" customFormat="1">
      <c r="A196" s="13"/>
      <c r="B196" s="229"/>
      <c r="C196" s="230"/>
      <c r="D196" s="231" t="s">
        <v>174</v>
      </c>
      <c r="E196" s="232" t="s">
        <v>44</v>
      </c>
      <c r="F196" s="233" t="s">
        <v>254</v>
      </c>
      <c r="G196" s="230"/>
      <c r="H196" s="234">
        <v>14</v>
      </c>
      <c r="I196" s="235"/>
      <c r="J196" s="230"/>
      <c r="K196" s="230"/>
      <c r="L196" s="236"/>
      <c r="M196" s="237"/>
      <c r="N196" s="238"/>
      <c r="O196" s="238"/>
      <c r="P196" s="238"/>
      <c r="Q196" s="238"/>
      <c r="R196" s="238"/>
      <c r="S196" s="238"/>
      <c r="T196" s="239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0" t="s">
        <v>174</v>
      </c>
      <c r="AU196" s="240" t="s">
        <v>21</v>
      </c>
      <c r="AV196" s="13" t="s">
        <v>21</v>
      </c>
      <c r="AW196" s="13" t="s">
        <v>42</v>
      </c>
      <c r="AX196" s="13" t="s">
        <v>90</v>
      </c>
      <c r="AY196" s="240" t="s">
        <v>163</v>
      </c>
    </row>
    <row r="197" s="2" customFormat="1" ht="21.75" customHeight="1">
      <c r="A197" s="42"/>
      <c r="B197" s="43"/>
      <c r="C197" s="263" t="s">
        <v>386</v>
      </c>
      <c r="D197" s="263" t="s">
        <v>306</v>
      </c>
      <c r="E197" s="264" t="s">
        <v>859</v>
      </c>
      <c r="F197" s="265" t="s">
        <v>860</v>
      </c>
      <c r="G197" s="266" t="s">
        <v>408</v>
      </c>
      <c r="H197" s="267">
        <v>14.140000000000001</v>
      </c>
      <c r="I197" s="268"/>
      <c r="J197" s="269">
        <f>ROUND(I197*H197,2)</f>
        <v>0</v>
      </c>
      <c r="K197" s="265" t="s">
        <v>169</v>
      </c>
      <c r="L197" s="270"/>
      <c r="M197" s="271" t="s">
        <v>44</v>
      </c>
      <c r="N197" s="272" t="s">
        <v>53</v>
      </c>
      <c r="O197" s="88"/>
      <c r="P197" s="220">
        <f>O197*H197</f>
        <v>0</v>
      </c>
      <c r="Q197" s="220">
        <v>0.0030999999999999999</v>
      </c>
      <c r="R197" s="220">
        <f>Q197*H197</f>
        <v>0.043833999999999998</v>
      </c>
      <c r="S197" s="220">
        <v>0</v>
      </c>
      <c r="T197" s="221">
        <f>S197*H197</f>
        <v>0</v>
      </c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R197" s="222" t="s">
        <v>218</v>
      </c>
      <c r="AT197" s="222" t="s">
        <v>306</v>
      </c>
      <c r="AU197" s="222" t="s">
        <v>21</v>
      </c>
      <c r="AY197" s="20" t="s">
        <v>163</v>
      </c>
      <c r="BE197" s="223">
        <f>IF(N197="základní",J197,0)</f>
        <v>0</v>
      </c>
      <c r="BF197" s="223">
        <f>IF(N197="snížená",J197,0)</f>
        <v>0</v>
      </c>
      <c r="BG197" s="223">
        <f>IF(N197="zákl. přenesená",J197,0)</f>
        <v>0</v>
      </c>
      <c r="BH197" s="223">
        <f>IF(N197="sníž. přenesená",J197,0)</f>
        <v>0</v>
      </c>
      <c r="BI197" s="223">
        <f>IF(N197="nulová",J197,0)</f>
        <v>0</v>
      </c>
      <c r="BJ197" s="20" t="s">
        <v>90</v>
      </c>
      <c r="BK197" s="223">
        <f>ROUND(I197*H197,2)</f>
        <v>0</v>
      </c>
      <c r="BL197" s="20" t="s">
        <v>170</v>
      </c>
      <c r="BM197" s="222" t="s">
        <v>861</v>
      </c>
    </row>
    <row r="198" s="13" customFormat="1">
      <c r="A198" s="13"/>
      <c r="B198" s="229"/>
      <c r="C198" s="230"/>
      <c r="D198" s="231" t="s">
        <v>174</v>
      </c>
      <c r="E198" s="230"/>
      <c r="F198" s="233" t="s">
        <v>607</v>
      </c>
      <c r="G198" s="230"/>
      <c r="H198" s="234">
        <v>14.140000000000001</v>
      </c>
      <c r="I198" s="235"/>
      <c r="J198" s="230"/>
      <c r="K198" s="230"/>
      <c r="L198" s="236"/>
      <c r="M198" s="237"/>
      <c r="N198" s="238"/>
      <c r="O198" s="238"/>
      <c r="P198" s="238"/>
      <c r="Q198" s="238"/>
      <c r="R198" s="238"/>
      <c r="S198" s="238"/>
      <c r="T198" s="239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0" t="s">
        <v>174</v>
      </c>
      <c r="AU198" s="240" t="s">
        <v>21</v>
      </c>
      <c r="AV198" s="13" t="s">
        <v>21</v>
      </c>
      <c r="AW198" s="13" t="s">
        <v>4</v>
      </c>
      <c r="AX198" s="13" t="s">
        <v>90</v>
      </c>
      <c r="AY198" s="240" t="s">
        <v>163</v>
      </c>
    </row>
    <row r="199" s="2" customFormat="1" ht="16.5" customHeight="1">
      <c r="A199" s="42"/>
      <c r="B199" s="43"/>
      <c r="C199" s="211" t="s">
        <v>392</v>
      </c>
      <c r="D199" s="211" t="s">
        <v>165</v>
      </c>
      <c r="E199" s="212" t="s">
        <v>862</v>
      </c>
      <c r="F199" s="213" t="s">
        <v>863</v>
      </c>
      <c r="G199" s="214" t="s">
        <v>408</v>
      </c>
      <c r="H199" s="215">
        <v>21</v>
      </c>
      <c r="I199" s="216"/>
      <c r="J199" s="217">
        <f>ROUND(I199*H199,2)</f>
        <v>0</v>
      </c>
      <c r="K199" s="213" t="s">
        <v>169</v>
      </c>
      <c r="L199" s="48"/>
      <c r="M199" s="218" t="s">
        <v>44</v>
      </c>
      <c r="N199" s="219" t="s">
        <v>53</v>
      </c>
      <c r="O199" s="88"/>
      <c r="P199" s="220">
        <f>O199*H199</f>
        <v>0</v>
      </c>
      <c r="Q199" s="220">
        <v>0.040000000000000001</v>
      </c>
      <c r="R199" s="220">
        <f>Q199*H199</f>
        <v>0.83999999999999997</v>
      </c>
      <c r="S199" s="220">
        <v>0</v>
      </c>
      <c r="T199" s="221">
        <f>S199*H199</f>
        <v>0</v>
      </c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R199" s="222" t="s">
        <v>170</v>
      </c>
      <c r="AT199" s="222" t="s">
        <v>165</v>
      </c>
      <c r="AU199" s="222" t="s">
        <v>21</v>
      </c>
      <c r="AY199" s="20" t="s">
        <v>163</v>
      </c>
      <c r="BE199" s="223">
        <f>IF(N199="základní",J199,0)</f>
        <v>0</v>
      </c>
      <c r="BF199" s="223">
        <f>IF(N199="snížená",J199,0)</f>
        <v>0</v>
      </c>
      <c r="BG199" s="223">
        <f>IF(N199="zákl. přenesená",J199,0)</f>
        <v>0</v>
      </c>
      <c r="BH199" s="223">
        <f>IF(N199="sníž. přenesená",J199,0)</f>
        <v>0</v>
      </c>
      <c r="BI199" s="223">
        <f>IF(N199="nulová",J199,0)</f>
        <v>0</v>
      </c>
      <c r="BJ199" s="20" t="s">
        <v>90</v>
      </c>
      <c r="BK199" s="223">
        <f>ROUND(I199*H199,2)</f>
        <v>0</v>
      </c>
      <c r="BL199" s="20" t="s">
        <v>170</v>
      </c>
      <c r="BM199" s="222" t="s">
        <v>864</v>
      </c>
    </row>
    <row r="200" s="2" customFormat="1">
      <c r="A200" s="42"/>
      <c r="B200" s="43"/>
      <c r="C200" s="44"/>
      <c r="D200" s="224" t="s">
        <v>172</v>
      </c>
      <c r="E200" s="44"/>
      <c r="F200" s="225" t="s">
        <v>865</v>
      </c>
      <c r="G200" s="44"/>
      <c r="H200" s="44"/>
      <c r="I200" s="226"/>
      <c r="J200" s="44"/>
      <c r="K200" s="44"/>
      <c r="L200" s="48"/>
      <c r="M200" s="227"/>
      <c r="N200" s="228"/>
      <c r="O200" s="88"/>
      <c r="P200" s="88"/>
      <c r="Q200" s="88"/>
      <c r="R200" s="88"/>
      <c r="S200" s="88"/>
      <c r="T200" s="89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T200" s="20" t="s">
        <v>172</v>
      </c>
      <c r="AU200" s="20" t="s">
        <v>21</v>
      </c>
    </row>
    <row r="201" s="13" customFormat="1">
      <c r="A201" s="13"/>
      <c r="B201" s="229"/>
      <c r="C201" s="230"/>
      <c r="D201" s="231" t="s">
        <v>174</v>
      </c>
      <c r="E201" s="232" t="s">
        <v>44</v>
      </c>
      <c r="F201" s="233" t="s">
        <v>7</v>
      </c>
      <c r="G201" s="230"/>
      <c r="H201" s="234">
        <v>21</v>
      </c>
      <c r="I201" s="235"/>
      <c r="J201" s="230"/>
      <c r="K201" s="230"/>
      <c r="L201" s="236"/>
      <c r="M201" s="237"/>
      <c r="N201" s="238"/>
      <c r="O201" s="238"/>
      <c r="P201" s="238"/>
      <c r="Q201" s="238"/>
      <c r="R201" s="238"/>
      <c r="S201" s="238"/>
      <c r="T201" s="23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0" t="s">
        <v>174</v>
      </c>
      <c r="AU201" s="240" t="s">
        <v>21</v>
      </c>
      <c r="AV201" s="13" t="s">
        <v>21</v>
      </c>
      <c r="AW201" s="13" t="s">
        <v>42</v>
      </c>
      <c r="AX201" s="13" t="s">
        <v>90</v>
      </c>
      <c r="AY201" s="240" t="s">
        <v>163</v>
      </c>
    </row>
    <row r="202" s="2" customFormat="1" ht="16.5" customHeight="1">
      <c r="A202" s="42"/>
      <c r="B202" s="43"/>
      <c r="C202" s="263" t="s">
        <v>399</v>
      </c>
      <c r="D202" s="263" t="s">
        <v>306</v>
      </c>
      <c r="E202" s="264" t="s">
        <v>866</v>
      </c>
      <c r="F202" s="265" t="s">
        <v>867</v>
      </c>
      <c r="G202" s="266" t="s">
        <v>408</v>
      </c>
      <c r="H202" s="267">
        <v>21</v>
      </c>
      <c r="I202" s="268"/>
      <c r="J202" s="269">
        <f>ROUND(I202*H202,2)</f>
        <v>0</v>
      </c>
      <c r="K202" s="265" t="s">
        <v>169</v>
      </c>
      <c r="L202" s="270"/>
      <c r="M202" s="271" t="s">
        <v>44</v>
      </c>
      <c r="N202" s="272" t="s">
        <v>53</v>
      </c>
      <c r="O202" s="88"/>
      <c r="P202" s="220">
        <f>O202*H202</f>
        <v>0</v>
      </c>
      <c r="Q202" s="220">
        <v>0.013299999999999999</v>
      </c>
      <c r="R202" s="220">
        <f>Q202*H202</f>
        <v>0.27929999999999999</v>
      </c>
      <c r="S202" s="220">
        <v>0</v>
      </c>
      <c r="T202" s="221">
        <f>S202*H202</f>
        <v>0</v>
      </c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R202" s="222" t="s">
        <v>218</v>
      </c>
      <c r="AT202" s="222" t="s">
        <v>306</v>
      </c>
      <c r="AU202" s="222" t="s">
        <v>21</v>
      </c>
      <c r="AY202" s="20" t="s">
        <v>163</v>
      </c>
      <c r="BE202" s="223">
        <f>IF(N202="základní",J202,0)</f>
        <v>0</v>
      </c>
      <c r="BF202" s="223">
        <f>IF(N202="snížená",J202,0)</f>
        <v>0</v>
      </c>
      <c r="BG202" s="223">
        <f>IF(N202="zákl. přenesená",J202,0)</f>
        <v>0</v>
      </c>
      <c r="BH202" s="223">
        <f>IF(N202="sníž. přenesená",J202,0)</f>
        <v>0</v>
      </c>
      <c r="BI202" s="223">
        <f>IF(N202="nulová",J202,0)</f>
        <v>0</v>
      </c>
      <c r="BJ202" s="20" t="s">
        <v>90</v>
      </c>
      <c r="BK202" s="223">
        <f>ROUND(I202*H202,2)</f>
        <v>0</v>
      </c>
      <c r="BL202" s="20" t="s">
        <v>170</v>
      </c>
      <c r="BM202" s="222" t="s">
        <v>868</v>
      </c>
    </row>
    <row r="203" s="2" customFormat="1" ht="16.5" customHeight="1">
      <c r="A203" s="42"/>
      <c r="B203" s="43"/>
      <c r="C203" s="263" t="s">
        <v>405</v>
      </c>
      <c r="D203" s="263" t="s">
        <v>306</v>
      </c>
      <c r="E203" s="264" t="s">
        <v>869</v>
      </c>
      <c r="F203" s="265" t="s">
        <v>870</v>
      </c>
      <c r="G203" s="266" t="s">
        <v>408</v>
      </c>
      <c r="H203" s="267">
        <v>21</v>
      </c>
      <c r="I203" s="268"/>
      <c r="J203" s="269">
        <f>ROUND(I203*H203,2)</f>
        <v>0</v>
      </c>
      <c r="K203" s="265" t="s">
        <v>169</v>
      </c>
      <c r="L203" s="270"/>
      <c r="M203" s="271" t="s">
        <v>44</v>
      </c>
      <c r="N203" s="272" t="s">
        <v>53</v>
      </c>
      <c r="O203" s="88"/>
      <c r="P203" s="220">
        <f>O203*H203</f>
        <v>0</v>
      </c>
      <c r="Q203" s="220">
        <v>0.00029999999999999997</v>
      </c>
      <c r="R203" s="220">
        <f>Q203*H203</f>
        <v>0.0062999999999999992</v>
      </c>
      <c r="S203" s="220">
        <v>0</v>
      </c>
      <c r="T203" s="221">
        <f>S203*H203</f>
        <v>0</v>
      </c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R203" s="222" t="s">
        <v>218</v>
      </c>
      <c r="AT203" s="222" t="s">
        <v>306</v>
      </c>
      <c r="AU203" s="222" t="s">
        <v>21</v>
      </c>
      <c r="AY203" s="20" t="s">
        <v>163</v>
      </c>
      <c r="BE203" s="223">
        <f>IF(N203="základní",J203,0)</f>
        <v>0</v>
      </c>
      <c r="BF203" s="223">
        <f>IF(N203="snížená",J203,0)</f>
        <v>0</v>
      </c>
      <c r="BG203" s="223">
        <f>IF(N203="zákl. přenesená",J203,0)</f>
        <v>0</v>
      </c>
      <c r="BH203" s="223">
        <f>IF(N203="sníž. přenesená",J203,0)</f>
        <v>0</v>
      </c>
      <c r="BI203" s="223">
        <f>IF(N203="nulová",J203,0)</f>
        <v>0</v>
      </c>
      <c r="BJ203" s="20" t="s">
        <v>90</v>
      </c>
      <c r="BK203" s="223">
        <f>ROUND(I203*H203,2)</f>
        <v>0</v>
      </c>
      <c r="BL203" s="20" t="s">
        <v>170</v>
      </c>
      <c r="BM203" s="222" t="s">
        <v>871</v>
      </c>
    </row>
    <row r="204" s="2" customFormat="1" ht="16.5" customHeight="1">
      <c r="A204" s="42"/>
      <c r="B204" s="43"/>
      <c r="C204" s="211" t="s">
        <v>412</v>
      </c>
      <c r="D204" s="211" t="s">
        <v>165</v>
      </c>
      <c r="E204" s="212" t="s">
        <v>872</v>
      </c>
      <c r="F204" s="213" t="s">
        <v>873</v>
      </c>
      <c r="G204" s="214" t="s">
        <v>358</v>
      </c>
      <c r="H204" s="215">
        <v>31.5</v>
      </c>
      <c r="I204" s="216"/>
      <c r="J204" s="217">
        <f>ROUND(I204*H204,2)</f>
        <v>0</v>
      </c>
      <c r="K204" s="213" t="s">
        <v>169</v>
      </c>
      <c r="L204" s="48"/>
      <c r="M204" s="218" t="s">
        <v>44</v>
      </c>
      <c r="N204" s="219" t="s">
        <v>53</v>
      </c>
      <c r="O204" s="88"/>
      <c r="P204" s="220">
        <f>O204*H204</f>
        <v>0</v>
      </c>
      <c r="Q204" s="220">
        <v>0.00019000000000000001</v>
      </c>
      <c r="R204" s="220">
        <f>Q204*H204</f>
        <v>0.0059850000000000007</v>
      </c>
      <c r="S204" s="220">
        <v>0</v>
      </c>
      <c r="T204" s="221">
        <f>S204*H204</f>
        <v>0</v>
      </c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R204" s="222" t="s">
        <v>170</v>
      </c>
      <c r="AT204" s="222" t="s">
        <v>165</v>
      </c>
      <c r="AU204" s="222" t="s">
        <v>21</v>
      </c>
      <c r="AY204" s="20" t="s">
        <v>163</v>
      </c>
      <c r="BE204" s="223">
        <f>IF(N204="základní",J204,0)</f>
        <v>0</v>
      </c>
      <c r="BF204" s="223">
        <f>IF(N204="snížená",J204,0)</f>
        <v>0</v>
      </c>
      <c r="BG204" s="223">
        <f>IF(N204="zákl. přenesená",J204,0)</f>
        <v>0</v>
      </c>
      <c r="BH204" s="223">
        <f>IF(N204="sníž. přenesená",J204,0)</f>
        <v>0</v>
      </c>
      <c r="BI204" s="223">
        <f>IF(N204="nulová",J204,0)</f>
        <v>0</v>
      </c>
      <c r="BJ204" s="20" t="s">
        <v>90</v>
      </c>
      <c r="BK204" s="223">
        <f>ROUND(I204*H204,2)</f>
        <v>0</v>
      </c>
      <c r="BL204" s="20" t="s">
        <v>170</v>
      </c>
      <c r="BM204" s="222" t="s">
        <v>874</v>
      </c>
    </row>
    <row r="205" s="2" customFormat="1">
      <c r="A205" s="42"/>
      <c r="B205" s="43"/>
      <c r="C205" s="44"/>
      <c r="D205" s="224" t="s">
        <v>172</v>
      </c>
      <c r="E205" s="44"/>
      <c r="F205" s="225" t="s">
        <v>875</v>
      </c>
      <c r="G205" s="44"/>
      <c r="H205" s="44"/>
      <c r="I205" s="226"/>
      <c r="J205" s="44"/>
      <c r="K205" s="44"/>
      <c r="L205" s="48"/>
      <c r="M205" s="227"/>
      <c r="N205" s="228"/>
      <c r="O205" s="88"/>
      <c r="P205" s="88"/>
      <c r="Q205" s="88"/>
      <c r="R205" s="88"/>
      <c r="S205" s="88"/>
      <c r="T205" s="89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T205" s="20" t="s">
        <v>172</v>
      </c>
      <c r="AU205" s="20" t="s">
        <v>21</v>
      </c>
    </row>
    <row r="206" s="13" customFormat="1">
      <c r="A206" s="13"/>
      <c r="B206" s="229"/>
      <c r="C206" s="230"/>
      <c r="D206" s="231" t="s">
        <v>174</v>
      </c>
      <c r="E206" s="232" t="s">
        <v>44</v>
      </c>
      <c r="F206" s="233" t="s">
        <v>876</v>
      </c>
      <c r="G206" s="230"/>
      <c r="H206" s="234">
        <v>31.5</v>
      </c>
      <c r="I206" s="235"/>
      <c r="J206" s="230"/>
      <c r="K206" s="230"/>
      <c r="L206" s="236"/>
      <c r="M206" s="237"/>
      <c r="N206" s="238"/>
      <c r="O206" s="238"/>
      <c r="P206" s="238"/>
      <c r="Q206" s="238"/>
      <c r="R206" s="238"/>
      <c r="S206" s="238"/>
      <c r="T206" s="239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0" t="s">
        <v>174</v>
      </c>
      <c r="AU206" s="240" t="s">
        <v>21</v>
      </c>
      <c r="AV206" s="13" t="s">
        <v>21</v>
      </c>
      <c r="AW206" s="13" t="s">
        <v>42</v>
      </c>
      <c r="AX206" s="13" t="s">
        <v>90</v>
      </c>
      <c r="AY206" s="240" t="s">
        <v>163</v>
      </c>
    </row>
    <row r="207" s="2" customFormat="1" ht="16.5" customHeight="1">
      <c r="A207" s="42"/>
      <c r="B207" s="43"/>
      <c r="C207" s="211" t="s">
        <v>417</v>
      </c>
      <c r="D207" s="211" t="s">
        <v>165</v>
      </c>
      <c r="E207" s="212" t="s">
        <v>877</v>
      </c>
      <c r="F207" s="213" t="s">
        <v>878</v>
      </c>
      <c r="G207" s="214" t="s">
        <v>358</v>
      </c>
      <c r="H207" s="215">
        <v>31.5</v>
      </c>
      <c r="I207" s="216"/>
      <c r="J207" s="217">
        <f>ROUND(I207*H207,2)</f>
        <v>0</v>
      </c>
      <c r="K207" s="213" t="s">
        <v>169</v>
      </c>
      <c r="L207" s="48"/>
      <c r="M207" s="218" t="s">
        <v>44</v>
      </c>
      <c r="N207" s="219" t="s">
        <v>53</v>
      </c>
      <c r="O207" s="88"/>
      <c r="P207" s="220">
        <f>O207*H207</f>
        <v>0</v>
      </c>
      <c r="Q207" s="220">
        <v>6.9999999999999994E-05</v>
      </c>
      <c r="R207" s="220">
        <f>Q207*H207</f>
        <v>0.0022049999999999999</v>
      </c>
      <c r="S207" s="220">
        <v>0</v>
      </c>
      <c r="T207" s="221">
        <f>S207*H207</f>
        <v>0</v>
      </c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R207" s="222" t="s">
        <v>170</v>
      </c>
      <c r="AT207" s="222" t="s">
        <v>165</v>
      </c>
      <c r="AU207" s="222" t="s">
        <v>21</v>
      </c>
      <c r="AY207" s="20" t="s">
        <v>163</v>
      </c>
      <c r="BE207" s="223">
        <f>IF(N207="základní",J207,0)</f>
        <v>0</v>
      </c>
      <c r="BF207" s="223">
        <f>IF(N207="snížená",J207,0)</f>
        <v>0</v>
      </c>
      <c r="BG207" s="223">
        <f>IF(N207="zákl. přenesená",J207,0)</f>
        <v>0</v>
      </c>
      <c r="BH207" s="223">
        <f>IF(N207="sníž. přenesená",J207,0)</f>
        <v>0</v>
      </c>
      <c r="BI207" s="223">
        <f>IF(N207="nulová",J207,0)</f>
        <v>0</v>
      </c>
      <c r="BJ207" s="20" t="s">
        <v>90</v>
      </c>
      <c r="BK207" s="223">
        <f>ROUND(I207*H207,2)</f>
        <v>0</v>
      </c>
      <c r="BL207" s="20" t="s">
        <v>170</v>
      </c>
      <c r="BM207" s="222" t="s">
        <v>879</v>
      </c>
    </row>
    <row r="208" s="2" customFormat="1">
      <c r="A208" s="42"/>
      <c r="B208" s="43"/>
      <c r="C208" s="44"/>
      <c r="D208" s="224" t="s">
        <v>172</v>
      </c>
      <c r="E208" s="44"/>
      <c r="F208" s="225" t="s">
        <v>880</v>
      </c>
      <c r="G208" s="44"/>
      <c r="H208" s="44"/>
      <c r="I208" s="226"/>
      <c r="J208" s="44"/>
      <c r="K208" s="44"/>
      <c r="L208" s="48"/>
      <c r="M208" s="227"/>
      <c r="N208" s="228"/>
      <c r="O208" s="88"/>
      <c r="P208" s="88"/>
      <c r="Q208" s="88"/>
      <c r="R208" s="88"/>
      <c r="S208" s="88"/>
      <c r="T208" s="89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T208" s="20" t="s">
        <v>172</v>
      </c>
      <c r="AU208" s="20" t="s">
        <v>21</v>
      </c>
    </row>
    <row r="209" s="13" customFormat="1">
      <c r="A209" s="13"/>
      <c r="B209" s="229"/>
      <c r="C209" s="230"/>
      <c r="D209" s="231" t="s">
        <v>174</v>
      </c>
      <c r="E209" s="232" t="s">
        <v>44</v>
      </c>
      <c r="F209" s="233" t="s">
        <v>876</v>
      </c>
      <c r="G209" s="230"/>
      <c r="H209" s="234">
        <v>31.5</v>
      </c>
      <c r="I209" s="235"/>
      <c r="J209" s="230"/>
      <c r="K209" s="230"/>
      <c r="L209" s="236"/>
      <c r="M209" s="237"/>
      <c r="N209" s="238"/>
      <c r="O209" s="238"/>
      <c r="P209" s="238"/>
      <c r="Q209" s="238"/>
      <c r="R209" s="238"/>
      <c r="S209" s="238"/>
      <c r="T209" s="23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0" t="s">
        <v>174</v>
      </c>
      <c r="AU209" s="240" t="s">
        <v>21</v>
      </c>
      <c r="AV209" s="13" t="s">
        <v>21</v>
      </c>
      <c r="AW209" s="13" t="s">
        <v>42</v>
      </c>
      <c r="AX209" s="13" t="s">
        <v>90</v>
      </c>
      <c r="AY209" s="240" t="s">
        <v>163</v>
      </c>
    </row>
    <row r="210" s="12" customFormat="1" ht="22.8" customHeight="1">
      <c r="A210" s="12"/>
      <c r="B210" s="195"/>
      <c r="C210" s="196"/>
      <c r="D210" s="197" t="s">
        <v>81</v>
      </c>
      <c r="E210" s="209" t="s">
        <v>705</v>
      </c>
      <c r="F210" s="209" t="s">
        <v>706</v>
      </c>
      <c r="G210" s="196"/>
      <c r="H210" s="196"/>
      <c r="I210" s="199"/>
      <c r="J210" s="210">
        <f>BK210</f>
        <v>0</v>
      </c>
      <c r="K210" s="196"/>
      <c r="L210" s="201"/>
      <c r="M210" s="202"/>
      <c r="N210" s="203"/>
      <c r="O210" s="203"/>
      <c r="P210" s="204">
        <f>SUM(P211:P217)</f>
        <v>0</v>
      </c>
      <c r="Q210" s="203"/>
      <c r="R210" s="204">
        <f>SUM(R211:R217)</f>
        <v>0</v>
      </c>
      <c r="S210" s="203"/>
      <c r="T210" s="205">
        <f>SUM(T211:T217)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6" t="s">
        <v>90</v>
      </c>
      <c r="AT210" s="207" t="s">
        <v>81</v>
      </c>
      <c r="AU210" s="207" t="s">
        <v>90</v>
      </c>
      <c r="AY210" s="206" t="s">
        <v>163</v>
      </c>
      <c r="BK210" s="208">
        <f>SUM(BK211:BK217)</f>
        <v>0</v>
      </c>
    </row>
    <row r="211" s="2" customFormat="1" ht="21.75" customHeight="1">
      <c r="A211" s="42"/>
      <c r="B211" s="43"/>
      <c r="C211" s="211" t="s">
        <v>422</v>
      </c>
      <c r="D211" s="211" t="s">
        <v>165</v>
      </c>
      <c r="E211" s="212" t="s">
        <v>708</v>
      </c>
      <c r="F211" s="213" t="s">
        <v>709</v>
      </c>
      <c r="G211" s="214" t="s">
        <v>279</v>
      </c>
      <c r="H211" s="215">
        <v>0.161</v>
      </c>
      <c r="I211" s="216"/>
      <c r="J211" s="217">
        <f>ROUND(I211*H211,2)</f>
        <v>0</v>
      </c>
      <c r="K211" s="213" t="s">
        <v>169</v>
      </c>
      <c r="L211" s="48"/>
      <c r="M211" s="218" t="s">
        <v>44</v>
      </c>
      <c r="N211" s="219" t="s">
        <v>53</v>
      </c>
      <c r="O211" s="88"/>
      <c r="P211" s="220">
        <f>O211*H211</f>
        <v>0</v>
      </c>
      <c r="Q211" s="220">
        <v>0</v>
      </c>
      <c r="R211" s="220">
        <f>Q211*H211</f>
        <v>0</v>
      </c>
      <c r="S211" s="220">
        <v>0</v>
      </c>
      <c r="T211" s="221">
        <f>S211*H211</f>
        <v>0</v>
      </c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R211" s="222" t="s">
        <v>170</v>
      </c>
      <c r="AT211" s="222" t="s">
        <v>165</v>
      </c>
      <c r="AU211" s="222" t="s">
        <v>21</v>
      </c>
      <c r="AY211" s="20" t="s">
        <v>163</v>
      </c>
      <c r="BE211" s="223">
        <f>IF(N211="základní",J211,0)</f>
        <v>0</v>
      </c>
      <c r="BF211" s="223">
        <f>IF(N211="snížená",J211,0)</f>
        <v>0</v>
      </c>
      <c r="BG211" s="223">
        <f>IF(N211="zákl. přenesená",J211,0)</f>
        <v>0</v>
      </c>
      <c r="BH211" s="223">
        <f>IF(N211="sníž. přenesená",J211,0)</f>
        <v>0</v>
      </c>
      <c r="BI211" s="223">
        <f>IF(N211="nulová",J211,0)</f>
        <v>0</v>
      </c>
      <c r="BJ211" s="20" t="s">
        <v>90</v>
      </c>
      <c r="BK211" s="223">
        <f>ROUND(I211*H211,2)</f>
        <v>0</v>
      </c>
      <c r="BL211" s="20" t="s">
        <v>170</v>
      </c>
      <c r="BM211" s="222" t="s">
        <v>881</v>
      </c>
    </row>
    <row r="212" s="2" customFormat="1">
      <c r="A212" s="42"/>
      <c r="B212" s="43"/>
      <c r="C212" s="44"/>
      <c r="D212" s="224" t="s">
        <v>172</v>
      </c>
      <c r="E212" s="44"/>
      <c r="F212" s="225" t="s">
        <v>711</v>
      </c>
      <c r="G212" s="44"/>
      <c r="H212" s="44"/>
      <c r="I212" s="226"/>
      <c r="J212" s="44"/>
      <c r="K212" s="44"/>
      <c r="L212" s="48"/>
      <c r="M212" s="227"/>
      <c r="N212" s="228"/>
      <c r="O212" s="88"/>
      <c r="P212" s="88"/>
      <c r="Q212" s="88"/>
      <c r="R212" s="88"/>
      <c r="S212" s="88"/>
      <c r="T212" s="89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T212" s="20" t="s">
        <v>172</v>
      </c>
      <c r="AU212" s="20" t="s">
        <v>21</v>
      </c>
    </row>
    <row r="213" s="2" customFormat="1" ht="24.15" customHeight="1">
      <c r="A213" s="42"/>
      <c r="B213" s="43"/>
      <c r="C213" s="211" t="s">
        <v>29</v>
      </c>
      <c r="D213" s="211" t="s">
        <v>165</v>
      </c>
      <c r="E213" s="212" t="s">
        <v>713</v>
      </c>
      <c r="F213" s="213" t="s">
        <v>714</v>
      </c>
      <c r="G213" s="214" t="s">
        <v>279</v>
      </c>
      <c r="H213" s="215">
        <v>3.0590000000000002</v>
      </c>
      <c r="I213" s="216"/>
      <c r="J213" s="217">
        <f>ROUND(I213*H213,2)</f>
        <v>0</v>
      </c>
      <c r="K213" s="213" t="s">
        <v>169</v>
      </c>
      <c r="L213" s="48"/>
      <c r="M213" s="218" t="s">
        <v>44</v>
      </c>
      <c r="N213" s="219" t="s">
        <v>53</v>
      </c>
      <c r="O213" s="88"/>
      <c r="P213" s="220">
        <f>O213*H213</f>
        <v>0</v>
      </c>
      <c r="Q213" s="220">
        <v>0</v>
      </c>
      <c r="R213" s="220">
        <f>Q213*H213</f>
        <v>0</v>
      </c>
      <c r="S213" s="220">
        <v>0</v>
      </c>
      <c r="T213" s="221">
        <f>S213*H213</f>
        <v>0</v>
      </c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R213" s="222" t="s">
        <v>170</v>
      </c>
      <c r="AT213" s="222" t="s">
        <v>165</v>
      </c>
      <c r="AU213" s="222" t="s">
        <v>21</v>
      </c>
      <c r="AY213" s="20" t="s">
        <v>163</v>
      </c>
      <c r="BE213" s="223">
        <f>IF(N213="základní",J213,0)</f>
        <v>0</v>
      </c>
      <c r="BF213" s="223">
        <f>IF(N213="snížená",J213,0)</f>
        <v>0</v>
      </c>
      <c r="BG213" s="223">
        <f>IF(N213="zákl. přenesená",J213,0)</f>
        <v>0</v>
      </c>
      <c r="BH213" s="223">
        <f>IF(N213="sníž. přenesená",J213,0)</f>
        <v>0</v>
      </c>
      <c r="BI213" s="223">
        <f>IF(N213="nulová",J213,0)</f>
        <v>0</v>
      </c>
      <c r="BJ213" s="20" t="s">
        <v>90</v>
      </c>
      <c r="BK213" s="223">
        <f>ROUND(I213*H213,2)</f>
        <v>0</v>
      </c>
      <c r="BL213" s="20" t="s">
        <v>170</v>
      </c>
      <c r="BM213" s="222" t="s">
        <v>882</v>
      </c>
    </row>
    <row r="214" s="2" customFormat="1">
      <c r="A214" s="42"/>
      <c r="B214" s="43"/>
      <c r="C214" s="44"/>
      <c r="D214" s="224" t="s">
        <v>172</v>
      </c>
      <c r="E214" s="44"/>
      <c r="F214" s="225" t="s">
        <v>716</v>
      </c>
      <c r="G214" s="44"/>
      <c r="H214" s="44"/>
      <c r="I214" s="226"/>
      <c r="J214" s="44"/>
      <c r="K214" s="44"/>
      <c r="L214" s="48"/>
      <c r="M214" s="227"/>
      <c r="N214" s="228"/>
      <c r="O214" s="88"/>
      <c r="P214" s="88"/>
      <c r="Q214" s="88"/>
      <c r="R214" s="88"/>
      <c r="S214" s="88"/>
      <c r="T214" s="89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T214" s="20" t="s">
        <v>172</v>
      </c>
      <c r="AU214" s="20" t="s">
        <v>21</v>
      </c>
    </row>
    <row r="215" s="13" customFormat="1">
      <c r="A215" s="13"/>
      <c r="B215" s="229"/>
      <c r="C215" s="230"/>
      <c r="D215" s="231" t="s">
        <v>174</v>
      </c>
      <c r="E215" s="230"/>
      <c r="F215" s="233" t="s">
        <v>883</v>
      </c>
      <c r="G215" s="230"/>
      <c r="H215" s="234">
        <v>3.0590000000000002</v>
      </c>
      <c r="I215" s="235"/>
      <c r="J215" s="230"/>
      <c r="K215" s="230"/>
      <c r="L215" s="236"/>
      <c r="M215" s="237"/>
      <c r="N215" s="238"/>
      <c r="O215" s="238"/>
      <c r="P215" s="238"/>
      <c r="Q215" s="238"/>
      <c r="R215" s="238"/>
      <c r="S215" s="238"/>
      <c r="T215" s="239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0" t="s">
        <v>174</v>
      </c>
      <c r="AU215" s="240" t="s">
        <v>21</v>
      </c>
      <c r="AV215" s="13" t="s">
        <v>21</v>
      </c>
      <c r="AW215" s="13" t="s">
        <v>4</v>
      </c>
      <c r="AX215" s="13" t="s">
        <v>90</v>
      </c>
      <c r="AY215" s="240" t="s">
        <v>163</v>
      </c>
    </row>
    <row r="216" s="2" customFormat="1" ht="24.15" customHeight="1">
      <c r="A216" s="42"/>
      <c r="B216" s="43"/>
      <c r="C216" s="211" t="s">
        <v>430</v>
      </c>
      <c r="D216" s="211" t="s">
        <v>165</v>
      </c>
      <c r="E216" s="212" t="s">
        <v>719</v>
      </c>
      <c r="F216" s="213" t="s">
        <v>720</v>
      </c>
      <c r="G216" s="214" t="s">
        <v>279</v>
      </c>
      <c r="H216" s="215">
        <v>0.161</v>
      </c>
      <c r="I216" s="216"/>
      <c r="J216" s="217">
        <f>ROUND(I216*H216,2)</f>
        <v>0</v>
      </c>
      <c r="K216" s="213" t="s">
        <v>169</v>
      </c>
      <c r="L216" s="48"/>
      <c r="M216" s="218" t="s">
        <v>44</v>
      </c>
      <c r="N216" s="219" t="s">
        <v>53</v>
      </c>
      <c r="O216" s="88"/>
      <c r="P216" s="220">
        <f>O216*H216</f>
        <v>0</v>
      </c>
      <c r="Q216" s="220">
        <v>0</v>
      </c>
      <c r="R216" s="220">
        <f>Q216*H216</f>
        <v>0</v>
      </c>
      <c r="S216" s="220">
        <v>0</v>
      </c>
      <c r="T216" s="221">
        <f>S216*H216</f>
        <v>0</v>
      </c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R216" s="222" t="s">
        <v>170</v>
      </c>
      <c r="AT216" s="222" t="s">
        <v>165</v>
      </c>
      <c r="AU216" s="222" t="s">
        <v>21</v>
      </c>
      <c r="AY216" s="20" t="s">
        <v>163</v>
      </c>
      <c r="BE216" s="223">
        <f>IF(N216="základní",J216,0)</f>
        <v>0</v>
      </c>
      <c r="BF216" s="223">
        <f>IF(N216="snížená",J216,0)</f>
        <v>0</v>
      </c>
      <c r="BG216" s="223">
        <f>IF(N216="zákl. přenesená",J216,0)</f>
        <v>0</v>
      </c>
      <c r="BH216" s="223">
        <f>IF(N216="sníž. přenesená",J216,0)</f>
        <v>0</v>
      </c>
      <c r="BI216" s="223">
        <f>IF(N216="nulová",J216,0)</f>
        <v>0</v>
      </c>
      <c r="BJ216" s="20" t="s">
        <v>90</v>
      </c>
      <c r="BK216" s="223">
        <f>ROUND(I216*H216,2)</f>
        <v>0</v>
      </c>
      <c r="BL216" s="20" t="s">
        <v>170</v>
      </c>
      <c r="BM216" s="222" t="s">
        <v>884</v>
      </c>
    </row>
    <row r="217" s="2" customFormat="1">
      <c r="A217" s="42"/>
      <c r="B217" s="43"/>
      <c r="C217" s="44"/>
      <c r="D217" s="224" t="s">
        <v>172</v>
      </c>
      <c r="E217" s="44"/>
      <c r="F217" s="225" t="s">
        <v>722</v>
      </c>
      <c r="G217" s="44"/>
      <c r="H217" s="44"/>
      <c r="I217" s="226"/>
      <c r="J217" s="44"/>
      <c r="K217" s="44"/>
      <c r="L217" s="48"/>
      <c r="M217" s="227"/>
      <c r="N217" s="228"/>
      <c r="O217" s="88"/>
      <c r="P217" s="88"/>
      <c r="Q217" s="88"/>
      <c r="R217" s="88"/>
      <c r="S217" s="88"/>
      <c r="T217" s="89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T217" s="20" t="s">
        <v>172</v>
      </c>
      <c r="AU217" s="20" t="s">
        <v>21</v>
      </c>
    </row>
    <row r="218" s="12" customFormat="1" ht="22.8" customHeight="1">
      <c r="A218" s="12"/>
      <c r="B218" s="195"/>
      <c r="C218" s="196"/>
      <c r="D218" s="197" t="s">
        <v>81</v>
      </c>
      <c r="E218" s="209" t="s">
        <v>723</v>
      </c>
      <c r="F218" s="209" t="s">
        <v>724</v>
      </c>
      <c r="G218" s="196"/>
      <c r="H218" s="196"/>
      <c r="I218" s="199"/>
      <c r="J218" s="210">
        <f>BK218</f>
        <v>0</v>
      </c>
      <c r="K218" s="196"/>
      <c r="L218" s="201"/>
      <c r="M218" s="202"/>
      <c r="N218" s="203"/>
      <c r="O218" s="203"/>
      <c r="P218" s="204">
        <f>SUM(P219:P220)</f>
        <v>0</v>
      </c>
      <c r="Q218" s="203"/>
      <c r="R218" s="204">
        <f>SUM(R219:R220)</f>
        <v>0</v>
      </c>
      <c r="S218" s="203"/>
      <c r="T218" s="205">
        <f>SUM(T219:T220)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6" t="s">
        <v>90</v>
      </c>
      <c r="AT218" s="207" t="s">
        <v>81</v>
      </c>
      <c r="AU218" s="207" t="s">
        <v>90</v>
      </c>
      <c r="AY218" s="206" t="s">
        <v>163</v>
      </c>
      <c r="BK218" s="208">
        <f>SUM(BK219:BK220)</f>
        <v>0</v>
      </c>
    </row>
    <row r="219" s="2" customFormat="1" ht="24.15" customHeight="1">
      <c r="A219" s="42"/>
      <c r="B219" s="43"/>
      <c r="C219" s="211" t="s">
        <v>436</v>
      </c>
      <c r="D219" s="211" t="s">
        <v>165</v>
      </c>
      <c r="E219" s="212" t="s">
        <v>726</v>
      </c>
      <c r="F219" s="213" t="s">
        <v>727</v>
      </c>
      <c r="G219" s="214" t="s">
        <v>279</v>
      </c>
      <c r="H219" s="215">
        <v>18.184000000000001</v>
      </c>
      <c r="I219" s="216"/>
      <c r="J219" s="217">
        <f>ROUND(I219*H219,2)</f>
        <v>0</v>
      </c>
      <c r="K219" s="213" t="s">
        <v>169</v>
      </c>
      <c r="L219" s="48"/>
      <c r="M219" s="218" t="s">
        <v>44</v>
      </c>
      <c r="N219" s="219" t="s">
        <v>53</v>
      </c>
      <c r="O219" s="88"/>
      <c r="P219" s="220">
        <f>O219*H219</f>
        <v>0</v>
      </c>
      <c r="Q219" s="220">
        <v>0</v>
      </c>
      <c r="R219" s="220">
        <f>Q219*H219</f>
        <v>0</v>
      </c>
      <c r="S219" s="220">
        <v>0</v>
      </c>
      <c r="T219" s="221">
        <f>S219*H219</f>
        <v>0</v>
      </c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R219" s="222" t="s">
        <v>170</v>
      </c>
      <c r="AT219" s="222" t="s">
        <v>165</v>
      </c>
      <c r="AU219" s="222" t="s">
        <v>21</v>
      </c>
      <c r="AY219" s="20" t="s">
        <v>163</v>
      </c>
      <c r="BE219" s="223">
        <f>IF(N219="základní",J219,0)</f>
        <v>0</v>
      </c>
      <c r="BF219" s="223">
        <f>IF(N219="snížená",J219,0)</f>
        <v>0</v>
      </c>
      <c r="BG219" s="223">
        <f>IF(N219="zákl. přenesená",J219,0)</f>
        <v>0</v>
      </c>
      <c r="BH219" s="223">
        <f>IF(N219="sníž. přenesená",J219,0)</f>
        <v>0</v>
      </c>
      <c r="BI219" s="223">
        <f>IF(N219="nulová",J219,0)</f>
        <v>0</v>
      </c>
      <c r="BJ219" s="20" t="s">
        <v>90</v>
      </c>
      <c r="BK219" s="223">
        <f>ROUND(I219*H219,2)</f>
        <v>0</v>
      </c>
      <c r="BL219" s="20" t="s">
        <v>170</v>
      </c>
      <c r="BM219" s="222" t="s">
        <v>885</v>
      </c>
    </row>
    <row r="220" s="2" customFormat="1">
      <c r="A220" s="42"/>
      <c r="B220" s="43"/>
      <c r="C220" s="44"/>
      <c r="D220" s="224" t="s">
        <v>172</v>
      </c>
      <c r="E220" s="44"/>
      <c r="F220" s="225" t="s">
        <v>729</v>
      </c>
      <c r="G220" s="44"/>
      <c r="H220" s="44"/>
      <c r="I220" s="226"/>
      <c r="J220" s="44"/>
      <c r="K220" s="44"/>
      <c r="L220" s="48"/>
      <c r="M220" s="274"/>
      <c r="N220" s="275"/>
      <c r="O220" s="276"/>
      <c r="P220" s="276"/>
      <c r="Q220" s="276"/>
      <c r="R220" s="276"/>
      <c r="S220" s="276"/>
      <c r="T220" s="277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T220" s="20" t="s">
        <v>172</v>
      </c>
      <c r="AU220" s="20" t="s">
        <v>21</v>
      </c>
    </row>
    <row r="221" s="2" customFormat="1" ht="6.96" customHeight="1">
      <c r="A221" s="42"/>
      <c r="B221" s="63"/>
      <c r="C221" s="64"/>
      <c r="D221" s="64"/>
      <c r="E221" s="64"/>
      <c r="F221" s="64"/>
      <c r="G221" s="64"/>
      <c r="H221" s="64"/>
      <c r="I221" s="64"/>
      <c r="J221" s="64"/>
      <c r="K221" s="64"/>
      <c r="L221" s="48"/>
      <c r="M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</row>
  </sheetData>
  <sheetProtection sheet="1" autoFilter="0" formatColumns="0" formatRows="0" objects="1" scenarios="1" spinCount="100000" saltValue="IO8FTdvqVdDDpLJiXUUKetqaZN+52ug7tC5qGfQOQ+UTX/t/Nylf35As3y57+EI8bSWqVTAPU4wjXL3yPvc37Q==" hashValue="FJqe8qaKvPDZw7BfdwmpGbiM4MZte0KGgI+8syvhNtM/CND1f/Hg1q8A1nLWgibtBS9x/RqFEHye1MITOgSiOQ==" algorithmName="SHA-512" password="88F3"/>
  <autoFilter ref="C84:K220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2/115101201"/>
    <hyperlink ref="F92" r:id="rId2" display="https://podminky.urs.cz/item/CS_URS_2025_02/115101301"/>
    <hyperlink ref="F95" r:id="rId3" display="https://podminky.urs.cz/item/CS_URS_2025_02/121151103"/>
    <hyperlink ref="F98" r:id="rId4" display="https://podminky.urs.cz/item/CS_URS_2025_02/131251202"/>
    <hyperlink ref="F103" r:id="rId5" display="https://podminky.urs.cz/item/CS_URS_2025_02/131351202"/>
    <hyperlink ref="F106" r:id="rId6" display="https://podminky.urs.cz/item/CS_URS_2025_02/151101201"/>
    <hyperlink ref="F109" r:id="rId7" display="https://podminky.urs.cz/item/CS_URS_2025_02/151101211"/>
    <hyperlink ref="F112" r:id="rId8" display="https://podminky.urs.cz/item/CS_URS_2025_02/151101301"/>
    <hyperlink ref="F115" r:id="rId9" display="https://podminky.urs.cz/item/CS_URS_2025_02/151101311"/>
    <hyperlink ref="F118" r:id="rId10" display="https://podminky.urs.cz/item/CS_URS_2025_02/162451106"/>
    <hyperlink ref="F121" r:id="rId11" display="https://podminky.urs.cz/item/CS_URS_2025_02/162751117"/>
    <hyperlink ref="F124" r:id="rId12" display="https://podminky.urs.cz/item/CS_URS_2025_02/162751119"/>
    <hyperlink ref="F127" r:id="rId13" display="https://podminky.urs.cz/item/CS_URS_2025_02/167151101"/>
    <hyperlink ref="F130" r:id="rId14" display="https://podminky.urs.cz/item/CS_URS_2025_02/171201231"/>
    <hyperlink ref="F134" r:id="rId15" display="https://podminky.urs.cz/item/CS_URS_2025_02/171251201"/>
    <hyperlink ref="F139" r:id="rId16" display="https://podminky.urs.cz/item/CS_URS_2025_02/174151101"/>
    <hyperlink ref="F145" r:id="rId17" display="https://podminky.urs.cz/item/CS_URS_2025_02/175111101"/>
    <hyperlink ref="F152" r:id="rId18" display="https://podminky.urs.cz/item/CS_URS_2025_02/181351003"/>
    <hyperlink ref="F155" r:id="rId19" display="https://podminky.urs.cz/item/CS_URS_2025_02/181411131"/>
    <hyperlink ref="F161" r:id="rId20" display="https://podminky.urs.cz/item/CS_URS_2025_02/451573111"/>
    <hyperlink ref="F165" r:id="rId21" display="https://podminky.urs.cz/item/CS_URS_2025_02/871161141"/>
    <hyperlink ref="F171" r:id="rId22" display="https://podminky.urs.cz/item/CS_URS_2025_02/877162001"/>
    <hyperlink ref="F176" r:id="rId23" display="https://podminky.urs.cz/item/CS_URS_2025_02/891171321"/>
    <hyperlink ref="F183" r:id="rId24" display="https://podminky.urs.cz/item/CS_URS_2025_02/891181811"/>
    <hyperlink ref="F186" r:id="rId25" display="https://podminky.urs.cz/item/CS_URS_2025_02/891249111"/>
    <hyperlink ref="F195" r:id="rId26" display="https://podminky.urs.cz/item/CS_URS_2025_02/891269111"/>
    <hyperlink ref="F200" r:id="rId27" display="https://podminky.urs.cz/item/CS_URS_2025_02/899401112"/>
    <hyperlink ref="F205" r:id="rId28" display="https://podminky.urs.cz/item/CS_URS_2025_02/899721111"/>
    <hyperlink ref="F208" r:id="rId29" display="https://podminky.urs.cz/item/CS_URS_2025_02/899722112"/>
    <hyperlink ref="F212" r:id="rId30" display="https://podminky.urs.cz/item/CS_URS_2025_02/997013501"/>
    <hyperlink ref="F214" r:id="rId31" display="https://podminky.urs.cz/item/CS_URS_2025_02/997013509"/>
    <hyperlink ref="F217" r:id="rId32" display="https://podminky.urs.cz/item/CS_URS_2025_02/997013871"/>
    <hyperlink ref="F220" r:id="rId33" display="https://podminky.urs.cz/item/CS_URS_2025_02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4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99</v>
      </c>
      <c r="AZ2" s="132" t="s">
        <v>110</v>
      </c>
      <c r="BA2" s="132" t="s">
        <v>111</v>
      </c>
      <c r="BB2" s="132" t="s">
        <v>112</v>
      </c>
      <c r="BC2" s="132" t="s">
        <v>886</v>
      </c>
      <c r="BD2" s="132" t="s">
        <v>21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23"/>
      <c r="AT3" s="20" t="s">
        <v>21</v>
      </c>
      <c r="AZ3" s="132" t="s">
        <v>114</v>
      </c>
      <c r="BA3" s="132" t="s">
        <v>115</v>
      </c>
      <c r="BB3" s="132" t="s">
        <v>112</v>
      </c>
      <c r="BC3" s="132" t="s">
        <v>887</v>
      </c>
      <c r="BD3" s="132" t="s">
        <v>21</v>
      </c>
    </row>
    <row r="4" s="1" customFormat="1" ht="24.96" customHeight="1">
      <c r="B4" s="23"/>
      <c r="D4" s="135" t="s">
        <v>117</v>
      </c>
      <c r="L4" s="23"/>
      <c r="M4" s="136" t="s">
        <v>10</v>
      </c>
      <c r="AT4" s="20" t="s">
        <v>4</v>
      </c>
      <c r="AZ4" s="132" t="s">
        <v>118</v>
      </c>
      <c r="BA4" s="132" t="s">
        <v>119</v>
      </c>
      <c r="BB4" s="132" t="s">
        <v>112</v>
      </c>
      <c r="BC4" s="132" t="s">
        <v>888</v>
      </c>
      <c r="BD4" s="132" t="s">
        <v>21</v>
      </c>
    </row>
    <row r="5" s="1" customFormat="1" ht="6.96" customHeight="1">
      <c r="B5" s="23"/>
      <c r="L5" s="23"/>
      <c r="AZ5" s="132" t="s">
        <v>124</v>
      </c>
      <c r="BA5" s="132" t="s">
        <v>125</v>
      </c>
      <c r="BB5" s="132" t="s">
        <v>112</v>
      </c>
      <c r="BC5" s="132" t="s">
        <v>889</v>
      </c>
      <c r="BD5" s="132" t="s">
        <v>21</v>
      </c>
    </row>
    <row r="6" s="1" customFormat="1" ht="12" customHeight="1">
      <c r="B6" s="23"/>
      <c r="D6" s="137" t="s">
        <v>16</v>
      </c>
      <c r="L6" s="23"/>
      <c r="AZ6" s="132" t="s">
        <v>127</v>
      </c>
      <c r="BA6" s="132" t="s">
        <v>128</v>
      </c>
      <c r="BB6" s="132" t="s">
        <v>112</v>
      </c>
      <c r="BC6" s="132" t="s">
        <v>890</v>
      </c>
      <c r="BD6" s="132" t="s">
        <v>21</v>
      </c>
    </row>
    <row r="7" s="1" customFormat="1" ht="16.5" customHeight="1">
      <c r="B7" s="23"/>
      <c r="E7" s="138" t="str">
        <f>'Rekapitulace stavby'!K6</f>
        <v>Stavební úpravy Zahradní ulice, Nová Bystřice</v>
      </c>
      <c r="F7" s="137"/>
      <c r="G7" s="137"/>
      <c r="H7" s="137"/>
      <c r="L7" s="23"/>
    </row>
    <row r="8" s="2" customFormat="1" ht="12" customHeight="1">
      <c r="A8" s="42"/>
      <c r="B8" s="48"/>
      <c r="C8" s="42"/>
      <c r="D8" s="137" t="s">
        <v>130</v>
      </c>
      <c r="E8" s="42"/>
      <c r="F8" s="42"/>
      <c r="G8" s="42"/>
      <c r="H8" s="42"/>
      <c r="I8" s="42"/>
      <c r="J8" s="42"/>
      <c r="K8" s="42"/>
      <c r="L8" s="139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40" t="s">
        <v>891</v>
      </c>
      <c r="F9" s="42"/>
      <c r="G9" s="42"/>
      <c r="H9" s="42"/>
      <c r="I9" s="42"/>
      <c r="J9" s="42"/>
      <c r="K9" s="42"/>
      <c r="L9" s="139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9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7" t="s">
        <v>18</v>
      </c>
      <c r="E11" s="42"/>
      <c r="F11" s="141" t="s">
        <v>96</v>
      </c>
      <c r="G11" s="42"/>
      <c r="H11" s="42"/>
      <c r="I11" s="137" t="s">
        <v>20</v>
      </c>
      <c r="J11" s="141" t="s">
        <v>21</v>
      </c>
      <c r="K11" s="42"/>
      <c r="L11" s="139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7" t="s">
        <v>22</v>
      </c>
      <c r="E12" s="42"/>
      <c r="F12" s="141" t="s">
        <v>23</v>
      </c>
      <c r="G12" s="42"/>
      <c r="H12" s="42"/>
      <c r="I12" s="137" t="s">
        <v>24</v>
      </c>
      <c r="J12" s="142" t="str">
        <f>'Rekapitulace stavby'!AN8</f>
        <v>8. 9. 2025</v>
      </c>
      <c r="K12" s="42"/>
      <c r="L12" s="139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21.84" customHeight="1">
      <c r="A13" s="42"/>
      <c r="B13" s="48"/>
      <c r="C13" s="42"/>
      <c r="D13" s="143" t="s">
        <v>26</v>
      </c>
      <c r="E13" s="42"/>
      <c r="F13" s="144" t="s">
        <v>27</v>
      </c>
      <c r="G13" s="42"/>
      <c r="H13" s="42"/>
      <c r="I13" s="143" t="s">
        <v>28</v>
      </c>
      <c r="J13" s="144" t="s">
        <v>29</v>
      </c>
      <c r="K13" s="42"/>
      <c r="L13" s="139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7" t="s">
        <v>30</v>
      </c>
      <c r="E14" s="42"/>
      <c r="F14" s="42"/>
      <c r="G14" s="42"/>
      <c r="H14" s="42"/>
      <c r="I14" s="137" t="s">
        <v>31</v>
      </c>
      <c r="J14" s="141" t="s">
        <v>32</v>
      </c>
      <c r="K14" s="42"/>
      <c r="L14" s="139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1" t="s">
        <v>33</v>
      </c>
      <c r="F15" s="42"/>
      <c r="G15" s="42"/>
      <c r="H15" s="42"/>
      <c r="I15" s="137" t="s">
        <v>34</v>
      </c>
      <c r="J15" s="141" t="s">
        <v>35</v>
      </c>
      <c r="K15" s="42"/>
      <c r="L15" s="139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9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7" t="s">
        <v>36</v>
      </c>
      <c r="E17" s="42"/>
      <c r="F17" s="42"/>
      <c r="G17" s="42"/>
      <c r="H17" s="42"/>
      <c r="I17" s="137" t="s">
        <v>31</v>
      </c>
      <c r="J17" s="36" t="str">
        <f>'Rekapitulace stavby'!AN13</f>
        <v>Vyplň údaj</v>
      </c>
      <c r="K17" s="42"/>
      <c r="L17" s="139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1"/>
      <c r="G18" s="141"/>
      <c r="H18" s="141"/>
      <c r="I18" s="137" t="s">
        <v>34</v>
      </c>
      <c r="J18" s="36" t="str">
        <f>'Rekapitulace stavby'!AN14</f>
        <v>Vyplň údaj</v>
      </c>
      <c r="K18" s="42"/>
      <c r="L18" s="139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9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7" t="s">
        <v>38</v>
      </c>
      <c r="E20" s="42"/>
      <c r="F20" s="42"/>
      <c r="G20" s="42"/>
      <c r="H20" s="42"/>
      <c r="I20" s="137" t="s">
        <v>31</v>
      </c>
      <c r="J20" s="141" t="s">
        <v>39</v>
      </c>
      <c r="K20" s="42"/>
      <c r="L20" s="139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1" t="s">
        <v>40</v>
      </c>
      <c r="F21" s="42"/>
      <c r="G21" s="42"/>
      <c r="H21" s="42"/>
      <c r="I21" s="137" t="s">
        <v>34</v>
      </c>
      <c r="J21" s="141" t="s">
        <v>41</v>
      </c>
      <c r="K21" s="42"/>
      <c r="L21" s="139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9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7" t="s">
        <v>43</v>
      </c>
      <c r="E23" s="42"/>
      <c r="F23" s="42"/>
      <c r="G23" s="42"/>
      <c r="H23" s="42"/>
      <c r="I23" s="137" t="s">
        <v>31</v>
      </c>
      <c r="J23" s="141" t="s">
        <v>44</v>
      </c>
      <c r="K23" s="42"/>
      <c r="L23" s="139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1" t="s">
        <v>45</v>
      </c>
      <c r="F24" s="42"/>
      <c r="G24" s="42"/>
      <c r="H24" s="42"/>
      <c r="I24" s="137" t="s">
        <v>34</v>
      </c>
      <c r="J24" s="141" t="s">
        <v>44</v>
      </c>
      <c r="K24" s="42"/>
      <c r="L24" s="139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9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7" t="s">
        <v>46</v>
      </c>
      <c r="E26" s="42"/>
      <c r="F26" s="42"/>
      <c r="G26" s="42"/>
      <c r="H26" s="42"/>
      <c r="I26" s="42"/>
      <c r="J26" s="42"/>
      <c r="K26" s="42"/>
      <c r="L26" s="139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16.5" customHeight="1">
      <c r="A27" s="145"/>
      <c r="B27" s="146"/>
      <c r="C27" s="145"/>
      <c r="D27" s="145"/>
      <c r="E27" s="147" t="s">
        <v>44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9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9"/>
      <c r="E29" s="149"/>
      <c r="F29" s="149"/>
      <c r="G29" s="149"/>
      <c r="H29" s="149"/>
      <c r="I29" s="149"/>
      <c r="J29" s="149"/>
      <c r="K29" s="149"/>
      <c r="L29" s="139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50" t="s">
        <v>48</v>
      </c>
      <c r="E30" s="42"/>
      <c r="F30" s="42"/>
      <c r="G30" s="42"/>
      <c r="H30" s="42"/>
      <c r="I30" s="42"/>
      <c r="J30" s="151">
        <f>ROUND(J85, 2)</f>
        <v>0</v>
      </c>
      <c r="K30" s="42"/>
      <c r="L30" s="139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9"/>
      <c r="E31" s="149"/>
      <c r="F31" s="149"/>
      <c r="G31" s="149"/>
      <c r="H31" s="149"/>
      <c r="I31" s="149"/>
      <c r="J31" s="149"/>
      <c r="K31" s="149"/>
      <c r="L31" s="139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2" t="s">
        <v>50</v>
      </c>
      <c r="G32" s="42"/>
      <c r="H32" s="42"/>
      <c r="I32" s="152" t="s">
        <v>49</v>
      </c>
      <c r="J32" s="152" t="s">
        <v>51</v>
      </c>
      <c r="K32" s="42"/>
      <c r="L32" s="139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3" t="s">
        <v>52</v>
      </c>
      <c r="E33" s="137" t="s">
        <v>53</v>
      </c>
      <c r="F33" s="154">
        <f>ROUND((SUM(BE85:BE335)),  2)</f>
        <v>0</v>
      </c>
      <c r="G33" s="42"/>
      <c r="H33" s="42"/>
      <c r="I33" s="155">
        <v>0.20999999999999999</v>
      </c>
      <c r="J33" s="154">
        <f>ROUND(((SUM(BE85:BE335))*I33),  2)</f>
        <v>0</v>
      </c>
      <c r="K33" s="42"/>
      <c r="L33" s="139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7" t="s">
        <v>54</v>
      </c>
      <c r="F34" s="154">
        <f>ROUND((SUM(BF85:BF335)),  2)</f>
        <v>0</v>
      </c>
      <c r="G34" s="42"/>
      <c r="H34" s="42"/>
      <c r="I34" s="155">
        <v>0.12</v>
      </c>
      <c r="J34" s="154">
        <f>ROUND(((SUM(BF85:BF335))*I34),  2)</f>
        <v>0</v>
      </c>
      <c r="K34" s="42"/>
      <c r="L34" s="139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7" t="s">
        <v>55</v>
      </c>
      <c r="F35" s="154">
        <f>ROUND((SUM(BG85:BG335)),  2)</f>
        <v>0</v>
      </c>
      <c r="G35" s="42"/>
      <c r="H35" s="42"/>
      <c r="I35" s="155">
        <v>0.20999999999999999</v>
      </c>
      <c r="J35" s="154">
        <f>0</f>
        <v>0</v>
      </c>
      <c r="K35" s="42"/>
      <c r="L35" s="139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7" t="s">
        <v>56</v>
      </c>
      <c r="F36" s="154">
        <f>ROUND((SUM(BH85:BH335)),  2)</f>
        <v>0</v>
      </c>
      <c r="G36" s="42"/>
      <c r="H36" s="42"/>
      <c r="I36" s="155">
        <v>0.12</v>
      </c>
      <c r="J36" s="154">
        <f>0</f>
        <v>0</v>
      </c>
      <c r="K36" s="42"/>
      <c r="L36" s="139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7" t="s">
        <v>57</v>
      </c>
      <c r="F37" s="154">
        <f>ROUND((SUM(BI85:BI335)),  2)</f>
        <v>0</v>
      </c>
      <c r="G37" s="42"/>
      <c r="H37" s="42"/>
      <c r="I37" s="155">
        <v>0</v>
      </c>
      <c r="J37" s="154">
        <f>0</f>
        <v>0</v>
      </c>
      <c r="K37" s="42"/>
      <c r="L37" s="139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9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6"/>
      <c r="D39" s="157" t="s">
        <v>58</v>
      </c>
      <c r="E39" s="158"/>
      <c r="F39" s="158"/>
      <c r="G39" s="159" t="s">
        <v>59</v>
      </c>
      <c r="H39" s="160" t="s">
        <v>60</v>
      </c>
      <c r="I39" s="158"/>
      <c r="J39" s="161">
        <f>SUM(J30:J37)</f>
        <v>0</v>
      </c>
      <c r="K39" s="162"/>
      <c r="L39" s="139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3"/>
      <c r="C40" s="164"/>
      <c r="D40" s="164"/>
      <c r="E40" s="164"/>
      <c r="F40" s="164"/>
      <c r="G40" s="164"/>
      <c r="H40" s="164"/>
      <c r="I40" s="164"/>
      <c r="J40" s="164"/>
      <c r="K40" s="164"/>
      <c r="L40" s="139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5"/>
      <c r="C44" s="166"/>
      <c r="D44" s="166"/>
      <c r="E44" s="166"/>
      <c r="F44" s="166"/>
      <c r="G44" s="166"/>
      <c r="H44" s="166"/>
      <c r="I44" s="166"/>
      <c r="J44" s="166"/>
      <c r="K44" s="166"/>
      <c r="L44" s="139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132</v>
      </c>
      <c r="D45" s="44"/>
      <c r="E45" s="44"/>
      <c r="F45" s="44"/>
      <c r="G45" s="44"/>
      <c r="H45" s="44"/>
      <c r="I45" s="44"/>
      <c r="J45" s="44"/>
      <c r="K45" s="44"/>
      <c r="L45" s="139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9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9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7" t="str">
        <f>E7</f>
        <v>Stavební úpravy Zahradní ulice, Nová Bystřice</v>
      </c>
      <c r="F48" s="35"/>
      <c r="G48" s="35"/>
      <c r="H48" s="35"/>
      <c r="I48" s="44"/>
      <c r="J48" s="44"/>
      <c r="K48" s="44"/>
      <c r="L48" s="139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130</v>
      </c>
      <c r="D49" s="44"/>
      <c r="E49" s="44"/>
      <c r="F49" s="44"/>
      <c r="G49" s="44"/>
      <c r="H49" s="44"/>
      <c r="I49" s="44"/>
      <c r="J49" s="44"/>
      <c r="K49" s="44"/>
      <c r="L49" s="139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SO-303 - Vodovodní řady - novostavba</v>
      </c>
      <c r="F50" s="44"/>
      <c r="G50" s="44"/>
      <c r="H50" s="44"/>
      <c r="I50" s="44"/>
      <c r="J50" s="44"/>
      <c r="K50" s="44"/>
      <c r="L50" s="139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9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Nová Bystřice</v>
      </c>
      <c r="G52" s="44"/>
      <c r="H52" s="44"/>
      <c r="I52" s="35" t="s">
        <v>24</v>
      </c>
      <c r="J52" s="76" t="str">
        <f>IF(J12="","",J12)</f>
        <v>8. 9. 2025</v>
      </c>
      <c r="K52" s="44"/>
      <c r="L52" s="139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9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5.15" customHeight="1">
      <c r="A54" s="42"/>
      <c r="B54" s="43"/>
      <c r="C54" s="35" t="s">
        <v>30</v>
      </c>
      <c r="D54" s="44"/>
      <c r="E54" s="44"/>
      <c r="F54" s="30" t="str">
        <f>E15</f>
        <v>Město Nová Bystřice</v>
      </c>
      <c r="G54" s="44"/>
      <c r="H54" s="44"/>
      <c r="I54" s="35" t="s">
        <v>38</v>
      </c>
      <c r="J54" s="40" t="str">
        <f>E21</f>
        <v>VAK projekt s.r.o.</v>
      </c>
      <c r="K54" s="44"/>
      <c r="L54" s="139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25.65" customHeight="1">
      <c r="A55" s="42"/>
      <c r="B55" s="43"/>
      <c r="C55" s="35" t="s">
        <v>36</v>
      </c>
      <c r="D55" s="44"/>
      <c r="E55" s="44"/>
      <c r="F55" s="30" t="str">
        <f>IF(E18="","",E18)</f>
        <v>Vyplň údaj</v>
      </c>
      <c r="G55" s="44"/>
      <c r="H55" s="44"/>
      <c r="I55" s="35" t="s">
        <v>43</v>
      </c>
      <c r="J55" s="40" t="str">
        <f>E24</f>
        <v>Ing. Martina Zamlinská</v>
      </c>
      <c r="K55" s="44"/>
      <c r="L55" s="139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9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8" t="s">
        <v>133</v>
      </c>
      <c r="D57" s="169"/>
      <c r="E57" s="169"/>
      <c r="F57" s="169"/>
      <c r="G57" s="169"/>
      <c r="H57" s="169"/>
      <c r="I57" s="169"/>
      <c r="J57" s="170" t="s">
        <v>134</v>
      </c>
      <c r="K57" s="169"/>
      <c r="L57" s="139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9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1" t="s">
        <v>80</v>
      </c>
      <c r="D59" s="44"/>
      <c r="E59" s="44"/>
      <c r="F59" s="44"/>
      <c r="G59" s="44"/>
      <c r="H59" s="44"/>
      <c r="I59" s="44"/>
      <c r="J59" s="106">
        <f>J85</f>
        <v>0</v>
      </c>
      <c r="K59" s="44"/>
      <c r="L59" s="139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135</v>
      </c>
    </row>
    <row r="60" s="9" customFormat="1" ht="24.96" customHeight="1">
      <c r="A60" s="9"/>
      <c r="B60" s="172"/>
      <c r="C60" s="173"/>
      <c r="D60" s="174" t="s">
        <v>136</v>
      </c>
      <c r="E60" s="175"/>
      <c r="F60" s="175"/>
      <c r="G60" s="175"/>
      <c r="H60" s="175"/>
      <c r="I60" s="175"/>
      <c r="J60" s="176">
        <f>J86</f>
        <v>0</v>
      </c>
      <c r="K60" s="173"/>
      <c r="L60" s="177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8"/>
      <c r="C61" s="179"/>
      <c r="D61" s="180" t="s">
        <v>137</v>
      </c>
      <c r="E61" s="181"/>
      <c r="F61" s="181"/>
      <c r="G61" s="181"/>
      <c r="H61" s="181"/>
      <c r="I61" s="181"/>
      <c r="J61" s="182">
        <f>J87</f>
        <v>0</v>
      </c>
      <c r="K61" s="179"/>
      <c r="L61" s="18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8"/>
      <c r="C62" s="179"/>
      <c r="D62" s="180" t="s">
        <v>140</v>
      </c>
      <c r="E62" s="181"/>
      <c r="F62" s="181"/>
      <c r="G62" s="181"/>
      <c r="H62" s="181"/>
      <c r="I62" s="181"/>
      <c r="J62" s="182">
        <f>J157</f>
        <v>0</v>
      </c>
      <c r="K62" s="179"/>
      <c r="L62" s="183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8"/>
      <c r="C63" s="179"/>
      <c r="D63" s="180" t="s">
        <v>142</v>
      </c>
      <c r="E63" s="181"/>
      <c r="F63" s="181"/>
      <c r="G63" s="181"/>
      <c r="H63" s="181"/>
      <c r="I63" s="181"/>
      <c r="J63" s="182">
        <f>J170</f>
        <v>0</v>
      </c>
      <c r="K63" s="179"/>
      <c r="L63" s="183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8"/>
      <c r="C64" s="179"/>
      <c r="D64" s="180" t="s">
        <v>144</v>
      </c>
      <c r="E64" s="181"/>
      <c r="F64" s="181"/>
      <c r="G64" s="181"/>
      <c r="H64" s="181"/>
      <c r="I64" s="181"/>
      <c r="J64" s="182">
        <f>J325</f>
        <v>0</v>
      </c>
      <c r="K64" s="179"/>
      <c r="L64" s="183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8"/>
      <c r="C65" s="179"/>
      <c r="D65" s="180" t="s">
        <v>145</v>
      </c>
      <c r="E65" s="181"/>
      <c r="F65" s="181"/>
      <c r="G65" s="181"/>
      <c r="H65" s="181"/>
      <c r="I65" s="181"/>
      <c r="J65" s="182">
        <f>J333</f>
        <v>0</v>
      </c>
      <c r="K65" s="179"/>
      <c r="L65" s="18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2"/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139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</row>
    <row r="67" s="2" customFormat="1" ht="6.96" customHeight="1">
      <c r="A67" s="42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9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</row>
    <row r="71" s="2" customFormat="1" ht="6.96" customHeight="1">
      <c r="A71" s="42"/>
      <c r="B71" s="65"/>
      <c r="C71" s="66"/>
      <c r="D71" s="66"/>
      <c r="E71" s="66"/>
      <c r="F71" s="66"/>
      <c r="G71" s="66"/>
      <c r="H71" s="66"/>
      <c r="I71" s="66"/>
      <c r="J71" s="66"/>
      <c r="K71" s="66"/>
      <c r="L71" s="139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24.96" customHeight="1">
      <c r="A72" s="42"/>
      <c r="B72" s="43"/>
      <c r="C72" s="26" t="s">
        <v>148</v>
      </c>
      <c r="D72" s="44"/>
      <c r="E72" s="44"/>
      <c r="F72" s="44"/>
      <c r="G72" s="44"/>
      <c r="H72" s="44"/>
      <c r="I72" s="44"/>
      <c r="J72" s="44"/>
      <c r="K72" s="44"/>
      <c r="L72" s="139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6.96" customHeight="1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139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12" customHeight="1">
      <c r="A74" s="42"/>
      <c r="B74" s="43"/>
      <c r="C74" s="35" t="s">
        <v>16</v>
      </c>
      <c r="D74" s="44"/>
      <c r="E74" s="44"/>
      <c r="F74" s="44"/>
      <c r="G74" s="44"/>
      <c r="H74" s="44"/>
      <c r="I74" s="44"/>
      <c r="J74" s="44"/>
      <c r="K74" s="44"/>
      <c r="L74" s="139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16.5" customHeight="1">
      <c r="A75" s="42"/>
      <c r="B75" s="43"/>
      <c r="C75" s="44"/>
      <c r="D75" s="44"/>
      <c r="E75" s="167" t="str">
        <f>E7</f>
        <v>Stavební úpravy Zahradní ulice, Nová Bystřice</v>
      </c>
      <c r="F75" s="35"/>
      <c r="G75" s="35"/>
      <c r="H75" s="35"/>
      <c r="I75" s="44"/>
      <c r="J75" s="44"/>
      <c r="K75" s="44"/>
      <c r="L75" s="139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2" customHeight="1">
      <c r="A76" s="42"/>
      <c r="B76" s="43"/>
      <c r="C76" s="35" t="s">
        <v>130</v>
      </c>
      <c r="D76" s="44"/>
      <c r="E76" s="44"/>
      <c r="F76" s="44"/>
      <c r="G76" s="44"/>
      <c r="H76" s="44"/>
      <c r="I76" s="44"/>
      <c r="J76" s="44"/>
      <c r="K76" s="44"/>
      <c r="L76" s="139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6.5" customHeight="1">
      <c r="A77" s="42"/>
      <c r="B77" s="43"/>
      <c r="C77" s="44"/>
      <c r="D77" s="44"/>
      <c r="E77" s="73" t="str">
        <f>E9</f>
        <v>SO-303 - Vodovodní řady - novostavba</v>
      </c>
      <c r="F77" s="44"/>
      <c r="G77" s="44"/>
      <c r="H77" s="44"/>
      <c r="I77" s="44"/>
      <c r="J77" s="44"/>
      <c r="K77" s="44"/>
      <c r="L77" s="139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6.96" customHeight="1">
      <c r="A78" s="42"/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139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12" customHeight="1">
      <c r="A79" s="42"/>
      <c r="B79" s="43"/>
      <c r="C79" s="35" t="s">
        <v>22</v>
      </c>
      <c r="D79" s="44"/>
      <c r="E79" s="44"/>
      <c r="F79" s="30" t="str">
        <f>F12</f>
        <v>Nová Bystřice</v>
      </c>
      <c r="G79" s="44"/>
      <c r="H79" s="44"/>
      <c r="I79" s="35" t="s">
        <v>24</v>
      </c>
      <c r="J79" s="76" t="str">
        <f>IF(J12="","",J12)</f>
        <v>8. 9. 2025</v>
      </c>
      <c r="K79" s="44"/>
      <c r="L79" s="139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6.96" customHeight="1">
      <c r="A80" s="42"/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139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15.15" customHeight="1">
      <c r="A81" s="42"/>
      <c r="B81" s="43"/>
      <c r="C81" s="35" t="s">
        <v>30</v>
      </c>
      <c r="D81" s="44"/>
      <c r="E81" s="44"/>
      <c r="F81" s="30" t="str">
        <f>E15</f>
        <v>Město Nová Bystřice</v>
      </c>
      <c r="G81" s="44"/>
      <c r="H81" s="44"/>
      <c r="I81" s="35" t="s">
        <v>38</v>
      </c>
      <c r="J81" s="40" t="str">
        <f>E21</f>
        <v>VAK projekt s.r.o.</v>
      </c>
      <c r="K81" s="44"/>
      <c r="L81" s="139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25.65" customHeight="1">
      <c r="A82" s="42"/>
      <c r="B82" s="43"/>
      <c r="C82" s="35" t="s">
        <v>36</v>
      </c>
      <c r="D82" s="44"/>
      <c r="E82" s="44"/>
      <c r="F82" s="30" t="str">
        <f>IF(E18="","",E18)</f>
        <v>Vyplň údaj</v>
      </c>
      <c r="G82" s="44"/>
      <c r="H82" s="44"/>
      <c r="I82" s="35" t="s">
        <v>43</v>
      </c>
      <c r="J82" s="40" t="str">
        <f>E24</f>
        <v>Ing. Martina Zamlinská</v>
      </c>
      <c r="K82" s="44"/>
      <c r="L82" s="139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10.32" customHeight="1">
      <c r="A83" s="42"/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139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11" customFormat="1" ht="29.28" customHeight="1">
      <c r="A84" s="184"/>
      <c r="B84" s="185"/>
      <c r="C84" s="186" t="s">
        <v>149</v>
      </c>
      <c r="D84" s="187" t="s">
        <v>67</v>
      </c>
      <c r="E84" s="187" t="s">
        <v>63</v>
      </c>
      <c r="F84" s="187" t="s">
        <v>64</v>
      </c>
      <c r="G84" s="187" t="s">
        <v>150</v>
      </c>
      <c r="H84" s="187" t="s">
        <v>151</v>
      </c>
      <c r="I84" s="187" t="s">
        <v>152</v>
      </c>
      <c r="J84" s="187" t="s">
        <v>134</v>
      </c>
      <c r="K84" s="188" t="s">
        <v>153</v>
      </c>
      <c r="L84" s="189"/>
      <c r="M84" s="96" t="s">
        <v>44</v>
      </c>
      <c r="N84" s="97" t="s">
        <v>52</v>
      </c>
      <c r="O84" s="97" t="s">
        <v>154</v>
      </c>
      <c r="P84" s="97" t="s">
        <v>155</v>
      </c>
      <c r="Q84" s="97" t="s">
        <v>156</v>
      </c>
      <c r="R84" s="97" t="s">
        <v>157</v>
      </c>
      <c r="S84" s="97" t="s">
        <v>158</v>
      </c>
      <c r="T84" s="98" t="s">
        <v>159</v>
      </c>
      <c r="U84" s="184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</row>
    <row r="85" s="2" customFormat="1" ht="22.8" customHeight="1">
      <c r="A85" s="42"/>
      <c r="B85" s="43"/>
      <c r="C85" s="103" t="s">
        <v>160</v>
      </c>
      <c r="D85" s="44"/>
      <c r="E85" s="44"/>
      <c r="F85" s="44"/>
      <c r="G85" s="44"/>
      <c r="H85" s="44"/>
      <c r="I85" s="44"/>
      <c r="J85" s="190">
        <f>BK85</f>
        <v>0</v>
      </c>
      <c r="K85" s="44"/>
      <c r="L85" s="48"/>
      <c r="M85" s="99"/>
      <c r="N85" s="191"/>
      <c r="O85" s="100"/>
      <c r="P85" s="192">
        <f>P86</f>
        <v>0</v>
      </c>
      <c r="Q85" s="100"/>
      <c r="R85" s="192">
        <f>R86</f>
        <v>190.16685647</v>
      </c>
      <c r="S85" s="100"/>
      <c r="T85" s="193">
        <f>T86</f>
        <v>0.15279999999999999</v>
      </c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T85" s="20" t="s">
        <v>81</v>
      </c>
      <c r="AU85" s="20" t="s">
        <v>135</v>
      </c>
      <c r="BK85" s="194">
        <f>BK86</f>
        <v>0</v>
      </c>
    </row>
    <row r="86" s="12" customFormat="1" ht="25.92" customHeight="1">
      <c r="A86" s="12"/>
      <c r="B86" s="195"/>
      <c r="C86" s="196"/>
      <c r="D86" s="197" t="s">
        <v>81</v>
      </c>
      <c r="E86" s="198" t="s">
        <v>161</v>
      </c>
      <c r="F86" s="198" t="s">
        <v>162</v>
      </c>
      <c r="G86" s="196"/>
      <c r="H86" s="196"/>
      <c r="I86" s="199"/>
      <c r="J86" s="200">
        <f>BK86</f>
        <v>0</v>
      </c>
      <c r="K86" s="196"/>
      <c r="L86" s="201"/>
      <c r="M86" s="202"/>
      <c r="N86" s="203"/>
      <c r="O86" s="203"/>
      <c r="P86" s="204">
        <f>P87+P157+P170+P325+P333</f>
        <v>0</v>
      </c>
      <c r="Q86" s="203"/>
      <c r="R86" s="204">
        <f>R87+R157+R170+R325+R333</f>
        <v>190.16685647</v>
      </c>
      <c r="S86" s="203"/>
      <c r="T86" s="205">
        <f>T87+T157+T170+T325+T333</f>
        <v>0.15279999999999999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6" t="s">
        <v>90</v>
      </c>
      <c r="AT86" s="207" t="s">
        <v>81</v>
      </c>
      <c r="AU86" s="207" t="s">
        <v>82</v>
      </c>
      <c r="AY86" s="206" t="s">
        <v>163</v>
      </c>
      <c r="BK86" s="208">
        <f>BK87+BK157+BK170+BK325+BK333</f>
        <v>0</v>
      </c>
    </row>
    <row r="87" s="12" customFormat="1" ht="22.8" customHeight="1">
      <c r="A87" s="12"/>
      <c r="B87" s="195"/>
      <c r="C87" s="196"/>
      <c r="D87" s="197" t="s">
        <v>81</v>
      </c>
      <c r="E87" s="209" t="s">
        <v>90</v>
      </c>
      <c r="F87" s="209" t="s">
        <v>164</v>
      </c>
      <c r="G87" s="196"/>
      <c r="H87" s="196"/>
      <c r="I87" s="199"/>
      <c r="J87" s="210">
        <f>BK87</f>
        <v>0</v>
      </c>
      <c r="K87" s="196"/>
      <c r="L87" s="201"/>
      <c r="M87" s="202"/>
      <c r="N87" s="203"/>
      <c r="O87" s="203"/>
      <c r="P87" s="204">
        <f>SUM(P88:P156)</f>
        <v>0</v>
      </c>
      <c r="Q87" s="203"/>
      <c r="R87" s="204">
        <f>SUM(R88:R156)</f>
        <v>185.6193122</v>
      </c>
      <c r="S87" s="203"/>
      <c r="T87" s="205">
        <f>SUM(T88:T156)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6" t="s">
        <v>90</v>
      </c>
      <c r="AT87" s="207" t="s">
        <v>81</v>
      </c>
      <c r="AU87" s="207" t="s">
        <v>90</v>
      </c>
      <c r="AY87" s="206" t="s">
        <v>163</v>
      </c>
      <c r="BK87" s="208">
        <f>SUM(BK88:BK156)</f>
        <v>0</v>
      </c>
    </row>
    <row r="88" s="2" customFormat="1" ht="16.5" customHeight="1">
      <c r="A88" s="42"/>
      <c r="B88" s="43"/>
      <c r="C88" s="211" t="s">
        <v>90</v>
      </c>
      <c r="D88" s="211" t="s">
        <v>165</v>
      </c>
      <c r="E88" s="212" t="s">
        <v>166</v>
      </c>
      <c r="F88" s="213" t="s">
        <v>167</v>
      </c>
      <c r="G88" s="214" t="s">
        <v>168</v>
      </c>
      <c r="H88" s="215">
        <v>57.939999999999998</v>
      </c>
      <c r="I88" s="216"/>
      <c r="J88" s="217">
        <f>ROUND(I88*H88,2)</f>
        <v>0</v>
      </c>
      <c r="K88" s="213" t="s">
        <v>169</v>
      </c>
      <c r="L88" s="48"/>
      <c r="M88" s="218" t="s">
        <v>44</v>
      </c>
      <c r="N88" s="219" t="s">
        <v>53</v>
      </c>
      <c r="O88" s="88"/>
      <c r="P88" s="220">
        <f>O88*H88</f>
        <v>0</v>
      </c>
      <c r="Q88" s="220">
        <v>3.0000000000000001E-05</v>
      </c>
      <c r="R88" s="220">
        <f>Q88*H88</f>
        <v>0.0017382000000000001</v>
      </c>
      <c r="S88" s="220">
        <v>0</v>
      </c>
      <c r="T88" s="221">
        <f>S88*H88</f>
        <v>0</v>
      </c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R88" s="222" t="s">
        <v>170</v>
      </c>
      <c r="AT88" s="222" t="s">
        <v>165</v>
      </c>
      <c r="AU88" s="222" t="s">
        <v>21</v>
      </c>
      <c r="AY88" s="20" t="s">
        <v>163</v>
      </c>
      <c r="BE88" s="223">
        <f>IF(N88="základní",J88,0)</f>
        <v>0</v>
      </c>
      <c r="BF88" s="223">
        <f>IF(N88="snížená",J88,0)</f>
        <v>0</v>
      </c>
      <c r="BG88" s="223">
        <f>IF(N88="zákl. přenesená",J88,0)</f>
        <v>0</v>
      </c>
      <c r="BH88" s="223">
        <f>IF(N88="sníž. přenesená",J88,0)</f>
        <v>0</v>
      </c>
      <c r="BI88" s="223">
        <f>IF(N88="nulová",J88,0)</f>
        <v>0</v>
      </c>
      <c r="BJ88" s="20" t="s">
        <v>90</v>
      </c>
      <c r="BK88" s="223">
        <f>ROUND(I88*H88,2)</f>
        <v>0</v>
      </c>
      <c r="BL88" s="20" t="s">
        <v>170</v>
      </c>
      <c r="BM88" s="222" t="s">
        <v>892</v>
      </c>
    </row>
    <row r="89" s="2" customFormat="1">
      <c r="A89" s="42"/>
      <c r="B89" s="43"/>
      <c r="C89" s="44"/>
      <c r="D89" s="224" t="s">
        <v>172</v>
      </c>
      <c r="E89" s="44"/>
      <c r="F89" s="225" t="s">
        <v>173</v>
      </c>
      <c r="G89" s="44"/>
      <c r="H89" s="44"/>
      <c r="I89" s="226"/>
      <c r="J89" s="44"/>
      <c r="K89" s="44"/>
      <c r="L89" s="48"/>
      <c r="M89" s="227"/>
      <c r="N89" s="228"/>
      <c r="O89" s="88"/>
      <c r="P89" s="88"/>
      <c r="Q89" s="88"/>
      <c r="R89" s="88"/>
      <c r="S89" s="88"/>
      <c r="T89" s="89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T89" s="20" t="s">
        <v>172</v>
      </c>
      <c r="AU89" s="20" t="s">
        <v>21</v>
      </c>
    </row>
    <row r="90" s="13" customFormat="1">
      <c r="A90" s="13"/>
      <c r="B90" s="229"/>
      <c r="C90" s="230"/>
      <c r="D90" s="231" t="s">
        <v>174</v>
      </c>
      <c r="E90" s="232" t="s">
        <v>44</v>
      </c>
      <c r="F90" s="233" t="s">
        <v>893</v>
      </c>
      <c r="G90" s="230"/>
      <c r="H90" s="234">
        <v>57.939999999999998</v>
      </c>
      <c r="I90" s="235"/>
      <c r="J90" s="230"/>
      <c r="K90" s="230"/>
      <c r="L90" s="236"/>
      <c r="M90" s="237"/>
      <c r="N90" s="238"/>
      <c r="O90" s="238"/>
      <c r="P90" s="238"/>
      <c r="Q90" s="238"/>
      <c r="R90" s="238"/>
      <c r="S90" s="238"/>
      <c r="T90" s="239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40" t="s">
        <v>174</v>
      </c>
      <c r="AU90" s="240" t="s">
        <v>21</v>
      </c>
      <c r="AV90" s="13" t="s">
        <v>21</v>
      </c>
      <c r="AW90" s="13" t="s">
        <v>42</v>
      </c>
      <c r="AX90" s="13" t="s">
        <v>90</v>
      </c>
      <c r="AY90" s="240" t="s">
        <v>163</v>
      </c>
    </row>
    <row r="91" s="2" customFormat="1" ht="24.15" customHeight="1">
      <c r="A91" s="42"/>
      <c r="B91" s="43"/>
      <c r="C91" s="211" t="s">
        <v>21</v>
      </c>
      <c r="D91" s="211" t="s">
        <v>165</v>
      </c>
      <c r="E91" s="212" t="s">
        <v>176</v>
      </c>
      <c r="F91" s="213" t="s">
        <v>177</v>
      </c>
      <c r="G91" s="214" t="s">
        <v>178</v>
      </c>
      <c r="H91" s="215">
        <v>7.2430000000000003</v>
      </c>
      <c r="I91" s="216"/>
      <c r="J91" s="217">
        <f>ROUND(I91*H91,2)</f>
        <v>0</v>
      </c>
      <c r="K91" s="213" t="s">
        <v>169</v>
      </c>
      <c r="L91" s="48"/>
      <c r="M91" s="218" t="s">
        <v>44</v>
      </c>
      <c r="N91" s="219" t="s">
        <v>53</v>
      </c>
      <c r="O91" s="88"/>
      <c r="P91" s="220">
        <f>O91*H91</f>
        <v>0</v>
      </c>
      <c r="Q91" s="220">
        <v>0</v>
      </c>
      <c r="R91" s="220">
        <f>Q91*H91</f>
        <v>0</v>
      </c>
      <c r="S91" s="220">
        <v>0</v>
      </c>
      <c r="T91" s="221">
        <f>S91*H91</f>
        <v>0</v>
      </c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R91" s="222" t="s">
        <v>170</v>
      </c>
      <c r="AT91" s="222" t="s">
        <v>165</v>
      </c>
      <c r="AU91" s="222" t="s">
        <v>21</v>
      </c>
      <c r="AY91" s="20" t="s">
        <v>163</v>
      </c>
      <c r="BE91" s="223">
        <f>IF(N91="základní",J91,0)</f>
        <v>0</v>
      </c>
      <c r="BF91" s="223">
        <f>IF(N91="snížená",J91,0)</f>
        <v>0</v>
      </c>
      <c r="BG91" s="223">
        <f>IF(N91="zákl. přenesená",J91,0)</f>
        <v>0</v>
      </c>
      <c r="BH91" s="223">
        <f>IF(N91="sníž. přenesená",J91,0)</f>
        <v>0</v>
      </c>
      <c r="BI91" s="223">
        <f>IF(N91="nulová",J91,0)</f>
        <v>0</v>
      </c>
      <c r="BJ91" s="20" t="s">
        <v>90</v>
      </c>
      <c r="BK91" s="223">
        <f>ROUND(I91*H91,2)</f>
        <v>0</v>
      </c>
      <c r="BL91" s="20" t="s">
        <v>170</v>
      </c>
      <c r="BM91" s="222" t="s">
        <v>894</v>
      </c>
    </row>
    <row r="92" s="2" customFormat="1">
      <c r="A92" s="42"/>
      <c r="B92" s="43"/>
      <c r="C92" s="44"/>
      <c r="D92" s="224" t="s">
        <v>172</v>
      </c>
      <c r="E92" s="44"/>
      <c r="F92" s="225" t="s">
        <v>180</v>
      </c>
      <c r="G92" s="44"/>
      <c r="H92" s="44"/>
      <c r="I92" s="226"/>
      <c r="J92" s="44"/>
      <c r="K92" s="44"/>
      <c r="L92" s="48"/>
      <c r="M92" s="227"/>
      <c r="N92" s="228"/>
      <c r="O92" s="88"/>
      <c r="P92" s="88"/>
      <c r="Q92" s="88"/>
      <c r="R92" s="88"/>
      <c r="S92" s="88"/>
      <c r="T92" s="89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T92" s="20" t="s">
        <v>172</v>
      </c>
      <c r="AU92" s="20" t="s">
        <v>21</v>
      </c>
    </row>
    <row r="93" s="13" customFormat="1">
      <c r="A93" s="13"/>
      <c r="B93" s="229"/>
      <c r="C93" s="230"/>
      <c r="D93" s="231" t="s">
        <v>174</v>
      </c>
      <c r="E93" s="232" t="s">
        <v>44</v>
      </c>
      <c r="F93" s="233" t="s">
        <v>895</v>
      </c>
      <c r="G93" s="230"/>
      <c r="H93" s="234">
        <v>7.2430000000000003</v>
      </c>
      <c r="I93" s="235"/>
      <c r="J93" s="230"/>
      <c r="K93" s="230"/>
      <c r="L93" s="236"/>
      <c r="M93" s="237"/>
      <c r="N93" s="238"/>
      <c r="O93" s="238"/>
      <c r="P93" s="238"/>
      <c r="Q93" s="238"/>
      <c r="R93" s="238"/>
      <c r="S93" s="238"/>
      <c r="T93" s="239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0" t="s">
        <v>174</v>
      </c>
      <c r="AU93" s="240" t="s">
        <v>21</v>
      </c>
      <c r="AV93" s="13" t="s">
        <v>21</v>
      </c>
      <c r="AW93" s="13" t="s">
        <v>42</v>
      </c>
      <c r="AX93" s="13" t="s">
        <v>90</v>
      </c>
      <c r="AY93" s="240" t="s">
        <v>163</v>
      </c>
    </row>
    <row r="94" s="2" customFormat="1" ht="49.05" customHeight="1">
      <c r="A94" s="42"/>
      <c r="B94" s="43"/>
      <c r="C94" s="211" t="s">
        <v>182</v>
      </c>
      <c r="D94" s="211" t="s">
        <v>165</v>
      </c>
      <c r="E94" s="212" t="s">
        <v>896</v>
      </c>
      <c r="F94" s="213" t="s">
        <v>897</v>
      </c>
      <c r="G94" s="214" t="s">
        <v>358</v>
      </c>
      <c r="H94" s="215">
        <v>3.2000000000000002</v>
      </c>
      <c r="I94" s="216"/>
      <c r="J94" s="217">
        <f>ROUND(I94*H94,2)</f>
        <v>0</v>
      </c>
      <c r="K94" s="213" t="s">
        <v>169</v>
      </c>
      <c r="L94" s="48"/>
      <c r="M94" s="218" t="s">
        <v>44</v>
      </c>
      <c r="N94" s="219" t="s">
        <v>53</v>
      </c>
      <c r="O94" s="88"/>
      <c r="P94" s="220">
        <f>O94*H94</f>
        <v>0</v>
      </c>
      <c r="Q94" s="220">
        <v>0.036900000000000002</v>
      </c>
      <c r="R94" s="220">
        <f>Q94*H94</f>
        <v>0.11808000000000002</v>
      </c>
      <c r="S94" s="220">
        <v>0</v>
      </c>
      <c r="T94" s="221">
        <f>S94*H94</f>
        <v>0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R94" s="222" t="s">
        <v>170</v>
      </c>
      <c r="AT94" s="222" t="s">
        <v>165</v>
      </c>
      <c r="AU94" s="222" t="s">
        <v>21</v>
      </c>
      <c r="AY94" s="20" t="s">
        <v>163</v>
      </c>
      <c r="BE94" s="223">
        <f>IF(N94="základní",J94,0)</f>
        <v>0</v>
      </c>
      <c r="BF94" s="223">
        <f>IF(N94="snížená",J94,0)</f>
        <v>0</v>
      </c>
      <c r="BG94" s="223">
        <f>IF(N94="zákl. přenesená",J94,0)</f>
        <v>0</v>
      </c>
      <c r="BH94" s="223">
        <f>IF(N94="sníž. přenesená",J94,0)</f>
        <v>0</v>
      </c>
      <c r="BI94" s="223">
        <f>IF(N94="nulová",J94,0)</f>
        <v>0</v>
      </c>
      <c r="BJ94" s="20" t="s">
        <v>90</v>
      </c>
      <c r="BK94" s="223">
        <f>ROUND(I94*H94,2)</f>
        <v>0</v>
      </c>
      <c r="BL94" s="20" t="s">
        <v>170</v>
      </c>
      <c r="BM94" s="222" t="s">
        <v>898</v>
      </c>
    </row>
    <row r="95" s="2" customFormat="1">
      <c r="A95" s="42"/>
      <c r="B95" s="43"/>
      <c r="C95" s="44"/>
      <c r="D95" s="224" t="s">
        <v>172</v>
      </c>
      <c r="E95" s="44"/>
      <c r="F95" s="225" t="s">
        <v>899</v>
      </c>
      <c r="G95" s="44"/>
      <c r="H95" s="44"/>
      <c r="I95" s="226"/>
      <c r="J95" s="44"/>
      <c r="K95" s="44"/>
      <c r="L95" s="48"/>
      <c r="M95" s="227"/>
      <c r="N95" s="228"/>
      <c r="O95" s="88"/>
      <c r="P95" s="88"/>
      <c r="Q95" s="88"/>
      <c r="R95" s="88"/>
      <c r="S95" s="88"/>
      <c r="T95" s="89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T95" s="20" t="s">
        <v>172</v>
      </c>
      <c r="AU95" s="20" t="s">
        <v>21</v>
      </c>
    </row>
    <row r="96" s="13" customFormat="1">
      <c r="A96" s="13"/>
      <c r="B96" s="229"/>
      <c r="C96" s="230"/>
      <c r="D96" s="231" t="s">
        <v>174</v>
      </c>
      <c r="E96" s="232" t="s">
        <v>44</v>
      </c>
      <c r="F96" s="233" t="s">
        <v>900</v>
      </c>
      <c r="G96" s="230"/>
      <c r="H96" s="234">
        <v>3.2000000000000002</v>
      </c>
      <c r="I96" s="235"/>
      <c r="J96" s="230"/>
      <c r="K96" s="230"/>
      <c r="L96" s="236"/>
      <c r="M96" s="237"/>
      <c r="N96" s="238"/>
      <c r="O96" s="238"/>
      <c r="P96" s="238"/>
      <c r="Q96" s="238"/>
      <c r="R96" s="238"/>
      <c r="S96" s="238"/>
      <c r="T96" s="239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0" t="s">
        <v>174</v>
      </c>
      <c r="AU96" s="240" t="s">
        <v>21</v>
      </c>
      <c r="AV96" s="13" t="s">
        <v>21</v>
      </c>
      <c r="AW96" s="13" t="s">
        <v>42</v>
      </c>
      <c r="AX96" s="13" t="s">
        <v>90</v>
      </c>
      <c r="AY96" s="240" t="s">
        <v>163</v>
      </c>
    </row>
    <row r="97" s="2" customFormat="1" ht="49.05" customHeight="1">
      <c r="A97" s="42"/>
      <c r="B97" s="43"/>
      <c r="C97" s="211" t="s">
        <v>170</v>
      </c>
      <c r="D97" s="211" t="s">
        <v>165</v>
      </c>
      <c r="E97" s="212" t="s">
        <v>901</v>
      </c>
      <c r="F97" s="213" t="s">
        <v>902</v>
      </c>
      <c r="G97" s="214" t="s">
        <v>358</v>
      </c>
      <c r="H97" s="215">
        <v>4</v>
      </c>
      <c r="I97" s="216"/>
      <c r="J97" s="217">
        <f>ROUND(I97*H97,2)</f>
        <v>0</v>
      </c>
      <c r="K97" s="213" t="s">
        <v>169</v>
      </c>
      <c r="L97" s="48"/>
      <c r="M97" s="218" t="s">
        <v>44</v>
      </c>
      <c r="N97" s="219" t="s">
        <v>53</v>
      </c>
      <c r="O97" s="88"/>
      <c r="P97" s="220">
        <f>O97*H97</f>
        <v>0</v>
      </c>
      <c r="Q97" s="220">
        <v>0.036900000000000002</v>
      </c>
      <c r="R97" s="220">
        <f>Q97*H97</f>
        <v>0.14760000000000001</v>
      </c>
      <c r="S97" s="220">
        <v>0</v>
      </c>
      <c r="T97" s="221">
        <f>S97*H97</f>
        <v>0</v>
      </c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R97" s="222" t="s">
        <v>170</v>
      </c>
      <c r="AT97" s="222" t="s">
        <v>165</v>
      </c>
      <c r="AU97" s="222" t="s">
        <v>21</v>
      </c>
      <c r="AY97" s="20" t="s">
        <v>163</v>
      </c>
      <c r="BE97" s="223">
        <f>IF(N97="základní",J97,0)</f>
        <v>0</v>
      </c>
      <c r="BF97" s="223">
        <f>IF(N97="snížená",J97,0)</f>
        <v>0</v>
      </c>
      <c r="BG97" s="223">
        <f>IF(N97="zákl. přenesená",J97,0)</f>
        <v>0</v>
      </c>
      <c r="BH97" s="223">
        <f>IF(N97="sníž. přenesená",J97,0)</f>
        <v>0</v>
      </c>
      <c r="BI97" s="223">
        <f>IF(N97="nulová",J97,0)</f>
        <v>0</v>
      </c>
      <c r="BJ97" s="20" t="s">
        <v>90</v>
      </c>
      <c r="BK97" s="223">
        <f>ROUND(I97*H97,2)</f>
        <v>0</v>
      </c>
      <c r="BL97" s="20" t="s">
        <v>170</v>
      </c>
      <c r="BM97" s="222" t="s">
        <v>903</v>
      </c>
    </row>
    <row r="98" s="2" customFormat="1">
      <c r="A98" s="42"/>
      <c r="B98" s="43"/>
      <c r="C98" s="44"/>
      <c r="D98" s="224" t="s">
        <v>172</v>
      </c>
      <c r="E98" s="44"/>
      <c r="F98" s="225" t="s">
        <v>904</v>
      </c>
      <c r="G98" s="44"/>
      <c r="H98" s="44"/>
      <c r="I98" s="226"/>
      <c r="J98" s="44"/>
      <c r="K98" s="44"/>
      <c r="L98" s="48"/>
      <c r="M98" s="227"/>
      <c r="N98" s="228"/>
      <c r="O98" s="88"/>
      <c r="P98" s="88"/>
      <c r="Q98" s="88"/>
      <c r="R98" s="88"/>
      <c r="S98" s="88"/>
      <c r="T98" s="89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T98" s="20" t="s">
        <v>172</v>
      </c>
      <c r="AU98" s="20" t="s">
        <v>21</v>
      </c>
    </row>
    <row r="99" s="13" customFormat="1">
      <c r="A99" s="13"/>
      <c r="B99" s="229"/>
      <c r="C99" s="230"/>
      <c r="D99" s="231" t="s">
        <v>174</v>
      </c>
      <c r="E99" s="232" t="s">
        <v>44</v>
      </c>
      <c r="F99" s="233" t="s">
        <v>905</v>
      </c>
      <c r="G99" s="230"/>
      <c r="H99" s="234">
        <v>4</v>
      </c>
      <c r="I99" s="235"/>
      <c r="J99" s="230"/>
      <c r="K99" s="230"/>
      <c r="L99" s="236"/>
      <c r="M99" s="237"/>
      <c r="N99" s="238"/>
      <c r="O99" s="238"/>
      <c r="P99" s="238"/>
      <c r="Q99" s="238"/>
      <c r="R99" s="238"/>
      <c r="S99" s="238"/>
      <c r="T99" s="239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0" t="s">
        <v>174</v>
      </c>
      <c r="AU99" s="240" t="s">
        <v>21</v>
      </c>
      <c r="AV99" s="13" t="s">
        <v>21</v>
      </c>
      <c r="AW99" s="13" t="s">
        <v>42</v>
      </c>
      <c r="AX99" s="13" t="s">
        <v>90</v>
      </c>
      <c r="AY99" s="240" t="s">
        <v>163</v>
      </c>
    </row>
    <row r="100" s="2" customFormat="1" ht="24.15" customHeight="1">
      <c r="A100" s="42"/>
      <c r="B100" s="43"/>
      <c r="C100" s="211" t="s">
        <v>197</v>
      </c>
      <c r="D100" s="211" t="s">
        <v>165</v>
      </c>
      <c r="E100" s="212" t="s">
        <v>204</v>
      </c>
      <c r="F100" s="213" t="s">
        <v>205</v>
      </c>
      <c r="G100" s="214" t="s">
        <v>112</v>
      </c>
      <c r="H100" s="215">
        <v>220.91200000000001</v>
      </c>
      <c r="I100" s="216"/>
      <c r="J100" s="217">
        <f>ROUND(I100*H100,2)</f>
        <v>0</v>
      </c>
      <c r="K100" s="213" t="s">
        <v>169</v>
      </c>
      <c r="L100" s="48"/>
      <c r="M100" s="218" t="s">
        <v>44</v>
      </c>
      <c r="N100" s="219" t="s">
        <v>53</v>
      </c>
      <c r="O100" s="88"/>
      <c r="P100" s="220">
        <f>O100*H100</f>
        <v>0</v>
      </c>
      <c r="Q100" s="220">
        <v>0</v>
      </c>
      <c r="R100" s="220">
        <f>Q100*H100</f>
        <v>0</v>
      </c>
      <c r="S100" s="220">
        <v>0</v>
      </c>
      <c r="T100" s="221">
        <f>S100*H100</f>
        <v>0</v>
      </c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R100" s="222" t="s">
        <v>170</v>
      </c>
      <c r="AT100" s="222" t="s">
        <v>165</v>
      </c>
      <c r="AU100" s="222" t="s">
        <v>21</v>
      </c>
      <c r="AY100" s="20" t="s">
        <v>163</v>
      </c>
      <c r="BE100" s="223">
        <f>IF(N100="základní",J100,0)</f>
        <v>0</v>
      </c>
      <c r="BF100" s="223">
        <f>IF(N100="snížená",J100,0)</f>
        <v>0</v>
      </c>
      <c r="BG100" s="223">
        <f>IF(N100="zákl. přenesená",J100,0)</f>
        <v>0</v>
      </c>
      <c r="BH100" s="223">
        <f>IF(N100="sníž. přenesená",J100,0)</f>
        <v>0</v>
      </c>
      <c r="BI100" s="223">
        <f>IF(N100="nulová",J100,0)</f>
        <v>0</v>
      </c>
      <c r="BJ100" s="20" t="s">
        <v>90</v>
      </c>
      <c r="BK100" s="223">
        <f>ROUND(I100*H100,2)</f>
        <v>0</v>
      </c>
      <c r="BL100" s="20" t="s">
        <v>170</v>
      </c>
      <c r="BM100" s="222" t="s">
        <v>906</v>
      </c>
    </row>
    <row r="101" s="2" customFormat="1">
      <c r="A101" s="42"/>
      <c r="B101" s="43"/>
      <c r="C101" s="44"/>
      <c r="D101" s="224" t="s">
        <v>172</v>
      </c>
      <c r="E101" s="44"/>
      <c r="F101" s="225" t="s">
        <v>207</v>
      </c>
      <c r="G101" s="44"/>
      <c r="H101" s="44"/>
      <c r="I101" s="226"/>
      <c r="J101" s="44"/>
      <c r="K101" s="44"/>
      <c r="L101" s="48"/>
      <c r="M101" s="227"/>
      <c r="N101" s="228"/>
      <c r="O101" s="88"/>
      <c r="P101" s="88"/>
      <c r="Q101" s="88"/>
      <c r="R101" s="88"/>
      <c r="S101" s="88"/>
      <c r="T101" s="89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T101" s="20" t="s">
        <v>172</v>
      </c>
      <c r="AU101" s="20" t="s">
        <v>21</v>
      </c>
    </row>
    <row r="102" s="13" customFormat="1">
      <c r="A102" s="13"/>
      <c r="B102" s="229"/>
      <c r="C102" s="230"/>
      <c r="D102" s="231" t="s">
        <v>174</v>
      </c>
      <c r="E102" s="232" t="s">
        <v>44</v>
      </c>
      <c r="F102" s="233" t="s">
        <v>907</v>
      </c>
      <c r="G102" s="230"/>
      <c r="H102" s="234">
        <v>206.75</v>
      </c>
      <c r="I102" s="235"/>
      <c r="J102" s="230"/>
      <c r="K102" s="230"/>
      <c r="L102" s="236"/>
      <c r="M102" s="237"/>
      <c r="N102" s="238"/>
      <c r="O102" s="238"/>
      <c r="P102" s="238"/>
      <c r="Q102" s="238"/>
      <c r="R102" s="238"/>
      <c r="S102" s="238"/>
      <c r="T102" s="239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0" t="s">
        <v>174</v>
      </c>
      <c r="AU102" s="240" t="s">
        <v>21</v>
      </c>
      <c r="AV102" s="13" t="s">
        <v>21</v>
      </c>
      <c r="AW102" s="13" t="s">
        <v>42</v>
      </c>
      <c r="AX102" s="13" t="s">
        <v>82</v>
      </c>
      <c r="AY102" s="240" t="s">
        <v>163</v>
      </c>
    </row>
    <row r="103" s="13" customFormat="1">
      <c r="A103" s="13"/>
      <c r="B103" s="229"/>
      <c r="C103" s="230"/>
      <c r="D103" s="231" t="s">
        <v>174</v>
      </c>
      <c r="E103" s="232" t="s">
        <v>44</v>
      </c>
      <c r="F103" s="233" t="s">
        <v>908</v>
      </c>
      <c r="G103" s="230"/>
      <c r="H103" s="234">
        <v>69.390000000000001</v>
      </c>
      <c r="I103" s="235"/>
      <c r="J103" s="230"/>
      <c r="K103" s="230"/>
      <c r="L103" s="236"/>
      <c r="M103" s="237"/>
      <c r="N103" s="238"/>
      <c r="O103" s="238"/>
      <c r="P103" s="238"/>
      <c r="Q103" s="238"/>
      <c r="R103" s="238"/>
      <c r="S103" s="238"/>
      <c r="T103" s="239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0" t="s">
        <v>174</v>
      </c>
      <c r="AU103" s="240" t="s">
        <v>21</v>
      </c>
      <c r="AV103" s="13" t="s">
        <v>21</v>
      </c>
      <c r="AW103" s="13" t="s">
        <v>42</v>
      </c>
      <c r="AX103" s="13" t="s">
        <v>82</v>
      </c>
      <c r="AY103" s="240" t="s">
        <v>163</v>
      </c>
    </row>
    <row r="104" s="14" customFormat="1">
      <c r="A104" s="14"/>
      <c r="B104" s="241"/>
      <c r="C104" s="242"/>
      <c r="D104" s="231" t="s">
        <v>174</v>
      </c>
      <c r="E104" s="243" t="s">
        <v>124</v>
      </c>
      <c r="F104" s="244" t="s">
        <v>195</v>
      </c>
      <c r="G104" s="242"/>
      <c r="H104" s="245">
        <v>276.13999999999999</v>
      </c>
      <c r="I104" s="246"/>
      <c r="J104" s="242"/>
      <c r="K104" s="242"/>
      <c r="L104" s="247"/>
      <c r="M104" s="248"/>
      <c r="N104" s="249"/>
      <c r="O104" s="249"/>
      <c r="P104" s="249"/>
      <c r="Q104" s="249"/>
      <c r="R104" s="249"/>
      <c r="S104" s="249"/>
      <c r="T104" s="250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1" t="s">
        <v>174</v>
      </c>
      <c r="AU104" s="251" t="s">
        <v>21</v>
      </c>
      <c r="AV104" s="14" t="s">
        <v>182</v>
      </c>
      <c r="AW104" s="14" t="s">
        <v>42</v>
      </c>
      <c r="AX104" s="14" t="s">
        <v>82</v>
      </c>
      <c r="AY104" s="251" t="s">
        <v>163</v>
      </c>
    </row>
    <row r="105" s="13" customFormat="1">
      <c r="A105" s="13"/>
      <c r="B105" s="229"/>
      <c r="C105" s="230"/>
      <c r="D105" s="231" t="s">
        <v>174</v>
      </c>
      <c r="E105" s="232" t="s">
        <v>44</v>
      </c>
      <c r="F105" s="233" t="s">
        <v>211</v>
      </c>
      <c r="G105" s="230"/>
      <c r="H105" s="234">
        <v>220.91200000000001</v>
      </c>
      <c r="I105" s="235"/>
      <c r="J105" s="230"/>
      <c r="K105" s="230"/>
      <c r="L105" s="236"/>
      <c r="M105" s="237"/>
      <c r="N105" s="238"/>
      <c r="O105" s="238"/>
      <c r="P105" s="238"/>
      <c r="Q105" s="238"/>
      <c r="R105" s="238"/>
      <c r="S105" s="238"/>
      <c r="T105" s="239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0" t="s">
        <v>174</v>
      </c>
      <c r="AU105" s="240" t="s">
        <v>21</v>
      </c>
      <c r="AV105" s="13" t="s">
        <v>21</v>
      </c>
      <c r="AW105" s="13" t="s">
        <v>42</v>
      </c>
      <c r="AX105" s="13" t="s">
        <v>90</v>
      </c>
      <c r="AY105" s="240" t="s">
        <v>163</v>
      </c>
    </row>
    <row r="106" s="2" customFormat="1" ht="24.15" customHeight="1">
      <c r="A106" s="42"/>
      <c r="B106" s="43"/>
      <c r="C106" s="211" t="s">
        <v>203</v>
      </c>
      <c r="D106" s="211" t="s">
        <v>165</v>
      </c>
      <c r="E106" s="212" t="s">
        <v>213</v>
      </c>
      <c r="F106" s="213" t="s">
        <v>214</v>
      </c>
      <c r="G106" s="214" t="s">
        <v>112</v>
      </c>
      <c r="H106" s="215">
        <v>55.228000000000002</v>
      </c>
      <c r="I106" s="216"/>
      <c r="J106" s="217">
        <f>ROUND(I106*H106,2)</f>
        <v>0</v>
      </c>
      <c r="K106" s="213" t="s">
        <v>169</v>
      </c>
      <c r="L106" s="48"/>
      <c r="M106" s="218" t="s">
        <v>44</v>
      </c>
      <c r="N106" s="219" t="s">
        <v>53</v>
      </c>
      <c r="O106" s="88"/>
      <c r="P106" s="220">
        <f>O106*H106</f>
        <v>0</v>
      </c>
      <c r="Q106" s="220">
        <v>0</v>
      </c>
      <c r="R106" s="220">
        <f>Q106*H106</f>
        <v>0</v>
      </c>
      <c r="S106" s="220">
        <v>0</v>
      </c>
      <c r="T106" s="221">
        <f>S106*H106</f>
        <v>0</v>
      </c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R106" s="222" t="s">
        <v>170</v>
      </c>
      <c r="AT106" s="222" t="s">
        <v>165</v>
      </c>
      <c r="AU106" s="222" t="s">
        <v>21</v>
      </c>
      <c r="AY106" s="20" t="s">
        <v>163</v>
      </c>
      <c r="BE106" s="223">
        <f>IF(N106="základní",J106,0)</f>
        <v>0</v>
      </c>
      <c r="BF106" s="223">
        <f>IF(N106="snížená",J106,0)</f>
        <v>0</v>
      </c>
      <c r="BG106" s="223">
        <f>IF(N106="zákl. přenesená",J106,0)</f>
        <v>0</v>
      </c>
      <c r="BH106" s="223">
        <f>IF(N106="sníž. přenesená",J106,0)</f>
        <v>0</v>
      </c>
      <c r="BI106" s="223">
        <f>IF(N106="nulová",J106,0)</f>
        <v>0</v>
      </c>
      <c r="BJ106" s="20" t="s">
        <v>90</v>
      </c>
      <c r="BK106" s="223">
        <f>ROUND(I106*H106,2)</f>
        <v>0</v>
      </c>
      <c r="BL106" s="20" t="s">
        <v>170</v>
      </c>
      <c r="BM106" s="222" t="s">
        <v>909</v>
      </c>
    </row>
    <row r="107" s="2" customFormat="1">
      <c r="A107" s="42"/>
      <c r="B107" s="43"/>
      <c r="C107" s="44"/>
      <c r="D107" s="224" t="s">
        <v>172</v>
      </c>
      <c r="E107" s="44"/>
      <c r="F107" s="225" t="s">
        <v>216</v>
      </c>
      <c r="G107" s="44"/>
      <c r="H107" s="44"/>
      <c r="I107" s="226"/>
      <c r="J107" s="44"/>
      <c r="K107" s="44"/>
      <c r="L107" s="48"/>
      <c r="M107" s="227"/>
      <c r="N107" s="228"/>
      <c r="O107" s="88"/>
      <c r="P107" s="88"/>
      <c r="Q107" s="88"/>
      <c r="R107" s="88"/>
      <c r="S107" s="88"/>
      <c r="T107" s="89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T107" s="20" t="s">
        <v>172</v>
      </c>
      <c r="AU107" s="20" t="s">
        <v>21</v>
      </c>
    </row>
    <row r="108" s="13" customFormat="1">
      <c r="A108" s="13"/>
      <c r="B108" s="229"/>
      <c r="C108" s="230"/>
      <c r="D108" s="231" t="s">
        <v>174</v>
      </c>
      <c r="E108" s="232" t="s">
        <v>44</v>
      </c>
      <c r="F108" s="233" t="s">
        <v>217</v>
      </c>
      <c r="G108" s="230"/>
      <c r="H108" s="234">
        <v>55.228000000000002</v>
      </c>
      <c r="I108" s="235"/>
      <c r="J108" s="230"/>
      <c r="K108" s="230"/>
      <c r="L108" s="236"/>
      <c r="M108" s="237"/>
      <c r="N108" s="238"/>
      <c r="O108" s="238"/>
      <c r="P108" s="238"/>
      <c r="Q108" s="238"/>
      <c r="R108" s="238"/>
      <c r="S108" s="238"/>
      <c r="T108" s="239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0" t="s">
        <v>174</v>
      </c>
      <c r="AU108" s="240" t="s">
        <v>21</v>
      </c>
      <c r="AV108" s="13" t="s">
        <v>21</v>
      </c>
      <c r="AW108" s="13" t="s">
        <v>42</v>
      </c>
      <c r="AX108" s="13" t="s">
        <v>90</v>
      </c>
      <c r="AY108" s="240" t="s">
        <v>163</v>
      </c>
    </row>
    <row r="109" s="2" customFormat="1" ht="24.15" customHeight="1">
      <c r="A109" s="42"/>
      <c r="B109" s="43"/>
      <c r="C109" s="211" t="s">
        <v>212</v>
      </c>
      <c r="D109" s="211" t="s">
        <v>165</v>
      </c>
      <c r="E109" s="212" t="s">
        <v>910</v>
      </c>
      <c r="F109" s="213" t="s">
        <v>911</v>
      </c>
      <c r="G109" s="214" t="s">
        <v>112</v>
      </c>
      <c r="H109" s="215">
        <v>10.800000000000001</v>
      </c>
      <c r="I109" s="216"/>
      <c r="J109" s="217">
        <f>ROUND(I109*H109,2)</f>
        <v>0</v>
      </c>
      <c r="K109" s="213" t="s">
        <v>169</v>
      </c>
      <c r="L109" s="48"/>
      <c r="M109" s="218" t="s">
        <v>44</v>
      </c>
      <c r="N109" s="219" t="s">
        <v>53</v>
      </c>
      <c r="O109" s="88"/>
      <c r="P109" s="220">
        <f>O109*H109</f>
        <v>0</v>
      </c>
      <c r="Q109" s="220">
        <v>0</v>
      </c>
      <c r="R109" s="220">
        <f>Q109*H109</f>
        <v>0</v>
      </c>
      <c r="S109" s="220">
        <v>0</v>
      </c>
      <c r="T109" s="221">
        <f>S109*H109</f>
        <v>0</v>
      </c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R109" s="222" t="s">
        <v>170</v>
      </c>
      <c r="AT109" s="222" t="s">
        <v>165</v>
      </c>
      <c r="AU109" s="222" t="s">
        <v>21</v>
      </c>
      <c r="AY109" s="20" t="s">
        <v>163</v>
      </c>
      <c r="BE109" s="223">
        <f>IF(N109="základní",J109,0)</f>
        <v>0</v>
      </c>
      <c r="BF109" s="223">
        <f>IF(N109="snížená",J109,0)</f>
        <v>0</v>
      </c>
      <c r="BG109" s="223">
        <f>IF(N109="zákl. přenesená",J109,0)</f>
        <v>0</v>
      </c>
      <c r="BH109" s="223">
        <f>IF(N109="sníž. přenesená",J109,0)</f>
        <v>0</v>
      </c>
      <c r="BI109" s="223">
        <f>IF(N109="nulová",J109,0)</f>
        <v>0</v>
      </c>
      <c r="BJ109" s="20" t="s">
        <v>90</v>
      </c>
      <c r="BK109" s="223">
        <f>ROUND(I109*H109,2)</f>
        <v>0</v>
      </c>
      <c r="BL109" s="20" t="s">
        <v>170</v>
      </c>
      <c r="BM109" s="222" t="s">
        <v>912</v>
      </c>
    </row>
    <row r="110" s="2" customFormat="1">
      <c r="A110" s="42"/>
      <c r="B110" s="43"/>
      <c r="C110" s="44"/>
      <c r="D110" s="224" t="s">
        <v>172</v>
      </c>
      <c r="E110" s="44"/>
      <c r="F110" s="225" t="s">
        <v>913</v>
      </c>
      <c r="G110" s="44"/>
      <c r="H110" s="44"/>
      <c r="I110" s="226"/>
      <c r="J110" s="44"/>
      <c r="K110" s="44"/>
      <c r="L110" s="48"/>
      <c r="M110" s="227"/>
      <c r="N110" s="228"/>
      <c r="O110" s="88"/>
      <c r="P110" s="88"/>
      <c r="Q110" s="88"/>
      <c r="R110" s="88"/>
      <c r="S110" s="88"/>
      <c r="T110" s="89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T110" s="20" t="s">
        <v>172</v>
      </c>
      <c r="AU110" s="20" t="s">
        <v>21</v>
      </c>
    </row>
    <row r="111" s="13" customFormat="1">
      <c r="A111" s="13"/>
      <c r="B111" s="229"/>
      <c r="C111" s="230"/>
      <c r="D111" s="231" t="s">
        <v>174</v>
      </c>
      <c r="E111" s="232" t="s">
        <v>44</v>
      </c>
      <c r="F111" s="233" t="s">
        <v>914</v>
      </c>
      <c r="G111" s="230"/>
      <c r="H111" s="234">
        <v>10.800000000000001</v>
      </c>
      <c r="I111" s="235"/>
      <c r="J111" s="230"/>
      <c r="K111" s="230"/>
      <c r="L111" s="236"/>
      <c r="M111" s="237"/>
      <c r="N111" s="238"/>
      <c r="O111" s="238"/>
      <c r="P111" s="238"/>
      <c r="Q111" s="238"/>
      <c r="R111" s="238"/>
      <c r="S111" s="238"/>
      <c r="T111" s="239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0" t="s">
        <v>174</v>
      </c>
      <c r="AU111" s="240" t="s">
        <v>21</v>
      </c>
      <c r="AV111" s="13" t="s">
        <v>21</v>
      </c>
      <c r="AW111" s="13" t="s">
        <v>42</v>
      </c>
      <c r="AX111" s="13" t="s">
        <v>90</v>
      </c>
      <c r="AY111" s="240" t="s">
        <v>163</v>
      </c>
    </row>
    <row r="112" s="2" customFormat="1" ht="21.75" customHeight="1">
      <c r="A112" s="42"/>
      <c r="B112" s="43"/>
      <c r="C112" s="211" t="s">
        <v>218</v>
      </c>
      <c r="D112" s="211" t="s">
        <v>165</v>
      </c>
      <c r="E112" s="212" t="s">
        <v>915</v>
      </c>
      <c r="F112" s="213" t="s">
        <v>916</v>
      </c>
      <c r="G112" s="214" t="s">
        <v>185</v>
      </c>
      <c r="H112" s="215">
        <v>690.35000000000002</v>
      </c>
      <c r="I112" s="216"/>
      <c r="J112" s="217">
        <f>ROUND(I112*H112,2)</f>
        <v>0</v>
      </c>
      <c r="K112" s="213" t="s">
        <v>169</v>
      </c>
      <c r="L112" s="48"/>
      <c r="M112" s="218" t="s">
        <v>44</v>
      </c>
      <c r="N112" s="219" t="s">
        <v>53</v>
      </c>
      <c r="O112" s="88"/>
      <c r="P112" s="220">
        <f>O112*H112</f>
        <v>0</v>
      </c>
      <c r="Q112" s="220">
        <v>0.00084000000000000003</v>
      </c>
      <c r="R112" s="220">
        <f>Q112*H112</f>
        <v>0.57989400000000002</v>
      </c>
      <c r="S112" s="220">
        <v>0</v>
      </c>
      <c r="T112" s="221">
        <f>S112*H112</f>
        <v>0</v>
      </c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R112" s="222" t="s">
        <v>170</v>
      </c>
      <c r="AT112" s="222" t="s">
        <v>165</v>
      </c>
      <c r="AU112" s="222" t="s">
        <v>21</v>
      </c>
      <c r="AY112" s="20" t="s">
        <v>163</v>
      </c>
      <c r="BE112" s="223">
        <f>IF(N112="základní",J112,0)</f>
        <v>0</v>
      </c>
      <c r="BF112" s="223">
        <f>IF(N112="snížená",J112,0)</f>
        <v>0</v>
      </c>
      <c r="BG112" s="223">
        <f>IF(N112="zákl. přenesená",J112,0)</f>
        <v>0</v>
      </c>
      <c r="BH112" s="223">
        <f>IF(N112="sníž. přenesená",J112,0)</f>
        <v>0</v>
      </c>
      <c r="BI112" s="223">
        <f>IF(N112="nulová",J112,0)</f>
        <v>0</v>
      </c>
      <c r="BJ112" s="20" t="s">
        <v>90</v>
      </c>
      <c r="BK112" s="223">
        <f>ROUND(I112*H112,2)</f>
        <v>0</v>
      </c>
      <c r="BL112" s="20" t="s">
        <v>170</v>
      </c>
      <c r="BM112" s="222" t="s">
        <v>917</v>
      </c>
    </row>
    <row r="113" s="2" customFormat="1">
      <c r="A113" s="42"/>
      <c r="B113" s="43"/>
      <c r="C113" s="44"/>
      <c r="D113" s="224" t="s">
        <v>172</v>
      </c>
      <c r="E113" s="44"/>
      <c r="F113" s="225" t="s">
        <v>918</v>
      </c>
      <c r="G113" s="44"/>
      <c r="H113" s="44"/>
      <c r="I113" s="226"/>
      <c r="J113" s="44"/>
      <c r="K113" s="44"/>
      <c r="L113" s="48"/>
      <c r="M113" s="227"/>
      <c r="N113" s="228"/>
      <c r="O113" s="88"/>
      <c r="P113" s="88"/>
      <c r="Q113" s="88"/>
      <c r="R113" s="88"/>
      <c r="S113" s="88"/>
      <c r="T113" s="89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T113" s="20" t="s">
        <v>172</v>
      </c>
      <c r="AU113" s="20" t="s">
        <v>21</v>
      </c>
    </row>
    <row r="114" s="13" customFormat="1">
      <c r="A114" s="13"/>
      <c r="B114" s="229"/>
      <c r="C114" s="230"/>
      <c r="D114" s="231" t="s">
        <v>174</v>
      </c>
      <c r="E114" s="232" t="s">
        <v>44</v>
      </c>
      <c r="F114" s="233" t="s">
        <v>919</v>
      </c>
      <c r="G114" s="230"/>
      <c r="H114" s="234">
        <v>516.875</v>
      </c>
      <c r="I114" s="235"/>
      <c r="J114" s="230"/>
      <c r="K114" s="230"/>
      <c r="L114" s="236"/>
      <c r="M114" s="237"/>
      <c r="N114" s="238"/>
      <c r="O114" s="238"/>
      <c r="P114" s="238"/>
      <c r="Q114" s="238"/>
      <c r="R114" s="238"/>
      <c r="S114" s="238"/>
      <c r="T114" s="239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0" t="s">
        <v>174</v>
      </c>
      <c r="AU114" s="240" t="s">
        <v>21</v>
      </c>
      <c r="AV114" s="13" t="s">
        <v>21</v>
      </c>
      <c r="AW114" s="13" t="s">
        <v>42</v>
      </c>
      <c r="AX114" s="13" t="s">
        <v>82</v>
      </c>
      <c r="AY114" s="240" t="s">
        <v>163</v>
      </c>
    </row>
    <row r="115" s="13" customFormat="1">
      <c r="A115" s="13"/>
      <c r="B115" s="229"/>
      <c r="C115" s="230"/>
      <c r="D115" s="231" t="s">
        <v>174</v>
      </c>
      <c r="E115" s="232" t="s">
        <v>44</v>
      </c>
      <c r="F115" s="233" t="s">
        <v>920</v>
      </c>
      <c r="G115" s="230"/>
      <c r="H115" s="234">
        <v>173.47499999999999</v>
      </c>
      <c r="I115" s="235"/>
      <c r="J115" s="230"/>
      <c r="K115" s="230"/>
      <c r="L115" s="236"/>
      <c r="M115" s="237"/>
      <c r="N115" s="238"/>
      <c r="O115" s="238"/>
      <c r="P115" s="238"/>
      <c r="Q115" s="238"/>
      <c r="R115" s="238"/>
      <c r="S115" s="238"/>
      <c r="T115" s="239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0" t="s">
        <v>174</v>
      </c>
      <c r="AU115" s="240" t="s">
        <v>21</v>
      </c>
      <c r="AV115" s="13" t="s">
        <v>21</v>
      </c>
      <c r="AW115" s="13" t="s">
        <v>42</v>
      </c>
      <c r="AX115" s="13" t="s">
        <v>82</v>
      </c>
      <c r="AY115" s="240" t="s">
        <v>163</v>
      </c>
    </row>
    <row r="116" s="15" customFormat="1">
      <c r="A116" s="15"/>
      <c r="B116" s="252"/>
      <c r="C116" s="253"/>
      <c r="D116" s="231" t="s">
        <v>174</v>
      </c>
      <c r="E116" s="254" t="s">
        <v>44</v>
      </c>
      <c r="F116" s="255" t="s">
        <v>226</v>
      </c>
      <c r="G116" s="253"/>
      <c r="H116" s="256">
        <v>690.35000000000002</v>
      </c>
      <c r="I116" s="257"/>
      <c r="J116" s="253"/>
      <c r="K116" s="253"/>
      <c r="L116" s="258"/>
      <c r="M116" s="259"/>
      <c r="N116" s="260"/>
      <c r="O116" s="260"/>
      <c r="P116" s="260"/>
      <c r="Q116" s="260"/>
      <c r="R116" s="260"/>
      <c r="S116" s="260"/>
      <c r="T116" s="261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62" t="s">
        <v>174</v>
      </c>
      <c r="AU116" s="262" t="s">
        <v>21</v>
      </c>
      <c r="AV116" s="15" t="s">
        <v>170</v>
      </c>
      <c r="AW116" s="15" t="s">
        <v>42</v>
      </c>
      <c r="AX116" s="15" t="s">
        <v>90</v>
      </c>
      <c r="AY116" s="262" t="s">
        <v>163</v>
      </c>
    </row>
    <row r="117" s="2" customFormat="1" ht="24.15" customHeight="1">
      <c r="A117" s="42"/>
      <c r="B117" s="43"/>
      <c r="C117" s="211" t="s">
        <v>227</v>
      </c>
      <c r="D117" s="211" t="s">
        <v>165</v>
      </c>
      <c r="E117" s="212" t="s">
        <v>921</v>
      </c>
      <c r="F117" s="213" t="s">
        <v>922</v>
      </c>
      <c r="G117" s="214" t="s">
        <v>185</v>
      </c>
      <c r="H117" s="215">
        <v>690.35000000000002</v>
      </c>
      <c r="I117" s="216"/>
      <c r="J117" s="217">
        <f>ROUND(I117*H117,2)</f>
        <v>0</v>
      </c>
      <c r="K117" s="213" t="s">
        <v>169</v>
      </c>
      <c r="L117" s="48"/>
      <c r="M117" s="218" t="s">
        <v>44</v>
      </c>
      <c r="N117" s="219" t="s">
        <v>53</v>
      </c>
      <c r="O117" s="88"/>
      <c r="P117" s="220">
        <f>O117*H117</f>
        <v>0</v>
      </c>
      <c r="Q117" s="220">
        <v>0</v>
      </c>
      <c r="R117" s="220">
        <f>Q117*H117</f>
        <v>0</v>
      </c>
      <c r="S117" s="220">
        <v>0</v>
      </c>
      <c r="T117" s="221">
        <f>S117*H117</f>
        <v>0</v>
      </c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R117" s="222" t="s">
        <v>170</v>
      </c>
      <c r="AT117" s="222" t="s">
        <v>165</v>
      </c>
      <c r="AU117" s="222" t="s">
        <v>21</v>
      </c>
      <c r="AY117" s="20" t="s">
        <v>163</v>
      </c>
      <c r="BE117" s="223">
        <f>IF(N117="základní",J117,0)</f>
        <v>0</v>
      </c>
      <c r="BF117" s="223">
        <f>IF(N117="snížená",J117,0)</f>
        <v>0</v>
      </c>
      <c r="BG117" s="223">
        <f>IF(N117="zákl. přenesená",J117,0)</f>
        <v>0</v>
      </c>
      <c r="BH117" s="223">
        <f>IF(N117="sníž. přenesená",J117,0)</f>
        <v>0</v>
      </c>
      <c r="BI117" s="223">
        <f>IF(N117="nulová",J117,0)</f>
        <v>0</v>
      </c>
      <c r="BJ117" s="20" t="s">
        <v>90</v>
      </c>
      <c r="BK117" s="223">
        <f>ROUND(I117*H117,2)</f>
        <v>0</v>
      </c>
      <c r="BL117" s="20" t="s">
        <v>170</v>
      </c>
      <c r="BM117" s="222" t="s">
        <v>923</v>
      </c>
    </row>
    <row r="118" s="2" customFormat="1">
      <c r="A118" s="42"/>
      <c r="B118" s="43"/>
      <c r="C118" s="44"/>
      <c r="D118" s="224" t="s">
        <v>172</v>
      </c>
      <c r="E118" s="44"/>
      <c r="F118" s="225" t="s">
        <v>924</v>
      </c>
      <c r="G118" s="44"/>
      <c r="H118" s="44"/>
      <c r="I118" s="226"/>
      <c r="J118" s="44"/>
      <c r="K118" s="44"/>
      <c r="L118" s="48"/>
      <c r="M118" s="227"/>
      <c r="N118" s="228"/>
      <c r="O118" s="88"/>
      <c r="P118" s="88"/>
      <c r="Q118" s="88"/>
      <c r="R118" s="88"/>
      <c r="S118" s="88"/>
      <c r="T118" s="89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T118" s="20" t="s">
        <v>172</v>
      </c>
      <c r="AU118" s="20" t="s">
        <v>21</v>
      </c>
    </row>
    <row r="119" s="13" customFormat="1">
      <c r="A119" s="13"/>
      <c r="B119" s="229"/>
      <c r="C119" s="230"/>
      <c r="D119" s="231" t="s">
        <v>174</v>
      </c>
      <c r="E119" s="232" t="s">
        <v>44</v>
      </c>
      <c r="F119" s="233" t="s">
        <v>919</v>
      </c>
      <c r="G119" s="230"/>
      <c r="H119" s="234">
        <v>516.875</v>
      </c>
      <c r="I119" s="235"/>
      <c r="J119" s="230"/>
      <c r="K119" s="230"/>
      <c r="L119" s="236"/>
      <c r="M119" s="237"/>
      <c r="N119" s="238"/>
      <c r="O119" s="238"/>
      <c r="P119" s="238"/>
      <c r="Q119" s="238"/>
      <c r="R119" s="238"/>
      <c r="S119" s="238"/>
      <c r="T119" s="239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0" t="s">
        <v>174</v>
      </c>
      <c r="AU119" s="240" t="s">
        <v>21</v>
      </c>
      <c r="AV119" s="13" t="s">
        <v>21</v>
      </c>
      <c r="AW119" s="13" t="s">
        <v>42</v>
      </c>
      <c r="AX119" s="13" t="s">
        <v>82</v>
      </c>
      <c r="AY119" s="240" t="s">
        <v>163</v>
      </c>
    </row>
    <row r="120" s="13" customFormat="1">
      <c r="A120" s="13"/>
      <c r="B120" s="229"/>
      <c r="C120" s="230"/>
      <c r="D120" s="231" t="s">
        <v>174</v>
      </c>
      <c r="E120" s="232" t="s">
        <v>44</v>
      </c>
      <c r="F120" s="233" t="s">
        <v>920</v>
      </c>
      <c r="G120" s="230"/>
      <c r="H120" s="234">
        <v>173.47499999999999</v>
      </c>
      <c r="I120" s="235"/>
      <c r="J120" s="230"/>
      <c r="K120" s="230"/>
      <c r="L120" s="236"/>
      <c r="M120" s="237"/>
      <c r="N120" s="238"/>
      <c r="O120" s="238"/>
      <c r="P120" s="238"/>
      <c r="Q120" s="238"/>
      <c r="R120" s="238"/>
      <c r="S120" s="238"/>
      <c r="T120" s="239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0" t="s">
        <v>174</v>
      </c>
      <c r="AU120" s="240" t="s">
        <v>21</v>
      </c>
      <c r="AV120" s="13" t="s">
        <v>21</v>
      </c>
      <c r="AW120" s="13" t="s">
        <v>42</v>
      </c>
      <c r="AX120" s="13" t="s">
        <v>82</v>
      </c>
      <c r="AY120" s="240" t="s">
        <v>163</v>
      </c>
    </row>
    <row r="121" s="15" customFormat="1">
      <c r="A121" s="15"/>
      <c r="B121" s="252"/>
      <c r="C121" s="253"/>
      <c r="D121" s="231" t="s">
        <v>174</v>
      </c>
      <c r="E121" s="254" t="s">
        <v>44</v>
      </c>
      <c r="F121" s="255" t="s">
        <v>226</v>
      </c>
      <c r="G121" s="253"/>
      <c r="H121" s="256">
        <v>690.35000000000002</v>
      </c>
      <c r="I121" s="257"/>
      <c r="J121" s="253"/>
      <c r="K121" s="253"/>
      <c r="L121" s="258"/>
      <c r="M121" s="259"/>
      <c r="N121" s="260"/>
      <c r="O121" s="260"/>
      <c r="P121" s="260"/>
      <c r="Q121" s="260"/>
      <c r="R121" s="260"/>
      <c r="S121" s="260"/>
      <c r="T121" s="261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62" t="s">
        <v>174</v>
      </c>
      <c r="AU121" s="262" t="s">
        <v>21</v>
      </c>
      <c r="AV121" s="15" t="s">
        <v>170</v>
      </c>
      <c r="AW121" s="15" t="s">
        <v>42</v>
      </c>
      <c r="AX121" s="15" t="s">
        <v>90</v>
      </c>
      <c r="AY121" s="262" t="s">
        <v>163</v>
      </c>
    </row>
    <row r="122" s="2" customFormat="1" ht="37.8" customHeight="1">
      <c r="A122" s="42"/>
      <c r="B122" s="43"/>
      <c r="C122" s="211" t="s">
        <v>232</v>
      </c>
      <c r="D122" s="211" t="s">
        <v>165</v>
      </c>
      <c r="E122" s="212" t="s">
        <v>255</v>
      </c>
      <c r="F122" s="213" t="s">
        <v>256</v>
      </c>
      <c r="G122" s="214" t="s">
        <v>112</v>
      </c>
      <c r="H122" s="215">
        <v>321.15600000000001</v>
      </c>
      <c r="I122" s="216"/>
      <c r="J122" s="217">
        <f>ROUND(I122*H122,2)</f>
        <v>0</v>
      </c>
      <c r="K122" s="213" t="s">
        <v>169</v>
      </c>
      <c r="L122" s="48"/>
      <c r="M122" s="218" t="s">
        <v>44</v>
      </c>
      <c r="N122" s="219" t="s">
        <v>53</v>
      </c>
      <c r="O122" s="88"/>
      <c r="P122" s="220">
        <f>O122*H122</f>
        <v>0</v>
      </c>
      <c r="Q122" s="220">
        <v>0</v>
      </c>
      <c r="R122" s="220">
        <f>Q122*H122</f>
        <v>0</v>
      </c>
      <c r="S122" s="220">
        <v>0</v>
      </c>
      <c r="T122" s="221">
        <f>S122*H122</f>
        <v>0</v>
      </c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R122" s="222" t="s">
        <v>170</v>
      </c>
      <c r="AT122" s="222" t="s">
        <v>165</v>
      </c>
      <c r="AU122" s="222" t="s">
        <v>21</v>
      </c>
      <c r="AY122" s="20" t="s">
        <v>163</v>
      </c>
      <c r="BE122" s="223">
        <f>IF(N122="základní",J122,0)</f>
        <v>0</v>
      </c>
      <c r="BF122" s="223">
        <f>IF(N122="snížená",J122,0)</f>
        <v>0</v>
      </c>
      <c r="BG122" s="223">
        <f>IF(N122="zákl. přenesená",J122,0)</f>
        <v>0</v>
      </c>
      <c r="BH122" s="223">
        <f>IF(N122="sníž. přenesená",J122,0)</f>
        <v>0</v>
      </c>
      <c r="BI122" s="223">
        <f>IF(N122="nulová",J122,0)</f>
        <v>0</v>
      </c>
      <c r="BJ122" s="20" t="s">
        <v>90</v>
      </c>
      <c r="BK122" s="223">
        <f>ROUND(I122*H122,2)</f>
        <v>0</v>
      </c>
      <c r="BL122" s="20" t="s">
        <v>170</v>
      </c>
      <c r="BM122" s="222" t="s">
        <v>925</v>
      </c>
    </row>
    <row r="123" s="2" customFormat="1">
      <c r="A123" s="42"/>
      <c r="B123" s="43"/>
      <c r="C123" s="44"/>
      <c r="D123" s="224" t="s">
        <v>172</v>
      </c>
      <c r="E123" s="44"/>
      <c r="F123" s="225" t="s">
        <v>258</v>
      </c>
      <c r="G123" s="44"/>
      <c r="H123" s="44"/>
      <c r="I123" s="226"/>
      <c r="J123" s="44"/>
      <c r="K123" s="44"/>
      <c r="L123" s="48"/>
      <c r="M123" s="227"/>
      <c r="N123" s="228"/>
      <c r="O123" s="88"/>
      <c r="P123" s="88"/>
      <c r="Q123" s="88"/>
      <c r="R123" s="88"/>
      <c r="S123" s="88"/>
      <c r="T123" s="89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T123" s="20" t="s">
        <v>172</v>
      </c>
      <c r="AU123" s="20" t="s">
        <v>21</v>
      </c>
    </row>
    <row r="124" s="13" customFormat="1">
      <c r="A124" s="13"/>
      <c r="B124" s="229"/>
      <c r="C124" s="230"/>
      <c r="D124" s="231" t="s">
        <v>174</v>
      </c>
      <c r="E124" s="232" t="s">
        <v>44</v>
      </c>
      <c r="F124" s="233" t="s">
        <v>259</v>
      </c>
      <c r="G124" s="230"/>
      <c r="H124" s="234">
        <v>321.15600000000001</v>
      </c>
      <c r="I124" s="235"/>
      <c r="J124" s="230"/>
      <c r="K124" s="230"/>
      <c r="L124" s="236"/>
      <c r="M124" s="237"/>
      <c r="N124" s="238"/>
      <c r="O124" s="238"/>
      <c r="P124" s="238"/>
      <c r="Q124" s="238"/>
      <c r="R124" s="238"/>
      <c r="S124" s="238"/>
      <c r="T124" s="239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0" t="s">
        <v>174</v>
      </c>
      <c r="AU124" s="240" t="s">
        <v>21</v>
      </c>
      <c r="AV124" s="13" t="s">
        <v>21</v>
      </c>
      <c r="AW124" s="13" t="s">
        <v>42</v>
      </c>
      <c r="AX124" s="13" t="s">
        <v>90</v>
      </c>
      <c r="AY124" s="240" t="s">
        <v>163</v>
      </c>
    </row>
    <row r="125" s="2" customFormat="1" ht="37.8" customHeight="1">
      <c r="A125" s="42"/>
      <c r="B125" s="43"/>
      <c r="C125" s="211" t="s">
        <v>239</v>
      </c>
      <c r="D125" s="211" t="s">
        <v>165</v>
      </c>
      <c r="E125" s="212" t="s">
        <v>261</v>
      </c>
      <c r="F125" s="213" t="s">
        <v>262</v>
      </c>
      <c r="G125" s="214" t="s">
        <v>112</v>
      </c>
      <c r="H125" s="215">
        <v>115.562</v>
      </c>
      <c r="I125" s="216"/>
      <c r="J125" s="217">
        <f>ROUND(I125*H125,2)</f>
        <v>0</v>
      </c>
      <c r="K125" s="213" t="s">
        <v>169</v>
      </c>
      <c r="L125" s="48"/>
      <c r="M125" s="218" t="s">
        <v>44</v>
      </c>
      <c r="N125" s="219" t="s">
        <v>53</v>
      </c>
      <c r="O125" s="88"/>
      <c r="P125" s="220">
        <f>O125*H125</f>
        <v>0</v>
      </c>
      <c r="Q125" s="220">
        <v>0</v>
      </c>
      <c r="R125" s="220">
        <f>Q125*H125</f>
        <v>0</v>
      </c>
      <c r="S125" s="220">
        <v>0</v>
      </c>
      <c r="T125" s="221">
        <f>S125*H125</f>
        <v>0</v>
      </c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R125" s="222" t="s">
        <v>170</v>
      </c>
      <c r="AT125" s="222" t="s">
        <v>165</v>
      </c>
      <c r="AU125" s="222" t="s">
        <v>21</v>
      </c>
      <c r="AY125" s="20" t="s">
        <v>163</v>
      </c>
      <c r="BE125" s="223">
        <f>IF(N125="základní",J125,0)</f>
        <v>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20" t="s">
        <v>90</v>
      </c>
      <c r="BK125" s="223">
        <f>ROUND(I125*H125,2)</f>
        <v>0</v>
      </c>
      <c r="BL125" s="20" t="s">
        <v>170</v>
      </c>
      <c r="BM125" s="222" t="s">
        <v>926</v>
      </c>
    </row>
    <row r="126" s="2" customFormat="1">
      <c r="A126" s="42"/>
      <c r="B126" s="43"/>
      <c r="C126" s="44"/>
      <c r="D126" s="224" t="s">
        <v>172</v>
      </c>
      <c r="E126" s="44"/>
      <c r="F126" s="225" t="s">
        <v>264</v>
      </c>
      <c r="G126" s="44"/>
      <c r="H126" s="44"/>
      <c r="I126" s="226"/>
      <c r="J126" s="44"/>
      <c r="K126" s="44"/>
      <c r="L126" s="48"/>
      <c r="M126" s="227"/>
      <c r="N126" s="228"/>
      <c r="O126" s="88"/>
      <c r="P126" s="88"/>
      <c r="Q126" s="88"/>
      <c r="R126" s="88"/>
      <c r="S126" s="88"/>
      <c r="T126" s="89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T126" s="20" t="s">
        <v>172</v>
      </c>
      <c r="AU126" s="20" t="s">
        <v>21</v>
      </c>
    </row>
    <row r="127" s="13" customFormat="1">
      <c r="A127" s="13"/>
      <c r="B127" s="229"/>
      <c r="C127" s="230"/>
      <c r="D127" s="231" t="s">
        <v>174</v>
      </c>
      <c r="E127" s="232" t="s">
        <v>44</v>
      </c>
      <c r="F127" s="233" t="s">
        <v>118</v>
      </c>
      <c r="G127" s="230"/>
      <c r="H127" s="234">
        <v>115.562</v>
      </c>
      <c r="I127" s="235"/>
      <c r="J127" s="230"/>
      <c r="K127" s="230"/>
      <c r="L127" s="236"/>
      <c r="M127" s="237"/>
      <c r="N127" s="238"/>
      <c r="O127" s="238"/>
      <c r="P127" s="238"/>
      <c r="Q127" s="238"/>
      <c r="R127" s="238"/>
      <c r="S127" s="238"/>
      <c r="T127" s="239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0" t="s">
        <v>174</v>
      </c>
      <c r="AU127" s="240" t="s">
        <v>21</v>
      </c>
      <c r="AV127" s="13" t="s">
        <v>21</v>
      </c>
      <c r="AW127" s="13" t="s">
        <v>42</v>
      </c>
      <c r="AX127" s="13" t="s">
        <v>90</v>
      </c>
      <c r="AY127" s="240" t="s">
        <v>163</v>
      </c>
    </row>
    <row r="128" s="2" customFormat="1" ht="37.8" customHeight="1">
      <c r="A128" s="42"/>
      <c r="B128" s="43"/>
      <c r="C128" s="211" t="s">
        <v>8</v>
      </c>
      <c r="D128" s="211" t="s">
        <v>165</v>
      </c>
      <c r="E128" s="212" t="s">
        <v>266</v>
      </c>
      <c r="F128" s="213" t="s">
        <v>267</v>
      </c>
      <c r="G128" s="214" t="s">
        <v>112</v>
      </c>
      <c r="H128" s="215">
        <v>1155.6199999999999</v>
      </c>
      <c r="I128" s="216"/>
      <c r="J128" s="217">
        <f>ROUND(I128*H128,2)</f>
        <v>0</v>
      </c>
      <c r="K128" s="213" t="s">
        <v>169</v>
      </c>
      <c r="L128" s="48"/>
      <c r="M128" s="218" t="s">
        <v>44</v>
      </c>
      <c r="N128" s="219" t="s">
        <v>53</v>
      </c>
      <c r="O128" s="88"/>
      <c r="P128" s="220">
        <f>O128*H128</f>
        <v>0</v>
      </c>
      <c r="Q128" s="220">
        <v>0</v>
      </c>
      <c r="R128" s="220">
        <f>Q128*H128</f>
        <v>0</v>
      </c>
      <c r="S128" s="220">
        <v>0</v>
      </c>
      <c r="T128" s="221">
        <f>S128*H128</f>
        <v>0</v>
      </c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R128" s="222" t="s">
        <v>170</v>
      </c>
      <c r="AT128" s="222" t="s">
        <v>165</v>
      </c>
      <c r="AU128" s="222" t="s">
        <v>21</v>
      </c>
      <c r="AY128" s="20" t="s">
        <v>163</v>
      </c>
      <c r="BE128" s="223">
        <f>IF(N128="základní",J128,0)</f>
        <v>0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20" t="s">
        <v>90</v>
      </c>
      <c r="BK128" s="223">
        <f>ROUND(I128*H128,2)</f>
        <v>0</v>
      </c>
      <c r="BL128" s="20" t="s">
        <v>170</v>
      </c>
      <c r="BM128" s="222" t="s">
        <v>927</v>
      </c>
    </row>
    <row r="129" s="2" customFormat="1">
      <c r="A129" s="42"/>
      <c r="B129" s="43"/>
      <c r="C129" s="44"/>
      <c r="D129" s="224" t="s">
        <v>172</v>
      </c>
      <c r="E129" s="44"/>
      <c r="F129" s="225" t="s">
        <v>269</v>
      </c>
      <c r="G129" s="44"/>
      <c r="H129" s="44"/>
      <c r="I129" s="226"/>
      <c r="J129" s="44"/>
      <c r="K129" s="44"/>
      <c r="L129" s="48"/>
      <c r="M129" s="227"/>
      <c r="N129" s="228"/>
      <c r="O129" s="88"/>
      <c r="P129" s="88"/>
      <c r="Q129" s="88"/>
      <c r="R129" s="88"/>
      <c r="S129" s="88"/>
      <c r="T129" s="89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T129" s="20" t="s">
        <v>172</v>
      </c>
      <c r="AU129" s="20" t="s">
        <v>21</v>
      </c>
    </row>
    <row r="130" s="13" customFormat="1">
      <c r="A130" s="13"/>
      <c r="B130" s="229"/>
      <c r="C130" s="230"/>
      <c r="D130" s="231" t="s">
        <v>174</v>
      </c>
      <c r="E130" s="232" t="s">
        <v>44</v>
      </c>
      <c r="F130" s="233" t="s">
        <v>270</v>
      </c>
      <c r="G130" s="230"/>
      <c r="H130" s="234">
        <v>1155.6199999999999</v>
      </c>
      <c r="I130" s="235"/>
      <c r="J130" s="230"/>
      <c r="K130" s="230"/>
      <c r="L130" s="236"/>
      <c r="M130" s="237"/>
      <c r="N130" s="238"/>
      <c r="O130" s="238"/>
      <c r="P130" s="238"/>
      <c r="Q130" s="238"/>
      <c r="R130" s="238"/>
      <c r="S130" s="238"/>
      <c r="T130" s="239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0" t="s">
        <v>174</v>
      </c>
      <c r="AU130" s="240" t="s">
        <v>21</v>
      </c>
      <c r="AV130" s="13" t="s">
        <v>21</v>
      </c>
      <c r="AW130" s="13" t="s">
        <v>42</v>
      </c>
      <c r="AX130" s="13" t="s">
        <v>90</v>
      </c>
      <c r="AY130" s="240" t="s">
        <v>163</v>
      </c>
    </row>
    <row r="131" s="2" customFormat="1" ht="24.15" customHeight="1">
      <c r="A131" s="42"/>
      <c r="B131" s="43"/>
      <c r="C131" s="211" t="s">
        <v>249</v>
      </c>
      <c r="D131" s="211" t="s">
        <v>165</v>
      </c>
      <c r="E131" s="212" t="s">
        <v>928</v>
      </c>
      <c r="F131" s="213" t="s">
        <v>929</v>
      </c>
      <c r="G131" s="214" t="s">
        <v>112</v>
      </c>
      <c r="H131" s="215">
        <v>160.578</v>
      </c>
      <c r="I131" s="216"/>
      <c r="J131" s="217">
        <f>ROUND(I131*H131,2)</f>
        <v>0</v>
      </c>
      <c r="K131" s="213" t="s">
        <v>169</v>
      </c>
      <c r="L131" s="48"/>
      <c r="M131" s="218" t="s">
        <v>44</v>
      </c>
      <c r="N131" s="219" t="s">
        <v>53</v>
      </c>
      <c r="O131" s="88"/>
      <c r="P131" s="220">
        <f>O131*H131</f>
        <v>0</v>
      </c>
      <c r="Q131" s="220">
        <v>0</v>
      </c>
      <c r="R131" s="220">
        <f>Q131*H131</f>
        <v>0</v>
      </c>
      <c r="S131" s="220">
        <v>0</v>
      </c>
      <c r="T131" s="221">
        <f>S131*H131</f>
        <v>0</v>
      </c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R131" s="222" t="s">
        <v>170</v>
      </c>
      <c r="AT131" s="222" t="s">
        <v>165</v>
      </c>
      <c r="AU131" s="222" t="s">
        <v>21</v>
      </c>
      <c r="AY131" s="20" t="s">
        <v>163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20" t="s">
        <v>90</v>
      </c>
      <c r="BK131" s="223">
        <f>ROUND(I131*H131,2)</f>
        <v>0</v>
      </c>
      <c r="BL131" s="20" t="s">
        <v>170</v>
      </c>
      <c r="BM131" s="222" t="s">
        <v>930</v>
      </c>
    </row>
    <row r="132" s="2" customFormat="1">
      <c r="A132" s="42"/>
      <c r="B132" s="43"/>
      <c r="C132" s="44"/>
      <c r="D132" s="224" t="s">
        <v>172</v>
      </c>
      <c r="E132" s="44"/>
      <c r="F132" s="225" t="s">
        <v>931</v>
      </c>
      <c r="G132" s="44"/>
      <c r="H132" s="44"/>
      <c r="I132" s="226"/>
      <c r="J132" s="44"/>
      <c r="K132" s="44"/>
      <c r="L132" s="48"/>
      <c r="M132" s="227"/>
      <c r="N132" s="228"/>
      <c r="O132" s="88"/>
      <c r="P132" s="88"/>
      <c r="Q132" s="88"/>
      <c r="R132" s="88"/>
      <c r="S132" s="88"/>
      <c r="T132" s="89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T132" s="20" t="s">
        <v>172</v>
      </c>
      <c r="AU132" s="20" t="s">
        <v>21</v>
      </c>
    </row>
    <row r="133" s="13" customFormat="1">
      <c r="A133" s="13"/>
      <c r="B133" s="229"/>
      <c r="C133" s="230"/>
      <c r="D133" s="231" t="s">
        <v>174</v>
      </c>
      <c r="E133" s="232" t="s">
        <v>44</v>
      </c>
      <c r="F133" s="233" t="s">
        <v>127</v>
      </c>
      <c r="G133" s="230"/>
      <c r="H133" s="234">
        <v>160.578</v>
      </c>
      <c r="I133" s="235"/>
      <c r="J133" s="230"/>
      <c r="K133" s="230"/>
      <c r="L133" s="236"/>
      <c r="M133" s="237"/>
      <c r="N133" s="238"/>
      <c r="O133" s="238"/>
      <c r="P133" s="238"/>
      <c r="Q133" s="238"/>
      <c r="R133" s="238"/>
      <c r="S133" s="238"/>
      <c r="T133" s="23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0" t="s">
        <v>174</v>
      </c>
      <c r="AU133" s="240" t="s">
        <v>21</v>
      </c>
      <c r="AV133" s="13" t="s">
        <v>21</v>
      </c>
      <c r="AW133" s="13" t="s">
        <v>42</v>
      </c>
      <c r="AX133" s="13" t="s">
        <v>90</v>
      </c>
      <c r="AY133" s="240" t="s">
        <v>163</v>
      </c>
    </row>
    <row r="134" s="2" customFormat="1" ht="24.15" customHeight="1">
      <c r="A134" s="42"/>
      <c r="B134" s="43"/>
      <c r="C134" s="211" t="s">
        <v>254</v>
      </c>
      <c r="D134" s="211" t="s">
        <v>165</v>
      </c>
      <c r="E134" s="212" t="s">
        <v>277</v>
      </c>
      <c r="F134" s="213" t="s">
        <v>278</v>
      </c>
      <c r="G134" s="214" t="s">
        <v>279</v>
      </c>
      <c r="H134" s="215">
        <v>231.124</v>
      </c>
      <c r="I134" s="216"/>
      <c r="J134" s="217">
        <f>ROUND(I134*H134,2)</f>
        <v>0</v>
      </c>
      <c r="K134" s="213" t="s">
        <v>169</v>
      </c>
      <c r="L134" s="48"/>
      <c r="M134" s="218" t="s">
        <v>44</v>
      </c>
      <c r="N134" s="219" t="s">
        <v>53</v>
      </c>
      <c r="O134" s="88"/>
      <c r="P134" s="220">
        <f>O134*H134</f>
        <v>0</v>
      </c>
      <c r="Q134" s="220">
        <v>0</v>
      </c>
      <c r="R134" s="220">
        <f>Q134*H134</f>
        <v>0</v>
      </c>
      <c r="S134" s="220">
        <v>0</v>
      </c>
      <c r="T134" s="221">
        <f>S134*H134</f>
        <v>0</v>
      </c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R134" s="222" t="s">
        <v>170</v>
      </c>
      <c r="AT134" s="222" t="s">
        <v>165</v>
      </c>
      <c r="AU134" s="222" t="s">
        <v>21</v>
      </c>
      <c r="AY134" s="20" t="s">
        <v>163</v>
      </c>
      <c r="BE134" s="223">
        <f>IF(N134="základní",J134,0)</f>
        <v>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20" t="s">
        <v>90</v>
      </c>
      <c r="BK134" s="223">
        <f>ROUND(I134*H134,2)</f>
        <v>0</v>
      </c>
      <c r="BL134" s="20" t="s">
        <v>170</v>
      </c>
      <c r="BM134" s="222" t="s">
        <v>932</v>
      </c>
    </row>
    <row r="135" s="2" customFormat="1">
      <c r="A135" s="42"/>
      <c r="B135" s="43"/>
      <c r="C135" s="44"/>
      <c r="D135" s="224" t="s">
        <v>172</v>
      </c>
      <c r="E135" s="44"/>
      <c r="F135" s="225" t="s">
        <v>281</v>
      </c>
      <c r="G135" s="44"/>
      <c r="H135" s="44"/>
      <c r="I135" s="226"/>
      <c r="J135" s="44"/>
      <c r="K135" s="44"/>
      <c r="L135" s="48"/>
      <c r="M135" s="227"/>
      <c r="N135" s="228"/>
      <c r="O135" s="88"/>
      <c r="P135" s="88"/>
      <c r="Q135" s="88"/>
      <c r="R135" s="88"/>
      <c r="S135" s="88"/>
      <c r="T135" s="89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T135" s="20" t="s">
        <v>172</v>
      </c>
      <c r="AU135" s="20" t="s">
        <v>21</v>
      </c>
    </row>
    <row r="136" s="13" customFormat="1">
      <c r="A136" s="13"/>
      <c r="B136" s="229"/>
      <c r="C136" s="230"/>
      <c r="D136" s="231" t="s">
        <v>174</v>
      </c>
      <c r="E136" s="232" t="s">
        <v>44</v>
      </c>
      <c r="F136" s="233" t="s">
        <v>118</v>
      </c>
      <c r="G136" s="230"/>
      <c r="H136" s="234">
        <v>115.562</v>
      </c>
      <c r="I136" s="235"/>
      <c r="J136" s="230"/>
      <c r="K136" s="230"/>
      <c r="L136" s="236"/>
      <c r="M136" s="237"/>
      <c r="N136" s="238"/>
      <c r="O136" s="238"/>
      <c r="P136" s="238"/>
      <c r="Q136" s="238"/>
      <c r="R136" s="238"/>
      <c r="S136" s="238"/>
      <c r="T136" s="23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0" t="s">
        <v>174</v>
      </c>
      <c r="AU136" s="240" t="s">
        <v>21</v>
      </c>
      <c r="AV136" s="13" t="s">
        <v>21</v>
      </c>
      <c r="AW136" s="13" t="s">
        <v>42</v>
      </c>
      <c r="AX136" s="13" t="s">
        <v>90</v>
      </c>
      <c r="AY136" s="240" t="s">
        <v>163</v>
      </c>
    </row>
    <row r="137" s="13" customFormat="1">
      <c r="A137" s="13"/>
      <c r="B137" s="229"/>
      <c r="C137" s="230"/>
      <c r="D137" s="231" t="s">
        <v>174</v>
      </c>
      <c r="E137" s="230"/>
      <c r="F137" s="233" t="s">
        <v>933</v>
      </c>
      <c r="G137" s="230"/>
      <c r="H137" s="234">
        <v>231.124</v>
      </c>
      <c r="I137" s="235"/>
      <c r="J137" s="230"/>
      <c r="K137" s="230"/>
      <c r="L137" s="236"/>
      <c r="M137" s="237"/>
      <c r="N137" s="238"/>
      <c r="O137" s="238"/>
      <c r="P137" s="238"/>
      <c r="Q137" s="238"/>
      <c r="R137" s="238"/>
      <c r="S137" s="238"/>
      <c r="T137" s="23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0" t="s">
        <v>174</v>
      </c>
      <c r="AU137" s="240" t="s">
        <v>21</v>
      </c>
      <c r="AV137" s="13" t="s">
        <v>21</v>
      </c>
      <c r="AW137" s="13" t="s">
        <v>4</v>
      </c>
      <c r="AX137" s="13" t="s">
        <v>90</v>
      </c>
      <c r="AY137" s="240" t="s">
        <v>163</v>
      </c>
    </row>
    <row r="138" s="2" customFormat="1" ht="24.15" customHeight="1">
      <c r="A138" s="42"/>
      <c r="B138" s="43"/>
      <c r="C138" s="211" t="s">
        <v>260</v>
      </c>
      <c r="D138" s="211" t="s">
        <v>165</v>
      </c>
      <c r="E138" s="212" t="s">
        <v>284</v>
      </c>
      <c r="F138" s="213" t="s">
        <v>285</v>
      </c>
      <c r="G138" s="214" t="s">
        <v>112</v>
      </c>
      <c r="H138" s="215">
        <v>115.562</v>
      </c>
      <c r="I138" s="216"/>
      <c r="J138" s="217">
        <f>ROUND(I138*H138,2)</f>
        <v>0</v>
      </c>
      <c r="K138" s="213" t="s">
        <v>169</v>
      </c>
      <c r="L138" s="48"/>
      <c r="M138" s="218" t="s">
        <v>44</v>
      </c>
      <c r="N138" s="219" t="s">
        <v>53</v>
      </c>
      <c r="O138" s="88"/>
      <c r="P138" s="220">
        <f>O138*H138</f>
        <v>0</v>
      </c>
      <c r="Q138" s="220">
        <v>0</v>
      </c>
      <c r="R138" s="220">
        <f>Q138*H138</f>
        <v>0</v>
      </c>
      <c r="S138" s="220">
        <v>0</v>
      </c>
      <c r="T138" s="221">
        <f>S138*H138</f>
        <v>0</v>
      </c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R138" s="222" t="s">
        <v>170</v>
      </c>
      <c r="AT138" s="222" t="s">
        <v>165</v>
      </c>
      <c r="AU138" s="222" t="s">
        <v>21</v>
      </c>
      <c r="AY138" s="20" t="s">
        <v>163</v>
      </c>
      <c r="BE138" s="223">
        <f>IF(N138="základní",J138,0)</f>
        <v>0</v>
      </c>
      <c r="BF138" s="223">
        <f>IF(N138="snížená",J138,0)</f>
        <v>0</v>
      </c>
      <c r="BG138" s="223">
        <f>IF(N138="zákl. přenesená",J138,0)</f>
        <v>0</v>
      </c>
      <c r="BH138" s="223">
        <f>IF(N138="sníž. přenesená",J138,0)</f>
        <v>0</v>
      </c>
      <c r="BI138" s="223">
        <f>IF(N138="nulová",J138,0)</f>
        <v>0</v>
      </c>
      <c r="BJ138" s="20" t="s">
        <v>90</v>
      </c>
      <c r="BK138" s="223">
        <f>ROUND(I138*H138,2)</f>
        <v>0</v>
      </c>
      <c r="BL138" s="20" t="s">
        <v>170</v>
      </c>
      <c r="BM138" s="222" t="s">
        <v>934</v>
      </c>
    </row>
    <row r="139" s="2" customFormat="1">
      <c r="A139" s="42"/>
      <c r="B139" s="43"/>
      <c r="C139" s="44"/>
      <c r="D139" s="224" t="s">
        <v>172</v>
      </c>
      <c r="E139" s="44"/>
      <c r="F139" s="225" t="s">
        <v>287</v>
      </c>
      <c r="G139" s="44"/>
      <c r="H139" s="44"/>
      <c r="I139" s="226"/>
      <c r="J139" s="44"/>
      <c r="K139" s="44"/>
      <c r="L139" s="48"/>
      <c r="M139" s="227"/>
      <c r="N139" s="228"/>
      <c r="O139" s="88"/>
      <c r="P139" s="88"/>
      <c r="Q139" s="88"/>
      <c r="R139" s="88"/>
      <c r="S139" s="88"/>
      <c r="T139" s="89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T139" s="20" t="s">
        <v>172</v>
      </c>
      <c r="AU139" s="20" t="s">
        <v>21</v>
      </c>
    </row>
    <row r="140" s="13" customFormat="1">
      <c r="A140" s="13"/>
      <c r="B140" s="229"/>
      <c r="C140" s="230"/>
      <c r="D140" s="231" t="s">
        <v>174</v>
      </c>
      <c r="E140" s="232" t="s">
        <v>44</v>
      </c>
      <c r="F140" s="233" t="s">
        <v>124</v>
      </c>
      <c r="G140" s="230"/>
      <c r="H140" s="234">
        <v>276.13999999999999</v>
      </c>
      <c r="I140" s="235"/>
      <c r="J140" s="230"/>
      <c r="K140" s="230"/>
      <c r="L140" s="236"/>
      <c r="M140" s="237"/>
      <c r="N140" s="238"/>
      <c r="O140" s="238"/>
      <c r="P140" s="238"/>
      <c r="Q140" s="238"/>
      <c r="R140" s="238"/>
      <c r="S140" s="238"/>
      <c r="T140" s="23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0" t="s">
        <v>174</v>
      </c>
      <c r="AU140" s="240" t="s">
        <v>21</v>
      </c>
      <c r="AV140" s="13" t="s">
        <v>21</v>
      </c>
      <c r="AW140" s="13" t="s">
        <v>42</v>
      </c>
      <c r="AX140" s="13" t="s">
        <v>82</v>
      </c>
      <c r="AY140" s="240" t="s">
        <v>163</v>
      </c>
    </row>
    <row r="141" s="13" customFormat="1">
      <c r="A141" s="13"/>
      <c r="B141" s="229"/>
      <c r="C141" s="230"/>
      <c r="D141" s="231" t="s">
        <v>174</v>
      </c>
      <c r="E141" s="232" t="s">
        <v>44</v>
      </c>
      <c r="F141" s="233" t="s">
        <v>289</v>
      </c>
      <c r="G141" s="230"/>
      <c r="H141" s="234">
        <v>-160.578</v>
      </c>
      <c r="I141" s="235"/>
      <c r="J141" s="230"/>
      <c r="K141" s="230"/>
      <c r="L141" s="236"/>
      <c r="M141" s="237"/>
      <c r="N141" s="238"/>
      <c r="O141" s="238"/>
      <c r="P141" s="238"/>
      <c r="Q141" s="238"/>
      <c r="R141" s="238"/>
      <c r="S141" s="238"/>
      <c r="T141" s="23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0" t="s">
        <v>174</v>
      </c>
      <c r="AU141" s="240" t="s">
        <v>21</v>
      </c>
      <c r="AV141" s="13" t="s">
        <v>21</v>
      </c>
      <c r="AW141" s="13" t="s">
        <v>42</v>
      </c>
      <c r="AX141" s="13" t="s">
        <v>82</v>
      </c>
      <c r="AY141" s="240" t="s">
        <v>163</v>
      </c>
    </row>
    <row r="142" s="15" customFormat="1">
      <c r="A142" s="15"/>
      <c r="B142" s="252"/>
      <c r="C142" s="253"/>
      <c r="D142" s="231" t="s">
        <v>174</v>
      </c>
      <c r="E142" s="254" t="s">
        <v>118</v>
      </c>
      <c r="F142" s="255" t="s">
        <v>226</v>
      </c>
      <c r="G142" s="253"/>
      <c r="H142" s="256">
        <v>115.562</v>
      </c>
      <c r="I142" s="257"/>
      <c r="J142" s="253"/>
      <c r="K142" s="253"/>
      <c r="L142" s="258"/>
      <c r="M142" s="259"/>
      <c r="N142" s="260"/>
      <c r="O142" s="260"/>
      <c r="P142" s="260"/>
      <c r="Q142" s="260"/>
      <c r="R142" s="260"/>
      <c r="S142" s="260"/>
      <c r="T142" s="261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2" t="s">
        <v>174</v>
      </c>
      <c r="AU142" s="262" t="s">
        <v>21</v>
      </c>
      <c r="AV142" s="15" t="s">
        <v>170</v>
      </c>
      <c r="AW142" s="15" t="s">
        <v>42</v>
      </c>
      <c r="AX142" s="15" t="s">
        <v>90</v>
      </c>
      <c r="AY142" s="262" t="s">
        <v>163</v>
      </c>
    </row>
    <row r="143" s="2" customFormat="1" ht="24.15" customHeight="1">
      <c r="A143" s="42"/>
      <c r="B143" s="43"/>
      <c r="C143" s="211" t="s">
        <v>265</v>
      </c>
      <c r="D143" s="211" t="s">
        <v>165</v>
      </c>
      <c r="E143" s="212" t="s">
        <v>291</v>
      </c>
      <c r="F143" s="213" t="s">
        <v>292</v>
      </c>
      <c r="G143" s="214" t="s">
        <v>112</v>
      </c>
      <c r="H143" s="215">
        <v>160.578</v>
      </c>
      <c r="I143" s="216"/>
      <c r="J143" s="217">
        <f>ROUND(I143*H143,2)</f>
        <v>0</v>
      </c>
      <c r="K143" s="213" t="s">
        <v>169</v>
      </c>
      <c r="L143" s="48"/>
      <c r="M143" s="218" t="s">
        <v>44</v>
      </c>
      <c r="N143" s="219" t="s">
        <v>53</v>
      </c>
      <c r="O143" s="88"/>
      <c r="P143" s="220">
        <f>O143*H143</f>
        <v>0</v>
      </c>
      <c r="Q143" s="220">
        <v>0</v>
      </c>
      <c r="R143" s="220">
        <f>Q143*H143</f>
        <v>0</v>
      </c>
      <c r="S143" s="220">
        <v>0</v>
      </c>
      <c r="T143" s="221">
        <f>S143*H143</f>
        <v>0</v>
      </c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R143" s="222" t="s">
        <v>170</v>
      </c>
      <c r="AT143" s="222" t="s">
        <v>165</v>
      </c>
      <c r="AU143" s="222" t="s">
        <v>21</v>
      </c>
      <c r="AY143" s="20" t="s">
        <v>163</v>
      </c>
      <c r="BE143" s="223">
        <f>IF(N143="základní",J143,0)</f>
        <v>0</v>
      </c>
      <c r="BF143" s="223">
        <f>IF(N143="snížená",J143,0)</f>
        <v>0</v>
      </c>
      <c r="BG143" s="223">
        <f>IF(N143="zákl. přenesená",J143,0)</f>
        <v>0</v>
      </c>
      <c r="BH143" s="223">
        <f>IF(N143="sníž. přenesená",J143,0)</f>
        <v>0</v>
      </c>
      <c r="BI143" s="223">
        <f>IF(N143="nulová",J143,0)</f>
        <v>0</v>
      </c>
      <c r="BJ143" s="20" t="s">
        <v>90</v>
      </c>
      <c r="BK143" s="223">
        <f>ROUND(I143*H143,2)</f>
        <v>0</v>
      </c>
      <c r="BL143" s="20" t="s">
        <v>170</v>
      </c>
      <c r="BM143" s="222" t="s">
        <v>935</v>
      </c>
    </row>
    <row r="144" s="2" customFormat="1">
      <c r="A144" s="42"/>
      <c r="B144" s="43"/>
      <c r="C144" s="44"/>
      <c r="D144" s="224" t="s">
        <v>172</v>
      </c>
      <c r="E144" s="44"/>
      <c r="F144" s="225" t="s">
        <v>294</v>
      </c>
      <c r="G144" s="44"/>
      <c r="H144" s="44"/>
      <c r="I144" s="226"/>
      <c r="J144" s="44"/>
      <c r="K144" s="44"/>
      <c r="L144" s="48"/>
      <c r="M144" s="227"/>
      <c r="N144" s="228"/>
      <c r="O144" s="88"/>
      <c r="P144" s="88"/>
      <c r="Q144" s="88"/>
      <c r="R144" s="88"/>
      <c r="S144" s="88"/>
      <c r="T144" s="89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T144" s="20" t="s">
        <v>172</v>
      </c>
      <c r="AU144" s="20" t="s">
        <v>21</v>
      </c>
    </row>
    <row r="145" s="13" customFormat="1">
      <c r="A145" s="13"/>
      <c r="B145" s="229"/>
      <c r="C145" s="230"/>
      <c r="D145" s="231" t="s">
        <v>174</v>
      </c>
      <c r="E145" s="232" t="s">
        <v>44</v>
      </c>
      <c r="F145" s="233" t="s">
        <v>124</v>
      </c>
      <c r="G145" s="230"/>
      <c r="H145" s="234">
        <v>276.13999999999999</v>
      </c>
      <c r="I145" s="235"/>
      <c r="J145" s="230"/>
      <c r="K145" s="230"/>
      <c r="L145" s="236"/>
      <c r="M145" s="237"/>
      <c r="N145" s="238"/>
      <c r="O145" s="238"/>
      <c r="P145" s="238"/>
      <c r="Q145" s="238"/>
      <c r="R145" s="238"/>
      <c r="S145" s="238"/>
      <c r="T145" s="23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0" t="s">
        <v>174</v>
      </c>
      <c r="AU145" s="240" t="s">
        <v>21</v>
      </c>
      <c r="AV145" s="13" t="s">
        <v>21</v>
      </c>
      <c r="AW145" s="13" t="s">
        <v>42</v>
      </c>
      <c r="AX145" s="13" t="s">
        <v>82</v>
      </c>
      <c r="AY145" s="240" t="s">
        <v>163</v>
      </c>
    </row>
    <row r="146" s="13" customFormat="1">
      <c r="A146" s="13"/>
      <c r="B146" s="229"/>
      <c r="C146" s="230"/>
      <c r="D146" s="231" t="s">
        <v>174</v>
      </c>
      <c r="E146" s="232" t="s">
        <v>44</v>
      </c>
      <c r="F146" s="233" t="s">
        <v>295</v>
      </c>
      <c r="G146" s="230"/>
      <c r="H146" s="234">
        <v>-92.385999999999996</v>
      </c>
      <c r="I146" s="235"/>
      <c r="J146" s="230"/>
      <c r="K146" s="230"/>
      <c r="L146" s="236"/>
      <c r="M146" s="237"/>
      <c r="N146" s="238"/>
      <c r="O146" s="238"/>
      <c r="P146" s="238"/>
      <c r="Q146" s="238"/>
      <c r="R146" s="238"/>
      <c r="S146" s="238"/>
      <c r="T146" s="23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0" t="s">
        <v>174</v>
      </c>
      <c r="AU146" s="240" t="s">
        <v>21</v>
      </c>
      <c r="AV146" s="13" t="s">
        <v>21</v>
      </c>
      <c r="AW146" s="13" t="s">
        <v>42</v>
      </c>
      <c r="AX146" s="13" t="s">
        <v>82</v>
      </c>
      <c r="AY146" s="240" t="s">
        <v>163</v>
      </c>
    </row>
    <row r="147" s="13" customFormat="1">
      <c r="A147" s="13"/>
      <c r="B147" s="229"/>
      <c r="C147" s="230"/>
      <c r="D147" s="231" t="s">
        <v>174</v>
      </c>
      <c r="E147" s="232" t="s">
        <v>44</v>
      </c>
      <c r="F147" s="233" t="s">
        <v>296</v>
      </c>
      <c r="G147" s="230"/>
      <c r="H147" s="234">
        <v>-23.175999999999998</v>
      </c>
      <c r="I147" s="235"/>
      <c r="J147" s="230"/>
      <c r="K147" s="230"/>
      <c r="L147" s="236"/>
      <c r="M147" s="237"/>
      <c r="N147" s="238"/>
      <c r="O147" s="238"/>
      <c r="P147" s="238"/>
      <c r="Q147" s="238"/>
      <c r="R147" s="238"/>
      <c r="S147" s="238"/>
      <c r="T147" s="23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0" t="s">
        <v>174</v>
      </c>
      <c r="AU147" s="240" t="s">
        <v>21</v>
      </c>
      <c r="AV147" s="13" t="s">
        <v>21</v>
      </c>
      <c r="AW147" s="13" t="s">
        <v>42</v>
      </c>
      <c r="AX147" s="13" t="s">
        <v>82</v>
      </c>
      <c r="AY147" s="240" t="s">
        <v>163</v>
      </c>
    </row>
    <row r="148" s="15" customFormat="1">
      <c r="A148" s="15"/>
      <c r="B148" s="252"/>
      <c r="C148" s="253"/>
      <c r="D148" s="231" t="s">
        <v>174</v>
      </c>
      <c r="E148" s="254" t="s">
        <v>127</v>
      </c>
      <c r="F148" s="255" t="s">
        <v>226</v>
      </c>
      <c r="G148" s="253"/>
      <c r="H148" s="256">
        <v>160.578</v>
      </c>
      <c r="I148" s="257"/>
      <c r="J148" s="253"/>
      <c r="K148" s="253"/>
      <c r="L148" s="258"/>
      <c r="M148" s="259"/>
      <c r="N148" s="260"/>
      <c r="O148" s="260"/>
      <c r="P148" s="260"/>
      <c r="Q148" s="260"/>
      <c r="R148" s="260"/>
      <c r="S148" s="260"/>
      <c r="T148" s="261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2" t="s">
        <v>174</v>
      </c>
      <c r="AU148" s="262" t="s">
        <v>21</v>
      </c>
      <c r="AV148" s="15" t="s">
        <v>170</v>
      </c>
      <c r="AW148" s="15" t="s">
        <v>42</v>
      </c>
      <c r="AX148" s="15" t="s">
        <v>90</v>
      </c>
      <c r="AY148" s="262" t="s">
        <v>163</v>
      </c>
    </row>
    <row r="149" s="2" customFormat="1" ht="37.8" customHeight="1">
      <c r="A149" s="42"/>
      <c r="B149" s="43"/>
      <c r="C149" s="211" t="s">
        <v>271</v>
      </c>
      <c r="D149" s="211" t="s">
        <v>165</v>
      </c>
      <c r="E149" s="212" t="s">
        <v>298</v>
      </c>
      <c r="F149" s="213" t="s">
        <v>299</v>
      </c>
      <c r="G149" s="214" t="s">
        <v>112</v>
      </c>
      <c r="H149" s="215">
        <v>92.385999999999996</v>
      </c>
      <c r="I149" s="216"/>
      <c r="J149" s="217">
        <f>ROUND(I149*H149,2)</f>
        <v>0</v>
      </c>
      <c r="K149" s="213" t="s">
        <v>169</v>
      </c>
      <c r="L149" s="48"/>
      <c r="M149" s="218" t="s">
        <v>44</v>
      </c>
      <c r="N149" s="219" t="s">
        <v>53</v>
      </c>
      <c r="O149" s="88"/>
      <c r="P149" s="220">
        <f>O149*H149</f>
        <v>0</v>
      </c>
      <c r="Q149" s="220">
        <v>0</v>
      </c>
      <c r="R149" s="220">
        <f>Q149*H149</f>
        <v>0</v>
      </c>
      <c r="S149" s="220">
        <v>0</v>
      </c>
      <c r="T149" s="221">
        <f>S149*H149</f>
        <v>0</v>
      </c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R149" s="222" t="s">
        <v>170</v>
      </c>
      <c r="AT149" s="222" t="s">
        <v>165</v>
      </c>
      <c r="AU149" s="222" t="s">
        <v>21</v>
      </c>
      <c r="AY149" s="20" t="s">
        <v>163</v>
      </c>
      <c r="BE149" s="223">
        <f>IF(N149="základní",J149,0)</f>
        <v>0</v>
      </c>
      <c r="BF149" s="223">
        <f>IF(N149="snížená",J149,0)</f>
        <v>0</v>
      </c>
      <c r="BG149" s="223">
        <f>IF(N149="zákl. přenesená",J149,0)</f>
        <v>0</v>
      </c>
      <c r="BH149" s="223">
        <f>IF(N149="sníž. přenesená",J149,0)</f>
        <v>0</v>
      </c>
      <c r="BI149" s="223">
        <f>IF(N149="nulová",J149,0)</f>
        <v>0</v>
      </c>
      <c r="BJ149" s="20" t="s">
        <v>90</v>
      </c>
      <c r="BK149" s="223">
        <f>ROUND(I149*H149,2)</f>
        <v>0</v>
      </c>
      <c r="BL149" s="20" t="s">
        <v>170</v>
      </c>
      <c r="BM149" s="222" t="s">
        <v>936</v>
      </c>
    </row>
    <row r="150" s="2" customFormat="1">
      <c r="A150" s="42"/>
      <c r="B150" s="43"/>
      <c r="C150" s="44"/>
      <c r="D150" s="224" t="s">
        <v>172</v>
      </c>
      <c r="E150" s="44"/>
      <c r="F150" s="225" t="s">
        <v>301</v>
      </c>
      <c r="G150" s="44"/>
      <c r="H150" s="44"/>
      <c r="I150" s="226"/>
      <c r="J150" s="44"/>
      <c r="K150" s="44"/>
      <c r="L150" s="48"/>
      <c r="M150" s="227"/>
      <c r="N150" s="228"/>
      <c r="O150" s="88"/>
      <c r="P150" s="88"/>
      <c r="Q150" s="88"/>
      <c r="R150" s="88"/>
      <c r="S150" s="88"/>
      <c r="T150" s="89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T150" s="20" t="s">
        <v>172</v>
      </c>
      <c r="AU150" s="20" t="s">
        <v>21</v>
      </c>
    </row>
    <row r="151" s="13" customFormat="1">
      <c r="A151" s="13"/>
      <c r="B151" s="229"/>
      <c r="C151" s="230"/>
      <c r="D151" s="231" t="s">
        <v>174</v>
      </c>
      <c r="E151" s="232" t="s">
        <v>44</v>
      </c>
      <c r="F151" s="233" t="s">
        <v>937</v>
      </c>
      <c r="G151" s="230"/>
      <c r="H151" s="234">
        <v>90.385999999999996</v>
      </c>
      <c r="I151" s="235"/>
      <c r="J151" s="230"/>
      <c r="K151" s="230"/>
      <c r="L151" s="236"/>
      <c r="M151" s="237"/>
      <c r="N151" s="238"/>
      <c r="O151" s="238"/>
      <c r="P151" s="238"/>
      <c r="Q151" s="238"/>
      <c r="R151" s="238"/>
      <c r="S151" s="238"/>
      <c r="T151" s="23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0" t="s">
        <v>174</v>
      </c>
      <c r="AU151" s="240" t="s">
        <v>21</v>
      </c>
      <c r="AV151" s="13" t="s">
        <v>21</v>
      </c>
      <c r="AW151" s="13" t="s">
        <v>42</v>
      </c>
      <c r="AX151" s="13" t="s">
        <v>82</v>
      </c>
      <c r="AY151" s="240" t="s">
        <v>163</v>
      </c>
    </row>
    <row r="152" s="13" customFormat="1">
      <c r="A152" s="13"/>
      <c r="B152" s="229"/>
      <c r="C152" s="230"/>
      <c r="D152" s="231" t="s">
        <v>174</v>
      </c>
      <c r="E152" s="232" t="s">
        <v>44</v>
      </c>
      <c r="F152" s="233" t="s">
        <v>938</v>
      </c>
      <c r="G152" s="230"/>
      <c r="H152" s="234">
        <v>2</v>
      </c>
      <c r="I152" s="235"/>
      <c r="J152" s="230"/>
      <c r="K152" s="230"/>
      <c r="L152" s="236"/>
      <c r="M152" s="237"/>
      <c r="N152" s="238"/>
      <c r="O152" s="238"/>
      <c r="P152" s="238"/>
      <c r="Q152" s="238"/>
      <c r="R152" s="238"/>
      <c r="S152" s="238"/>
      <c r="T152" s="23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0" t="s">
        <v>174</v>
      </c>
      <c r="AU152" s="240" t="s">
        <v>21</v>
      </c>
      <c r="AV152" s="13" t="s">
        <v>21</v>
      </c>
      <c r="AW152" s="13" t="s">
        <v>42</v>
      </c>
      <c r="AX152" s="13" t="s">
        <v>82</v>
      </c>
      <c r="AY152" s="240" t="s">
        <v>163</v>
      </c>
    </row>
    <row r="153" s="15" customFormat="1">
      <c r="A153" s="15"/>
      <c r="B153" s="252"/>
      <c r="C153" s="253"/>
      <c r="D153" s="231" t="s">
        <v>174</v>
      </c>
      <c r="E153" s="254" t="s">
        <v>114</v>
      </c>
      <c r="F153" s="255" t="s">
        <v>226</v>
      </c>
      <c r="G153" s="253"/>
      <c r="H153" s="256">
        <v>92.385999999999996</v>
      </c>
      <c r="I153" s="257"/>
      <c r="J153" s="253"/>
      <c r="K153" s="253"/>
      <c r="L153" s="258"/>
      <c r="M153" s="259"/>
      <c r="N153" s="260"/>
      <c r="O153" s="260"/>
      <c r="P153" s="260"/>
      <c r="Q153" s="260"/>
      <c r="R153" s="260"/>
      <c r="S153" s="260"/>
      <c r="T153" s="261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2" t="s">
        <v>174</v>
      </c>
      <c r="AU153" s="262" t="s">
        <v>21</v>
      </c>
      <c r="AV153" s="15" t="s">
        <v>170</v>
      </c>
      <c r="AW153" s="15" t="s">
        <v>42</v>
      </c>
      <c r="AX153" s="15" t="s">
        <v>90</v>
      </c>
      <c r="AY153" s="262" t="s">
        <v>163</v>
      </c>
    </row>
    <row r="154" s="2" customFormat="1" ht="16.5" customHeight="1">
      <c r="A154" s="42"/>
      <c r="B154" s="43"/>
      <c r="C154" s="263" t="s">
        <v>276</v>
      </c>
      <c r="D154" s="263" t="s">
        <v>306</v>
      </c>
      <c r="E154" s="264" t="s">
        <v>307</v>
      </c>
      <c r="F154" s="265" t="s">
        <v>308</v>
      </c>
      <c r="G154" s="266" t="s">
        <v>279</v>
      </c>
      <c r="H154" s="267">
        <v>184.77199999999999</v>
      </c>
      <c r="I154" s="268"/>
      <c r="J154" s="269">
        <f>ROUND(I154*H154,2)</f>
        <v>0</v>
      </c>
      <c r="K154" s="265" t="s">
        <v>169</v>
      </c>
      <c r="L154" s="270"/>
      <c r="M154" s="271" t="s">
        <v>44</v>
      </c>
      <c r="N154" s="272" t="s">
        <v>53</v>
      </c>
      <c r="O154" s="88"/>
      <c r="P154" s="220">
        <f>O154*H154</f>
        <v>0</v>
      </c>
      <c r="Q154" s="220">
        <v>1</v>
      </c>
      <c r="R154" s="220">
        <f>Q154*H154</f>
        <v>184.77199999999999</v>
      </c>
      <c r="S154" s="220">
        <v>0</v>
      </c>
      <c r="T154" s="221">
        <f>S154*H154</f>
        <v>0</v>
      </c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R154" s="222" t="s">
        <v>218</v>
      </c>
      <c r="AT154" s="222" t="s">
        <v>306</v>
      </c>
      <c r="AU154" s="222" t="s">
        <v>21</v>
      </c>
      <c r="AY154" s="20" t="s">
        <v>163</v>
      </c>
      <c r="BE154" s="223">
        <f>IF(N154="základní",J154,0)</f>
        <v>0</v>
      </c>
      <c r="BF154" s="223">
        <f>IF(N154="snížená",J154,0)</f>
        <v>0</v>
      </c>
      <c r="BG154" s="223">
        <f>IF(N154="zákl. přenesená",J154,0)</f>
        <v>0</v>
      </c>
      <c r="BH154" s="223">
        <f>IF(N154="sníž. přenesená",J154,0)</f>
        <v>0</v>
      </c>
      <c r="BI154" s="223">
        <f>IF(N154="nulová",J154,0)</f>
        <v>0</v>
      </c>
      <c r="BJ154" s="20" t="s">
        <v>90</v>
      </c>
      <c r="BK154" s="223">
        <f>ROUND(I154*H154,2)</f>
        <v>0</v>
      </c>
      <c r="BL154" s="20" t="s">
        <v>170</v>
      </c>
      <c r="BM154" s="222" t="s">
        <v>939</v>
      </c>
    </row>
    <row r="155" s="13" customFormat="1">
      <c r="A155" s="13"/>
      <c r="B155" s="229"/>
      <c r="C155" s="230"/>
      <c r="D155" s="231" t="s">
        <v>174</v>
      </c>
      <c r="E155" s="232" t="s">
        <v>44</v>
      </c>
      <c r="F155" s="233" t="s">
        <v>114</v>
      </c>
      <c r="G155" s="230"/>
      <c r="H155" s="234">
        <v>92.385999999999996</v>
      </c>
      <c r="I155" s="235"/>
      <c r="J155" s="230"/>
      <c r="K155" s="230"/>
      <c r="L155" s="236"/>
      <c r="M155" s="237"/>
      <c r="N155" s="238"/>
      <c r="O155" s="238"/>
      <c r="P155" s="238"/>
      <c r="Q155" s="238"/>
      <c r="R155" s="238"/>
      <c r="S155" s="238"/>
      <c r="T155" s="23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0" t="s">
        <v>174</v>
      </c>
      <c r="AU155" s="240" t="s">
        <v>21</v>
      </c>
      <c r="AV155" s="13" t="s">
        <v>21</v>
      </c>
      <c r="AW155" s="13" t="s">
        <v>42</v>
      </c>
      <c r="AX155" s="13" t="s">
        <v>90</v>
      </c>
      <c r="AY155" s="240" t="s">
        <v>163</v>
      </c>
    </row>
    <row r="156" s="13" customFormat="1">
      <c r="A156" s="13"/>
      <c r="B156" s="229"/>
      <c r="C156" s="230"/>
      <c r="D156" s="231" t="s">
        <v>174</v>
      </c>
      <c r="E156" s="230"/>
      <c r="F156" s="233" t="s">
        <v>940</v>
      </c>
      <c r="G156" s="230"/>
      <c r="H156" s="234">
        <v>184.77199999999999</v>
      </c>
      <c r="I156" s="235"/>
      <c r="J156" s="230"/>
      <c r="K156" s="230"/>
      <c r="L156" s="236"/>
      <c r="M156" s="237"/>
      <c r="N156" s="238"/>
      <c r="O156" s="238"/>
      <c r="P156" s="238"/>
      <c r="Q156" s="238"/>
      <c r="R156" s="238"/>
      <c r="S156" s="238"/>
      <c r="T156" s="23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0" t="s">
        <v>174</v>
      </c>
      <c r="AU156" s="240" t="s">
        <v>21</v>
      </c>
      <c r="AV156" s="13" t="s">
        <v>21</v>
      </c>
      <c r="AW156" s="13" t="s">
        <v>4</v>
      </c>
      <c r="AX156" s="13" t="s">
        <v>90</v>
      </c>
      <c r="AY156" s="240" t="s">
        <v>163</v>
      </c>
    </row>
    <row r="157" s="12" customFormat="1" ht="22.8" customHeight="1">
      <c r="A157" s="12"/>
      <c r="B157" s="195"/>
      <c r="C157" s="196"/>
      <c r="D157" s="197" t="s">
        <v>81</v>
      </c>
      <c r="E157" s="209" t="s">
        <v>170</v>
      </c>
      <c r="F157" s="209" t="s">
        <v>398</v>
      </c>
      <c r="G157" s="196"/>
      <c r="H157" s="196"/>
      <c r="I157" s="199"/>
      <c r="J157" s="210">
        <f>BK157</f>
        <v>0</v>
      </c>
      <c r="K157" s="196"/>
      <c r="L157" s="201"/>
      <c r="M157" s="202"/>
      <c r="N157" s="203"/>
      <c r="O157" s="203"/>
      <c r="P157" s="204">
        <f>SUM(P158:P169)</f>
        <v>0</v>
      </c>
      <c r="Q157" s="203"/>
      <c r="R157" s="204">
        <f>SUM(R158:R169)</f>
        <v>0.1529856</v>
      </c>
      <c r="S157" s="203"/>
      <c r="T157" s="205">
        <f>SUM(T158:T169)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6" t="s">
        <v>90</v>
      </c>
      <c r="AT157" s="207" t="s">
        <v>81</v>
      </c>
      <c r="AU157" s="207" t="s">
        <v>90</v>
      </c>
      <c r="AY157" s="206" t="s">
        <v>163</v>
      </c>
      <c r="BK157" s="208">
        <f>SUM(BK158:BK169)</f>
        <v>0</v>
      </c>
    </row>
    <row r="158" s="2" customFormat="1" ht="16.5" customHeight="1">
      <c r="A158" s="42"/>
      <c r="B158" s="43"/>
      <c r="C158" s="211" t="s">
        <v>283</v>
      </c>
      <c r="D158" s="211" t="s">
        <v>165</v>
      </c>
      <c r="E158" s="212" t="s">
        <v>400</v>
      </c>
      <c r="F158" s="213" t="s">
        <v>401</v>
      </c>
      <c r="G158" s="214" t="s">
        <v>112</v>
      </c>
      <c r="H158" s="215">
        <v>23.175999999999998</v>
      </c>
      <c r="I158" s="216"/>
      <c r="J158" s="217">
        <f>ROUND(I158*H158,2)</f>
        <v>0</v>
      </c>
      <c r="K158" s="213" t="s">
        <v>169</v>
      </c>
      <c r="L158" s="48"/>
      <c r="M158" s="218" t="s">
        <v>44</v>
      </c>
      <c r="N158" s="219" t="s">
        <v>53</v>
      </c>
      <c r="O158" s="88"/>
      <c r="P158" s="220">
        <f>O158*H158</f>
        <v>0</v>
      </c>
      <c r="Q158" s="220">
        <v>0</v>
      </c>
      <c r="R158" s="220">
        <f>Q158*H158</f>
        <v>0</v>
      </c>
      <c r="S158" s="220">
        <v>0</v>
      </c>
      <c r="T158" s="221">
        <f>S158*H158</f>
        <v>0</v>
      </c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R158" s="222" t="s">
        <v>170</v>
      </c>
      <c r="AT158" s="222" t="s">
        <v>165</v>
      </c>
      <c r="AU158" s="222" t="s">
        <v>21</v>
      </c>
      <c r="AY158" s="20" t="s">
        <v>163</v>
      </c>
      <c r="BE158" s="223">
        <f>IF(N158="základní",J158,0)</f>
        <v>0</v>
      </c>
      <c r="BF158" s="223">
        <f>IF(N158="snížená",J158,0)</f>
        <v>0</v>
      </c>
      <c r="BG158" s="223">
        <f>IF(N158="zákl. přenesená",J158,0)</f>
        <v>0</v>
      </c>
      <c r="BH158" s="223">
        <f>IF(N158="sníž. přenesená",J158,0)</f>
        <v>0</v>
      </c>
      <c r="BI158" s="223">
        <f>IF(N158="nulová",J158,0)</f>
        <v>0</v>
      </c>
      <c r="BJ158" s="20" t="s">
        <v>90</v>
      </c>
      <c r="BK158" s="223">
        <f>ROUND(I158*H158,2)</f>
        <v>0</v>
      </c>
      <c r="BL158" s="20" t="s">
        <v>170</v>
      </c>
      <c r="BM158" s="222" t="s">
        <v>941</v>
      </c>
    </row>
    <row r="159" s="2" customFormat="1">
      <c r="A159" s="42"/>
      <c r="B159" s="43"/>
      <c r="C159" s="44"/>
      <c r="D159" s="224" t="s">
        <v>172</v>
      </c>
      <c r="E159" s="44"/>
      <c r="F159" s="225" t="s">
        <v>403</v>
      </c>
      <c r="G159" s="44"/>
      <c r="H159" s="44"/>
      <c r="I159" s="226"/>
      <c r="J159" s="44"/>
      <c r="K159" s="44"/>
      <c r="L159" s="48"/>
      <c r="M159" s="227"/>
      <c r="N159" s="228"/>
      <c r="O159" s="88"/>
      <c r="P159" s="88"/>
      <c r="Q159" s="88"/>
      <c r="R159" s="88"/>
      <c r="S159" s="88"/>
      <c r="T159" s="89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T159" s="20" t="s">
        <v>172</v>
      </c>
      <c r="AU159" s="20" t="s">
        <v>21</v>
      </c>
    </row>
    <row r="160" s="13" customFormat="1">
      <c r="A160" s="13"/>
      <c r="B160" s="229"/>
      <c r="C160" s="230"/>
      <c r="D160" s="231" t="s">
        <v>174</v>
      </c>
      <c r="E160" s="232" t="s">
        <v>110</v>
      </c>
      <c r="F160" s="233" t="s">
        <v>942</v>
      </c>
      <c r="G160" s="230"/>
      <c r="H160" s="234">
        <v>23.175999999999998</v>
      </c>
      <c r="I160" s="235"/>
      <c r="J160" s="230"/>
      <c r="K160" s="230"/>
      <c r="L160" s="236"/>
      <c r="M160" s="237"/>
      <c r="N160" s="238"/>
      <c r="O160" s="238"/>
      <c r="P160" s="238"/>
      <c r="Q160" s="238"/>
      <c r="R160" s="238"/>
      <c r="S160" s="238"/>
      <c r="T160" s="23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0" t="s">
        <v>174</v>
      </c>
      <c r="AU160" s="240" t="s">
        <v>21</v>
      </c>
      <c r="AV160" s="13" t="s">
        <v>21</v>
      </c>
      <c r="AW160" s="13" t="s">
        <v>42</v>
      </c>
      <c r="AX160" s="13" t="s">
        <v>90</v>
      </c>
      <c r="AY160" s="240" t="s">
        <v>163</v>
      </c>
    </row>
    <row r="161" s="2" customFormat="1" ht="24.15" customHeight="1">
      <c r="A161" s="42"/>
      <c r="B161" s="43"/>
      <c r="C161" s="211" t="s">
        <v>290</v>
      </c>
      <c r="D161" s="211" t="s">
        <v>165</v>
      </c>
      <c r="E161" s="212" t="s">
        <v>943</v>
      </c>
      <c r="F161" s="213" t="s">
        <v>944</v>
      </c>
      <c r="G161" s="214" t="s">
        <v>112</v>
      </c>
      <c r="H161" s="215">
        <v>1.1519999999999999</v>
      </c>
      <c r="I161" s="216"/>
      <c r="J161" s="217">
        <f>ROUND(I161*H161,2)</f>
        <v>0</v>
      </c>
      <c r="K161" s="213" t="s">
        <v>169</v>
      </c>
      <c r="L161" s="48"/>
      <c r="M161" s="218" t="s">
        <v>44</v>
      </c>
      <c r="N161" s="219" t="s">
        <v>53</v>
      </c>
      <c r="O161" s="88"/>
      <c r="P161" s="220">
        <f>O161*H161</f>
        <v>0</v>
      </c>
      <c r="Q161" s="220">
        <v>0</v>
      </c>
      <c r="R161" s="220">
        <f>Q161*H161</f>
        <v>0</v>
      </c>
      <c r="S161" s="220">
        <v>0</v>
      </c>
      <c r="T161" s="221">
        <f>S161*H161</f>
        <v>0</v>
      </c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R161" s="222" t="s">
        <v>170</v>
      </c>
      <c r="AT161" s="222" t="s">
        <v>165</v>
      </c>
      <c r="AU161" s="222" t="s">
        <v>21</v>
      </c>
      <c r="AY161" s="20" t="s">
        <v>163</v>
      </c>
      <c r="BE161" s="223">
        <f>IF(N161="základní",J161,0)</f>
        <v>0</v>
      </c>
      <c r="BF161" s="223">
        <f>IF(N161="snížená",J161,0)</f>
        <v>0</v>
      </c>
      <c r="BG161" s="223">
        <f>IF(N161="zákl. přenesená",J161,0)</f>
        <v>0</v>
      </c>
      <c r="BH161" s="223">
        <f>IF(N161="sníž. přenesená",J161,0)</f>
        <v>0</v>
      </c>
      <c r="BI161" s="223">
        <f>IF(N161="nulová",J161,0)</f>
        <v>0</v>
      </c>
      <c r="BJ161" s="20" t="s">
        <v>90</v>
      </c>
      <c r="BK161" s="223">
        <f>ROUND(I161*H161,2)</f>
        <v>0</v>
      </c>
      <c r="BL161" s="20" t="s">
        <v>170</v>
      </c>
      <c r="BM161" s="222" t="s">
        <v>945</v>
      </c>
    </row>
    <row r="162" s="2" customFormat="1">
      <c r="A162" s="42"/>
      <c r="B162" s="43"/>
      <c r="C162" s="44"/>
      <c r="D162" s="224" t="s">
        <v>172</v>
      </c>
      <c r="E162" s="44"/>
      <c r="F162" s="225" t="s">
        <v>946</v>
      </c>
      <c r="G162" s="44"/>
      <c r="H162" s="44"/>
      <c r="I162" s="226"/>
      <c r="J162" s="44"/>
      <c r="K162" s="44"/>
      <c r="L162" s="48"/>
      <c r="M162" s="227"/>
      <c r="N162" s="228"/>
      <c r="O162" s="88"/>
      <c r="P162" s="88"/>
      <c r="Q162" s="88"/>
      <c r="R162" s="88"/>
      <c r="S162" s="88"/>
      <c r="T162" s="89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T162" s="20" t="s">
        <v>172</v>
      </c>
      <c r="AU162" s="20" t="s">
        <v>21</v>
      </c>
    </row>
    <row r="163" s="13" customFormat="1">
      <c r="A163" s="13"/>
      <c r="B163" s="229"/>
      <c r="C163" s="230"/>
      <c r="D163" s="231" t="s">
        <v>174</v>
      </c>
      <c r="E163" s="232" t="s">
        <v>44</v>
      </c>
      <c r="F163" s="233" t="s">
        <v>947</v>
      </c>
      <c r="G163" s="230"/>
      <c r="H163" s="234">
        <v>1.1519999999999999</v>
      </c>
      <c r="I163" s="235"/>
      <c r="J163" s="230"/>
      <c r="K163" s="230"/>
      <c r="L163" s="236"/>
      <c r="M163" s="237"/>
      <c r="N163" s="238"/>
      <c r="O163" s="238"/>
      <c r="P163" s="238"/>
      <c r="Q163" s="238"/>
      <c r="R163" s="238"/>
      <c r="S163" s="238"/>
      <c r="T163" s="23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0" t="s">
        <v>174</v>
      </c>
      <c r="AU163" s="240" t="s">
        <v>21</v>
      </c>
      <c r="AV163" s="13" t="s">
        <v>21</v>
      </c>
      <c r="AW163" s="13" t="s">
        <v>42</v>
      </c>
      <c r="AX163" s="13" t="s">
        <v>90</v>
      </c>
      <c r="AY163" s="240" t="s">
        <v>163</v>
      </c>
    </row>
    <row r="164" s="2" customFormat="1" ht="16.5" customHeight="1">
      <c r="A164" s="42"/>
      <c r="B164" s="43"/>
      <c r="C164" s="211" t="s">
        <v>7</v>
      </c>
      <c r="D164" s="211" t="s">
        <v>165</v>
      </c>
      <c r="E164" s="212" t="s">
        <v>948</v>
      </c>
      <c r="F164" s="213" t="s">
        <v>949</v>
      </c>
      <c r="G164" s="214" t="s">
        <v>185</v>
      </c>
      <c r="H164" s="215">
        <v>11.52</v>
      </c>
      <c r="I164" s="216"/>
      <c r="J164" s="217">
        <f>ROUND(I164*H164,2)</f>
        <v>0</v>
      </c>
      <c r="K164" s="213" t="s">
        <v>169</v>
      </c>
      <c r="L164" s="48"/>
      <c r="M164" s="218" t="s">
        <v>44</v>
      </c>
      <c r="N164" s="219" t="s">
        <v>53</v>
      </c>
      <c r="O164" s="88"/>
      <c r="P164" s="220">
        <f>O164*H164</f>
        <v>0</v>
      </c>
      <c r="Q164" s="220">
        <v>0.01328</v>
      </c>
      <c r="R164" s="220">
        <f>Q164*H164</f>
        <v>0.1529856</v>
      </c>
      <c r="S164" s="220">
        <v>0</v>
      </c>
      <c r="T164" s="221">
        <f>S164*H164</f>
        <v>0</v>
      </c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R164" s="222" t="s">
        <v>170</v>
      </c>
      <c r="AT164" s="222" t="s">
        <v>165</v>
      </c>
      <c r="AU164" s="222" t="s">
        <v>21</v>
      </c>
      <c r="AY164" s="20" t="s">
        <v>163</v>
      </c>
      <c r="BE164" s="223">
        <f>IF(N164="základní",J164,0)</f>
        <v>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20" t="s">
        <v>90</v>
      </c>
      <c r="BK164" s="223">
        <f>ROUND(I164*H164,2)</f>
        <v>0</v>
      </c>
      <c r="BL164" s="20" t="s">
        <v>170</v>
      </c>
      <c r="BM164" s="222" t="s">
        <v>950</v>
      </c>
    </row>
    <row r="165" s="2" customFormat="1">
      <c r="A165" s="42"/>
      <c r="B165" s="43"/>
      <c r="C165" s="44"/>
      <c r="D165" s="224" t="s">
        <v>172</v>
      </c>
      <c r="E165" s="44"/>
      <c r="F165" s="225" t="s">
        <v>951</v>
      </c>
      <c r="G165" s="44"/>
      <c r="H165" s="44"/>
      <c r="I165" s="226"/>
      <c r="J165" s="44"/>
      <c r="K165" s="44"/>
      <c r="L165" s="48"/>
      <c r="M165" s="227"/>
      <c r="N165" s="228"/>
      <c r="O165" s="88"/>
      <c r="P165" s="88"/>
      <c r="Q165" s="88"/>
      <c r="R165" s="88"/>
      <c r="S165" s="88"/>
      <c r="T165" s="89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T165" s="20" t="s">
        <v>172</v>
      </c>
      <c r="AU165" s="20" t="s">
        <v>21</v>
      </c>
    </row>
    <row r="166" s="13" customFormat="1">
      <c r="A166" s="13"/>
      <c r="B166" s="229"/>
      <c r="C166" s="230"/>
      <c r="D166" s="231" t="s">
        <v>174</v>
      </c>
      <c r="E166" s="232" t="s">
        <v>44</v>
      </c>
      <c r="F166" s="233" t="s">
        <v>952</v>
      </c>
      <c r="G166" s="230"/>
      <c r="H166" s="234">
        <v>11.52</v>
      </c>
      <c r="I166" s="235"/>
      <c r="J166" s="230"/>
      <c r="K166" s="230"/>
      <c r="L166" s="236"/>
      <c r="M166" s="237"/>
      <c r="N166" s="238"/>
      <c r="O166" s="238"/>
      <c r="P166" s="238"/>
      <c r="Q166" s="238"/>
      <c r="R166" s="238"/>
      <c r="S166" s="238"/>
      <c r="T166" s="239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0" t="s">
        <v>174</v>
      </c>
      <c r="AU166" s="240" t="s">
        <v>21</v>
      </c>
      <c r="AV166" s="13" t="s">
        <v>21</v>
      </c>
      <c r="AW166" s="13" t="s">
        <v>42</v>
      </c>
      <c r="AX166" s="13" t="s">
        <v>90</v>
      </c>
      <c r="AY166" s="240" t="s">
        <v>163</v>
      </c>
    </row>
    <row r="167" s="2" customFormat="1" ht="16.5" customHeight="1">
      <c r="A167" s="42"/>
      <c r="B167" s="43"/>
      <c r="C167" s="211" t="s">
        <v>305</v>
      </c>
      <c r="D167" s="211" t="s">
        <v>165</v>
      </c>
      <c r="E167" s="212" t="s">
        <v>953</v>
      </c>
      <c r="F167" s="213" t="s">
        <v>954</v>
      </c>
      <c r="G167" s="214" t="s">
        <v>185</v>
      </c>
      <c r="H167" s="215">
        <v>11.52</v>
      </c>
      <c r="I167" s="216"/>
      <c r="J167" s="217">
        <f>ROUND(I167*H167,2)</f>
        <v>0</v>
      </c>
      <c r="K167" s="213" t="s">
        <v>169</v>
      </c>
      <c r="L167" s="48"/>
      <c r="M167" s="218" t="s">
        <v>44</v>
      </c>
      <c r="N167" s="219" t="s">
        <v>53</v>
      </c>
      <c r="O167" s="88"/>
      <c r="P167" s="220">
        <f>O167*H167</f>
        <v>0</v>
      </c>
      <c r="Q167" s="220">
        <v>0</v>
      </c>
      <c r="R167" s="220">
        <f>Q167*H167</f>
        <v>0</v>
      </c>
      <c r="S167" s="220">
        <v>0</v>
      </c>
      <c r="T167" s="221">
        <f>S167*H167</f>
        <v>0</v>
      </c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R167" s="222" t="s">
        <v>170</v>
      </c>
      <c r="AT167" s="222" t="s">
        <v>165</v>
      </c>
      <c r="AU167" s="222" t="s">
        <v>21</v>
      </c>
      <c r="AY167" s="20" t="s">
        <v>163</v>
      </c>
      <c r="BE167" s="223">
        <f>IF(N167="základní",J167,0)</f>
        <v>0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20" t="s">
        <v>90</v>
      </c>
      <c r="BK167" s="223">
        <f>ROUND(I167*H167,2)</f>
        <v>0</v>
      </c>
      <c r="BL167" s="20" t="s">
        <v>170</v>
      </c>
      <c r="BM167" s="222" t="s">
        <v>955</v>
      </c>
    </row>
    <row r="168" s="2" customFormat="1">
      <c r="A168" s="42"/>
      <c r="B168" s="43"/>
      <c r="C168" s="44"/>
      <c r="D168" s="224" t="s">
        <v>172</v>
      </c>
      <c r="E168" s="44"/>
      <c r="F168" s="225" t="s">
        <v>956</v>
      </c>
      <c r="G168" s="44"/>
      <c r="H168" s="44"/>
      <c r="I168" s="226"/>
      <c r="J168" s="44"/>
      <c r="K168" s="44"/>
      <c r="L168" s="48"/>
      <c r="M168" s="227"/>
      <c r="N168" s="228"/>
      <c r="O168" s="88"/>
      <c r="P168" s="88"/>
      <c r="Q168" s="88"/>
      <c r="R168" s="88"/>
      <c r="S168" s="88"/>
      <c r="T168" s="89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T168" s="20" t="s">
        <v>172</v>
      </c>
      <c r="AU168" s="20" t="s">
        <v>21</v>
      </c>
    </row>
    <row r="169" s="13" customFormat="1">
      <c r="A169" s="13"/>
      <c r="B169" s="229"/>
      <c r="C169" s="230"/>
      <c r="D169" s="231" t="s">
        <v>174</v>
      </c>
      <c r="E169" s="232" t="s">
        <v>44</v>
      </c>
      <c r="F169" s="233" t="s">
        <v>952</v>
      </c>
      <c r="G169" s="230"/>
      <c r="H169" s="234">
        <v>11.52</v>
      </c>
      <c r="I169" s="235"/>
      <c r="J169" s="230"/>
      <c r="K169" s="230"/>
      <c r="L169" s="236"/>
      <c r="M169" s="237"/>
      <c r="N169" s="238"/>
      <c r="O169" s="238"/>
      <c r="P169" s="238"/>
      <c r="Q169" s="238"/>
      <c r="R169" s="238"/>
      <c r="S169" s="238"/>
      <c r="T169" s="23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0" t="s">
        <v>174</v>
      </c>
      <c r="AU169" s="240" t="s">
        <v>21</v>
      </c>
      <c r="AV169" s="13" t="s">
        <v>21</v>
      </c>
      <c r="AW169" s="13" t="s">
        <v>42</v>
      </c>
      <c r="AX169" s="13" t="s">
        <v>90</v>
      </c>
      <c r="AY169" s="240" t="s">
        <v>163</v>
      </c>
    </row>
    <row r="170" s="12" customFormat="1" ht="22.8" customHeight="1">
      <c r="A170" s="12"/>
      <c r="B170" s="195"/>
      <c r="C170" s="196"/>
      <c r="D170" s="197" t="s">
        <v>81</v>
      </c>
      <c r="E170" s="209" t="s">
        <v>218</v>
      </c>
      <c r="F170" s="209" t="s">
        <v>472</v>
      </c>
      <c r="G170" s="196"/>
      <c r="H170" s="196"/>
      <c r="I170" s="199"/>
      <c r="J170" s="210">
        <f>BK170</f>
        <v>0</v>
      </c>
      <c r="K170" s="196"/>
      <c r="L170" s="201"/>
      <c r="M170" s="202"/>
      <c r="N170" s="203"/>
      <c r="O170" s="203"/>
      <c r="P170" s="204">
        <f>SUM(P171:P324)</f>
        <v>0</v>
      </c>
      <c r="Q170" s="203"/>
      <c r="R170" s="204">
        <f>SUM(R171:R324)</f>
        <v>4.3945586699999994</v>
      </c>
      <c r="S170" s="203"/>
      <c r="T170" s="205">
        <f>SUM(T171:T324)</f>
        <v>0.15279999999999999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6" t="s">
        <v>90</v>
      </c>
      <c r="AT170" s="207" t="s">
        <v>81</v>
      </c>
      <c r="AU170" s="207" t="s">
        <v>90</v>
      </c>
      <c r="AY170" s="206" t="s">
        <v>163</v>
      </c>
      <c r="BK170" s="208">
        <f>SUM(BK171:BK324)</f>
        <v>0</v>
      </c>
    </row>
    <row r="171" s="2" customFormat="1" ht="24.15" customHeight="1">
      <c r="A171" s="42"/>
      <c r="B171" s="43"/>
      <c r="C171" s="211" t="s">
        <v>314</v>
      </c>
      <c r="D171" s="211" t="s">
        <v>165</v>
      </c>
      <c r="E171" s="212" t="s">
        <v>957</v>
      </c>
      <c r="F171" s="213" t="s">
        <v>958</v>
      </c>
      <c r="G171" s="214" t="s">
        <v>408</v>
      </c>
      <c r="H171" s="215">
        <v>6</v>
      </c>
      <c r="I171" s="216"/>
      <c r="J171" s="217">
        <f>ROUND(I171*H171,2)</f>
        <v>0</v>
      </c>
      <c r="K171" s="213" t="s">
        <v>169</v>
      </c>
      <c r="L171" s="48"/>
      <c r="M171" s="218" t="s">
        <v>44</v>
      </c>
      <c r="N171" s="219" t="s">
        <v>53</v>
      </c>
      <c r="O171" s="88"/>
      <c r="P171" s="220">
        <f>O171*H171</f>
        <v>0</v>
      </c>
      <c r="Q171" s="220">
        <v>0.00167</v>
      </c>
      <c r="R171" s="220">
        <f>Q171*H171</f>
        <v>0.010020000000000001</v>
      </c>
      <c r="S171" s="220">
        <v>0</v>
      </c>
      <c r="T171" s="221">
        <f>S171*H171</f>
        <v>0</v>
      </c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R171" s="222" t="s">
        <v>170</v>
      </c>
      <c r="AT171" s="222" t="s">
        <v>165</v>
      </c>
      <c r="AU171" s="222" t="s">
        <v>21</v>
      </c>
      <c r="AY171" s="20" t="s">
        <v>163</v>
      </c>
      <c r="BE171" s="223">
        <f>IF(N171="základní",J171,0)</f>
        <v>0</v>
      </c>
      <c r="BF171" s="223">
        <f>IF(N171="snížená",J171,0)</f>
        <v>0</v>
      </c>
      <c r="BG171" s="223">
        <f>IF(N171="zákl. přenesená",J171,0)</f>
        <v>0</v>
      </c>
      <c r="BH171" s="223">
        <f>IF(N171="sníž. přenesená",J171,0)</f>
        <v>0</v>
      </c>
      <c r="BI171" s="223">
        <f>IF(N171="nulová",J171,0)</f>
        <v>0</v>
      </c>
      <c r="BJ171" s="20" t="s">
        <v>90</v>
      </c>
      <c r="BK171" s="223">
        <f>ROUND(I171*H171,2)</f>
        <v>0</v>
      </c>
      <c r="BL171" s="20" t="s">
        <v>170</v>
      </c>
      <c r="BM171" s="222" t="s">
        <v>959</v>
      </c>
    </row>
    <row r="172" s="2" customFormat="1">
      <c r="A172" s="42"/>
      <c r="B172" s="43"/>
      <c r="C172" s="44"/>
      <c r="D172" s="224" t="s">
        <v>172</v>
      </c>
      <c r="E172" s="44"/>
      <c r="F172" s="225" t="s">
        <v>960</v>
      </c>
      <c r="G172" s="44"/>
      <c r="H172" s="44"/>
      <c r="I172" s="226"/>
      <c r="J172" s="44"/>
      <c r="K172" s="44"/>
      <c r="L172" s="48"/>
      <c r="M172" s="227"/>
      <c r="N172" s="228"/>
      <c r="O172" s="88"/>
      <c r="P172" s="88"/>
      <c r="Q172" s="88"/>
      <c r="R172" s="88"/>
      <c r="S172" s="88"/>
      <c r="T172" s="89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T172" s="20" t="s">
        <v>172</v>
      </c>
      <c r="AU172" s="20" t="s">
        <v>21</v>
      </c>
    </row>
    <row r="173" s="16" customFormat="1">
      <c r="A173" s="16"/>
      <c r="B173" s="278"/>
      <c r="C173" s="279"/>
      <c r="D173" s="231" t="s">
        <v>174</v>
      </c>
      <c r="E173" s="280" t="s">
        <v>44</v>
      </c>
      <c r="F173" s="281" t="s">
        <v>961</v>
      </c>
      <c r="G173" s="279"/>
      <c r="H173" s="280" t="s">
        <v>44</v>
      </c>
      <c r="I173" s="282"/>
      <c r="J173" s="279"/>
      <c r="K173" s="279"/>
      <c r="L173" s="283"/>
      <c r="M173" s="284"/>
      <c r="N173" s="285"/>
      <c r="O173" s="285"/>
      <c r="P173" s="285"/>
      <c r="Q173" s="285"/>
      <c r="R173" s="285"/>
      <c r="S173" s="285"/>
      <c r="T173" s="28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T173" s="287" t="s">
        <v>174</v>
      </c>
      <c r="AU173" s="287" t="s">
        <v>21</v>
      </c>
      <c r="AV173" s="16" t="s">
        <v>90</v>
      </c>
      <c r="AW173" s="16" t="s">
        <v>42</v>
      </c>
      <c r="AX173" s="16" t="s">
        <v>82</v>
      </c>
      <c r="AY173" s="287" t="s">
        <v>163</v>
      </c>
    </row>
    <row r="174" s="13" customFormat="1">
      <c r="A174" s="13"/>
      <c r="B174" s="229"/>
      <c r="C174" s="230"/>
      <c r="D174" s="231" t="s">
        <v>174</v>
      </c>
      <c r="E174" s="232" t="s">
        <v>44</v>
      </c>
      <c r="F174" s="233" t="s">
        <v>962</v>
      </c>
      <c r="G174" s="230"/>
      <c r="H174" s="234">
        <v>3</v>
      </c>
      <c r="I174" s="235"/>
      <c r="J174" s="230"/>
      <c r="K174" s="230"/>
      <c r="L174" s="236"/>
      <c r="M174" s="237"/>
      <c r="N174" s="238"/>
      <c r="O174" s="238"/>
      <c r="P174" s="238"/>
      <c r="Q174" s="238"/>
      <c r="R174" s="238"/>
      <c r="S174" s="238"/>
      <c r="T174" s="23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0" t="s">
        <v>174</v>
      </c>
      <c r="AU174" s="240" t="s">
        <v>21</v>
      </c>
      <c r="AV174" s="13" t="s">
        <v>21</v>
      </c>
      <c r="AW174" s="13" t="s">
        <v>42</v>
      </c>
      <c r="AX174" s="13" t="s">
        <v>82</v>
      </c>
      <c r="AY174" s="240" t="s">
        <v>163</v>
      </c>
    </row>
    <row r="175" s="16" customFormat="1">
      <c r="A175" s="16"/>
      <c r="B175" s="278"/>
      <c r="C175" s="279"/>
      <c r="D175" s="231" t="s">
        <v>174</v>
      </c>
      <c r="E175" s="280" t="s">
        <v>44</v>
      </c>
      <c r="F175" s="281" t="s">
        <v>963</v>
      </c>
      <c r="G175" s="279"/>
      <c r="H175" s="280" t="s">
        <v>44</v>
      </c>
      <c r="I175" s="282"/>
      <c r="J175" s="279"/>
      <c r="K175" s="279"/>
      <c r="L175" s="283"/>
      <c r="M175" s="284"/>
      <c r="N175" s="285"/>
      <c r="O175" s="285"/>
      <c r="P175" s="285"/>
      <c r="Q175" s="285"/>
      <c r="R175" s="285"/>
      <c r="S175" s="285"/>
      <c r="T175" s="28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T175" s="287" t="s">
        <v>174</v>
      </c>
      <c r="AU175" s="287" t="s">
        <v>21</v>
      </c>
      <c r="AV175" s="16" t="s">
        <v>90</v>
      </c>
      <c r="AW175" s="16" t="s">
        <v>42</v>
      </c>
      <c r="AX175" s="16" t="s">
        <v>82</v>
      </c>
      <c r="AY175" s="287" t="s">
        <v>163</v>
      </c>
    </row>
    <row r="176" s="13" customFormat="1">
      <c r="A176" s="13"/>
      <c r="B176" s="229"/>
      <c r="C176" s="230"/>
      <c r="D176" s="231" t="s">
        <v>174</v>
      </c>
      <c r="E176" s="232" t="s">
        <v>44</v>
      </c>
      <c r="F176" s="233" t="s">
        <v>964</v>
      </c>
      <c r="G176" s="230"/>
      <c r="H176" s="234">
        <v>1</v>
      </c>
      <c r="I176" s="235"/>
      <c r="J176" s="230"/>
      <c r="K176" s="230"/>
      <c r="L176" s="236"/>
      <c r="M176" s="237"/>
      <c r="N176" s="238"/>
      <c r="O176" s="238"/>
      <c r="P176" s="238"/>
      <c r="Q176" s="238"/>
      <c r="R176" s="238"/>
      <c r="S176" s="238"/>
      <c r="T176" s="23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0" t="s">
        <v>174</v>
      </c>
      <c r="AU176" s="240" t="s">
        <v>21</v>
      </c>
      <c r="AV176" s="13" t="s">
        <v>21</v>
      </c>
      <c r="AW176" s="13" t="s">
        <v>42</v>
      </c>
      <c r="AX176" s="13" t="s">
        <v>82</v>
      </c>
      <c r="AY176" s="240" t="s">
        <v>163</v>
      </c>
    </row>
    <row r="177" s="13" customFormat="1">
      <c r="A177" s="13"/>
      <c r="B177" s="229"/>
      <c r="C177" s="230"/>
      <c r="D177" s="231" t="s">
        <v>174</v>
      </c>
      <c r="E177" s="232" t="s">
        <v>44</v>
      </c>
      <c r="F177" s="233" t="s">
        <v>965</v>
      </c>
      <c r="G177" s="230"/>
      <c r="H177" s="234">
        <v>1</v>
      </c>
      <c r="I177" s="235"/>
      <c r="J177" s="230"/>
      <c r="K177" s="230"/>
      <c r="L177" s="236"/>
      <c r="M177" s="237"/>
      <c r="N177" s="238"/>
      <c r="O177" s="238"/>
      <c r="P177" s="238"/>
      <c r="Q177" s="238"/>
      <c r="R177" s="238"/>
      <c r="S177" s="238"/>
      <c r="T177" s="23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0" t="s">
        <v>174</v>
      </c>
      <c r="AU177" s="240" t="s">
        <v>21</v>
      </c>
      <c r="AV177" s="13" t="s">
        <v>21</v>
      </c>
      <c r="AW177" s="13" t="s">
        <v>42</v>
      </c>
      <c r="AX177" s="13" t="s">
        <v>82</v>
      </c>
      <c r="AY177" s="240" t="s">
        <v>163</v>
      </c>
    </row>
    <row r="178" s="13" customFormat="1">
      <c r="A178" s="13"/>
      <c r="B178" s="229"/>
      <c r="C178" s="230"/>
      <c r="D178" s="231" t="s">
        <v>174</v>
      </c>
      <c r="E178" s="232" t="s">
        <v>44</v>
      </c>
      <c r="F178" s="233" t="s">
        <v>966</v>
      </c>
      <c r="G178" s="230"/>
      <c r="H178" s="234">
        <v>1</v>
      </c>
      <c r="I178" s="235"/>
      <c r="J178" s="230"/>
      <c r="K178" s="230"/>
      <c r="L178" s="236"/>
      <c r="M178" s="237"/>
      <c r="N178" s="238"/>
      <c r="O178" s="238"/>
      <c r="P178" s="238"/>
      <c r="Q178" s="238"/>
      <c r="R178" s="238"/>
      <c r="S178" s="238"/>
      <c r="T178" s="23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0" t="s">
        <v>174</v>
      </c>
      <c r="AU178" s="240" t="s">
        <v>21</v>
      </c>
      <c r="AV178" s="13" t="s">
        <v>21</v>
      </c>
      <c r="AW178" s="13" t="s">
        <v>42</v>
      </c>
      <c r="AX178" s="13" t="s">
        <v>82</v>
      </c>
      <c r="AY178" s="240" t="s">
        <v>163</v>
      </c>
    </row>
    <row r="179" s="15" customFormat="1">
      <c r="A179" s="15"/>
      <c r="B179" s="252"/>
      <c r="C179" s="253"/>
      <c r="D179" s="231" t="s">
        <v>174</v>
      </c>
      <c r="E179" s="254" t="s">
        <v>44</v>
      </c>
      <c r="F179" s="255" t="s">
        <v>226</v>
      </c>
      <c r="G179" s="253"/>
      <c r="H179" s="256">
        <v>6</v>
      </c>
      <c r="I179" s="257"/>
      <c r="J179" s="253"/>
      <c r="K179" s="253"/>
      <c r="L179" s="258"/>
      <c r="M179" s="259"/>
      <c r="N179" s="260"/>
      <c r="O179" s="260"/>
      <c r="P179" s="260"/>
      <c r="Q179" s="260"/>
      <c r="R179" s="260"/>
      <c r="S179" s="260"/>
      <c r="T179" s="261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2" t="s">
        <v>174</v>
      </c>
      <c r="AU179" s="262" t="s">
        <v>21</v>
      </c>
      <c r="AV179" s="15" t="s">
        <v>170</v>
      </c>
      <c r="AW179" s="15" t="s">
        <v>42</v>
      </c>
      <c r="AX179" s="15" t="s">
        <v>90</v>
      </c>
      <c r="AY179" s="262" t="s">
        <v>163</v>
      </c>
    </row>
    <row r="180" s="2" customFormat="1" ht="16.5" customHeight="1">
      <c r="A180" s="42"/>
      <c r="B180" s="43"/>
      <c r="C180" s="263" t="s">
        <v>320</v>
      </c>
      <c r="D180" s="263" t="s">
        <v>306</v>
      </c>
      <c r="E180" s="264" t="s">
        <v>967</v>
      </c>
      <c r="F180" s="265" t="s">
        <v>968</v>
      </c>
      <c r="G180" s="266" t="s">
        <v>408</v>
      </c>
      <c r="H180" s="267">
        <v>4.04</v>
      </c>
      <c r="I180" s="268"/>
      <c r="J180" s="269">
        <f>ROUND(I180*H180,2)</f>
        <v>0</v>
      </c>
      <c r="K180" s="265" t="s">
        <v>169</v>
      </c>
      <c r="L180" s="270"/>
      <c r="M180" s="271" t="s">
        <v>44</v>
      </c>
      <c r="N180" s="272" t="s">
        <v>53</v>
      </c>
      <c r="O180" s="88"/>
      <c r="P180" s="220">
        <f>O180*H180</f>
        <v>0</v>
      </c>
      <c r="Q180" s="220">
        <v>0.016</v>
      </c>
      <c r="R180" s="220">
        <f>Q180*H180</f>
        <v>0.064640000000000003</v>
      </c>
      <c r="S180" s="220">
        <v>0</v>
      </c>
      <c r="T180" s="221">
        <f>S180*H180</f>
        <v>0</v>
      </c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R180" s="222" t="s">
        <v>218</v>
      </c>
      <c r="AT180" s="222" t="s">
        <v>306</v>
      </c>
      <c r="AU180" s="222" t="s">
        <v>21</v>
      </c>
      <c r="AY180" s="20" t="s">
        <v>163</v>
      </c>
      <c r="BE180" s="223">
        <f>IF(N180="základní",J180,0)</f>
        <v>0</v>
      </c>
      <c r="BF180" s="223">
        <f>IF(N180="snížená",J180,0)</f>
        <v>0</v>
      </c>
      <c r="BG180" s="223">
        <f>IF(N180="zákl. přenesená",J180,0)</f>
        <v>0</v>
      </c>
      <c r="BH180" s="223">
        <f>IF(N180="sníž. přenesená",J180,0)</f>
        <v>0</v>
      </c>
      <c r="BI180" s="223">
        <f>IF(N180="nulová",J180,0)</f>
        <v>0</v>
      </c>
      <c r="BJ180" s="20" t="s">
        <v>90</v>
      </c>
      <c r="BK180" s="223">
        <f>ROUND(I180*H180,2)</f>
        <v>0</v>
      </c>
      <c r="BL180" s="20" t="s">
        <v>170</v>
      </c>
      <c r="BM180" s="222" t="s">
        <v>969</v>
      </c>
    </row>
    <row r="181" s="13" customFormat="1">
      <c r="A181" s="13"/>
      <c r="B181" s="229"/>
      <c r="C181" s="230"/>
      <c r="D181" s="231" t="s">
        <v>174</v>
      </c>
      <c r="E181" s="232" t="s">
        <v>44</v>
      </c>
      <c r="F181" s="233" t="s">
        <v>970</v>
      </c>
      <c r="G181" s="230"/>
      <c r="H181" s="234">
        <v>4</v>
      </c>
      <c r="I181" s="235"/>
      <c r="J181" s="230"/>
      <c r="K181" s="230"/>
      <c r="L181" s="236"/>
      <c r="M181" s="237"/>
      <c r="N181" s="238"/>
      <c r="O181" s="238"/>
      <c r="P181" s="238"/>
      <c r="Q181" s="238"/>
      <c r="R181" s="238"/>
      <c r="S181" s="238"/>
      <c r="T181" s="23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0" t="s">
        <v>174</v>
      </c>
      <c r="AU181" s="240" t="s">
        <v>21</v>
      </c>
      <c r="AV181" s="13" t="s">
        <v>21</v>
      </c>
      <c r="AW181" s="13" t="s">
        <v>42</v>
      </c>
      <c r="AX181" s="13" t="s">
        <v>90</v>
      </c>
      <c r="AY181" s="240" t="s">
        <v>163</v>
      </c>
    </row>
    <row r="182" s="13" customFormat="1">
      <c r="A182" s="13"/>
      <c r="B182" s="229"/>
      <c r="C182" s="230"/>
      <c r="D182" s="231" t="s">
        <v>174</v>
      </c>
      <c r="E182" s="230"/>
      <c r="F182" s="233" t="s">
        <v>416</v>
      </c>
      <c r="G182" s="230"/>
      <c r="H182" s="234">
        <v>4.04</v>
      </c>
      <c r="I182" s="235"/>
      <c r="J182" s="230"/>
      <c r="K182" s="230"/>
      <c r="L182" s="236"/>
      <c r="M182" s="237"/>
      <c r="N182" s="238"/>
      <c r="O182" s="238"/>
      <c r="P182" s="238"/>
      <c r="Q182" s="238"/>
      <c r="R182" s="238"/>
      <c r="S182" s="238"/>
      <c r="T182" s="23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0" t="s">
        <v>174</v>
      </c>
      <c r="AU182" s="240" t="s">
        <v>21</v>
      </c>
      <c r="AV182" s="13" t="s">
        <v>21</v>
      </c>
      <c r="AW182" s="13" t="s">
        <v>4</v>
      </c>
      <c r="AX182" s="13" t="s">
        <v>90</v>
      </c>
      <c r="AY182" s="240" t="s">
        <v>163</v>
      </c>
    </row>
    <row r="183" s="2" customFormat="1" ht="16.5" customHeight="1">
      <c r="A183" s="42"/>
      <c r="B183" s="43"/>
      <c r="C183" s="263" t="s">
        <v>325</v>
      </c>
      <c r="D183" s="263" t="s">
        <v>306</v>
      </c>
      <c r="E183" s="264" t="s">
        <v>971</v>
      </c>
      <c r="F183" s="265" t="s">
        <v>972</v>
      </c>
      <c r="G183" s="266" t="s">
        <v>408</v>
      </c>
      <c r="H183" s="267">
        <v>1.01</v>
      </c>
      <c r="I183" s="268"/>
      <c r="J183" s="269">
        <f>ROUND(I183*H183,2)</f>
        <v>0</v>
      </c>
      <c r="K183" s="265" t="s">
        <v>169</v>
      </c>
      <c r="L183" s="270"/>
      <c r="M183" s="271" t="s">
        <v>44</v>
      </c>
      <c r="N183" s="272" t="s">
        <v>53</v>
      </c>
      <c r="O183" s="88"/>
      <c r="P183" s="220">
        <f>O183*H183</f>
        <v>0</v>
      </c>
      <c r="Q183" s="220">
        <v>0.0080000000000000002</v>
      </c>
      <c r="R183" s="220">
        <f>Q183*H183</f>
        <v>0.0080800000000000004</v>
      </c>
      <c r="S183" s="220">
        <v>0</v>
      </c>
      <c r="T183" s="221">
        <f>S183*H183</f>
        <v>0</v>
      </c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R183" s="222" t="s">
        <v>218</v>
      </c>
      <c r="AT183" s="222" t="s">
        <v>306</v>
      </c>
      <c r="AU183" s="222" t="s">
        <v>21</v>
      </c>
      <c r="AY183" s="20" t="s">
        <v>163</v>
      </c>
      <c r="BE183" s="223">
        <f>IF(N183="základní",J183,0)</f>
        <v>0</v>
      </c>
      <c r="BF183" s="223">
        <f>IF(N183="snížená",J183,0)</f>
        <v>0</v>
      </c>
      <c r="BG183" s="223">
        <f>IF(N183="zákl. přenesená",J183,0)</f>
        <v>0</v>
      </c>
      <c r="BH183" s="223">
        <f>IF(N183="sníž. přenesená",J183,0)</f>
        <v>0</v>
      </c>
      <c r="BI183" s="223">
        <f>IF(N183="nulová",J183,0)</f>
        <v>0</v>
      </c>
      <c r="BJ183" s="20" t="s">
        <v>90</v>
      </c>
      <c r="BK183" s="223">
        <f>ROUND(I183*H183,2)</f>
        <v>0</v>
      </c>
      <c r="BL183" s="20" t="s">
        <v>170</v>
      </c>
      <c r="BM183" s="222" t="s">
        <v>973</v>
      </c>
    </row>
    <row r="184" s="13" customFormat="1">
      <c r="A184" s="13"/>
      <c r="B184" s="229"/>
      <c r="C184" s="230"/>
      <c r="D184" s="231" t="s">
        <v>174</v>
      </c>
      <c r="E184" s="230"/>
      <c r="F184" s="233" t="s">
        <v>602</v>
      </c>
      <c r="G184" s="230"/>
      <c r="H184" s="234">
        <v>1.01</v>
      </c>
      <c r="I184" s="235"/>
      <c r="J184" s="230"/>
      <c r="K184" s="230"/>
      <c r="L184" s="236"/>
      <c r="M184" s="237"/>
      <c r="N184" s="238"/>
      <c r="O184" s="238"/>
      <c r="P184" s="238"/>
      <c r="Q184" s="238"/>
      <c r="R184" s="238"/>
      <c r="S184" s="238"/>
      <c r="T184" s="23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0" t="s">
        <v>174</v>
      </c>
      <c r="AU184" s="240" t="s">
        <v>21</v>
      </c>
      <c r="AV184" s="13" t="s">
        <v>21</v>
      </c>
      <c r="AW184" s="13" t="s">
        <v>4</v>
      </c>
      <c r="AX184" s="13" t="s">
        <v>90</v>
      </c>
      <c r="AY184" s="240" t="s">
        <v>163</v>
      </c>
    </row>
    <row r="185" s="2" customFormat="1" ht="16.5" customHeight="1">
      <c r="A185" s="42"/>
      <c r="B185" s="43"/>
      <c r="C185" s="263" t="s">
        <v>332</v>
      </c>
      <c r="D185" s="263" t="s">
        <v>306</v>
      </c>
      <c r="E185" s="264" t="s">
        <v>974</v>
      </c>
      <c r="F185" s="265" t="s">
        <v>975</v>
      </c>
      <c r="G185" s="266" t="s">
        <v>408</v>
      </c>
      <c r="H185" s="267">
        <v>1.01</v>
      </c>
      <c r="I185" s="268"/>
      <c r="J185" s="269">
        <f>ROUND(I185*H185,2)</f>
        <v>0</v>
      </c>
      <c r="K185" s="265" t="s">
        <v>169</v>
      </c>
      <c r="L185" s="270"/>
      <c r="M185" s="271" t="s">
        <v>44</v>
      </c>
      <c r="N185" s="272" t="s">
        <v>53</v>
      </c>
      <c r="O185" s="88"/>
      <c r="P185" s="220">
        <f>O185*H185</f>
        <v>0</v>
      </c>
      <c r="Q185" s="220">
        <v>0.0038</v>
      </c>
      <c r="R185" s="220">
        <f>Q185*H185</f>
        <v>0.0038379999999999998</v>
      </c>
      <c r="S185" s="220">
        <v>0</v>
      </c>
      <c r="T185" s="221">
        <f>S185*H185</f>
        <v>0</v>
      </c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R185" s="222" t="s">
        <v>218</v>
      </c>
      <c r="AT185" s="222" t="s">
        <v>306</v>
      </c>
      <c r="AU185" s="222" t="s">
        <v>21</v>
      </c>
      <c r="AY185" s="20" t="s">
        <v>163</v>
      </c>
      <c r="BE185" s="223">
        <f>IF(N185="základní",J185,0)</f>
        <v>0</v>
      </c>
      <c r="BF185" s="223">
        <f>IF(N185="snížená",J185,0)</f>
        <v>0</v>
      </c>
      <c r="BG185" s="223">
        <f>IF(N185="zákl. přenesená",J185,0)</f>
        <v>0</v>
      </c>
      <c r="BH185" s="223">
        <f>IF(N185="sníž. přenesená",J185,0)</f>
        <v>0</v>
      </c>
      <c r="BI185" s="223">
        <f>IF(N185="nulová",J185,0)</f>
        <v>0</v>
      </c>
      <c r="BJ185" s="20" t="s">
        <v>90</v>
      </c>
      <c r="BK185" s="223">
        <f>ROUND(I185*H185,2)</f>
        <v>0</v>
      </c>
      <c r="BL185" s="20" t="s">
        <v>170</v>
      </c>
      <c r="BM185" s="222" t="s">
        <v>976</v>
      </c>
    </row>
    <row r="186" s="13" customFormat="1">
      <c r="A186" s="13"/>
      <c r="B186" s="229"/>
      <c r="C186" s="230"/>
      <c r="D186" s="231" t="s">
        <v>174</v>
      </c>
      <c r="E186" s="232" t="s">
        <v>44</v>
      </c>
      <c r="F186" s="233" t="s">
        <v>90</v>
      </c>
      <c r="G186" s="230"/>
      <c r="H186" s="234">
        <v>1</v>
      </c>
      <c r="I186" s="235"/>
      <c r="J186" s="230"/>
      <c r="K186" s="230"/>
      <c r="L186" s="236"/>
      <c r="M186" s="237"/>
      <c r="N186" s="238"/>
      <c r="O186" s="238"/>
      <c r="P186" s="238"/>
      <c r="Q186" s="238"/>
      <c r="R186" s="238"/>
      <c r="S186" s="238"/>
      <c r="T186" s="239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0" t="s">
        <v>174</v>
      </c>
      <c r="AU186" s="240" t="s">
        <v>21</v>
      </c>
      <c r="AV186" s="13" t="s">
        <v>21</v>
      </c>
      <c r="AW186" s="13" t="s">
        <v>42</v>
      </c>
      <c r="AX186" s="13" t="s">
        <v>90</v>
      </c>
      <c r="AY186" s="240" t="s">
        <v>163</v>
      </c>
    </row>
    <row r="187" s="13" customFormat="1">
      <c r="A187" s="13"/>
      <c r="B187" s="229"/>
      <c r="C187" s="230"/>
      <c r="D187" s="231" t="s">
        <v>174</v>
      </c>
      <c r="E187" s="230"/>
      <c r="F187" s="233" t="s">
        <v>602</v>
      </c>
      <c r="G187" s="230"/>
      <c r="H187" s="234">
        <v>1.01</v>
      </c>
      <c r="I187" s="235"/>
      <c r="J187" s="230"/>
      <c r="K187" s="230"/>
      <c r="L187" s="236"/>
      <c r="M187" s="237"/>
      <c r="N187" s="238"/>
      <c r="O187" s="238"/>
      <c r="P187" s="238"/>
      <c r="Q187" s="238"/>
      <c r="R187" s="238"/>
      <c r="S187" s="238"/>
      <c r="T187" s="23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0" t="s">
        <v>174</v>
      </c>
      <c r="AU187" s="240" t="s">
        <v>21</v>
      </c>
      <c r="AV187" s="13" t="s">
        <v>21</v>
      </c>
      <c r="AW187" s="13" t="s">
        <v>4</v>
      </c>
      <c r="AX187" s="13" t="s">
        <v>90</v>
      </c>
      <c r="AY187" s="240" t="s">
        <v>163</v>
      </c>
    </row>
    <row r="188" s="2" customFormat="1" ht="24.15" customHeight="1">
      <c r="A188" s="42"/>
      <c r="B188" s="43"/>
      <c r="C188" s="211" t="s">
        <v>338</v>
      </c>
      <c r="D188" s="211" t="s">
        <v>165</v>
      </c>
      <c r="E188" s="212" t="s">
        <v>977</v>
      </c>
      <c r="F188" s="213" t="s">
        <v>978</v>
      </c>
      <c r="G188" s="214" t="s">
        <v>408</v>
      </c>
      <c r="H188" s="215">
        <v>4</v>
      </c>
      <c r="I188" s="216"/>
      <c r="J188" s="217">
        <f>ROUND(I188*H188,2)</f>
        <v>0</v>
      </c>
      <c r="K188" s="213" t="s">
        <v>169</v>
      </c>
      <c r="L188" s="48"/>
      <c r="M188" s="218" t="s">
        <v>44</v>
      </c>
      <c r="N188" s="219" t="s">
        <v>53</v>
      </c>
      <c r="O188" s="88"/>
      <c r="P188" s="220">
        <f>O188*H188</f>
        <v>0</v>
      </c>
      <c r="Q188" s="220">
        <v>0.0017099999999999999</v>
      </c>
      <c r="R188" s="220">
        <f>Q188*H188</f>
        <v>0.0068399999999999997</v>
      </c>
      <c r="S188" s="220">
        <v>0</v>
      </c>
      <c r="T188" s="221">
        <f>S188*H188</f>
        <v>0</v>
      </c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R188" s="222" t="s">
        <v>170</v>
      </c>
      <c r="AT188" s="222" t="s">
        <v>165</v>
      </c>
      <c r="AU188" s="222" t="s">
        <v>21</v>
      </c>
      <c r="AY188" s="20" t="s">
        <v>163</v>
      </c>
      <c r="BE188" s="223">
        <f>IF(N188="základní",J188,0)</f>
        <v>0</v>
      </c>
      <c r="BF188" s="223">
        <f>IF(N188="snížená",J188,0)</f>
        <v>0</v>
      </c>
      <c r="BG188" s="223">
        <f>IF(N188="zákl. přenesená",J188,0)</f>
        <v>0</v>
      </c>
      <c r="BH188" s="223">
        <f>IF(N188="sníž. přenesená",J188,0)</f>
        <v>0</v>
      </c>
      <c r="BI188" s="223">
        <f>IF(N188="nulová",J188,0)</f>
        <v>0</v>
      </c>
      <c r="BJ188" s="20" t="s">
        <v>90</v>
      </c>
      <c r="BK188" s="223">
        <f>ROUND(I188*H188,2)</f>
        <v>0</v>
      </c>
      <c r="BL188" s="20" t="s">
        <v>170</v>
      </c>
      <c r="BM188" s="222" t="s">
        <v>979</v>
      </c>
    </row>
    <row r="189" s="2" customFormat="1">
      <c r="A189" s="42"/>
      <c r="B189" s="43"/>
      <c r="C189" s="44"/>
      <c r="D189" s="224" t="s">
        <v>172</v>
      </c>
      <c r="E189" s="44"/>
      <c r="F189" s="225" t="s">
        <v>980</v>
      </c>
      <c r="G189" s="44"/>
      <c r="H189" s="44"/>
      <c r="I189" s="226"/>
      <c r="J189" s="44"/>
      <c r="K189" s="44"/>
      <c r="L189" s="48"/>
      <c r="M189" s="227"/>
      <c r="N189" s="228"/>
      <c r="O189" s="88"/>
      <c r="P189" s="88"/>
      <c r="Q189" s="88"/>
      <c r="R189" s="88"/>
      <c r="S189" s="88"/>
      <c r="T189" s="89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T189" s="20" t="s">
        <v>172</v>
      </c>
      <c r="AU189" s="20" t="s">
        <v>21</v>
      </c>
    </row>
    <row r="190" s="16" customFormat="1">
      <c r="A190" s="16"/>
      <c r="B190" s="278"/>
      <c r="C190" s="279"/>
      <c r="D190" s="231" t="s">
        <v>174</v>
      </c>
      <c r="E190" s="280" t="s">
        <v>44</v>
      </c>
      <c r="F190" s="281" t="s">
        <v>961</v>
      </c>
      <c r="G190" s="279"/>
      <c r="H190" s="280" t="s">
        <v>44</v>
      </c>
      <c r="I190" s="282"/>
      <c r="J190" s="279"/>
      <c r="K190" s="279"/>
      <c r="L190" s="283"/>
      <c r="M190" s="284"/>
      <c r="N190" s="285"/>
      <c r="O190" s="285"/>
      <c r="P190" s="285"/>
      <c r="Q190" s="285"/>
      <c r="R190" s="285"/>
      <c r="S190" s="285"/>
      <c r="T190" s="28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T190" s="287" t="s">
        <v>174</v>
      </c>
      <c r="AU190" s="287" t="s">
        <v>21</v>
      </c>
      <c r="AV190" s="16" t="s">
        <v>90</v>
      </c>
      <c r="AW190" s="16" t="s">
        <v>42</v>
      </c>
      <c r="AX190" s="16" t="s">
        <v>82</v>
      </c>
      <c r="AY190" s="287" t="s">
        <v>163</v>
      </c>
    </row>
    <row r="191" s="13" customFormat="1">
      <c r="A191" s="13"/>
      <c r="B191" s="229"/>
      <c r="C191" s="230"/>
      <c r="D191" s="231" t="s">
        <v>174</v>
      </c>
      <c r="E191" s="232" t="s">
        <v>44</v>
      </c>
      <c r="F191" s="233" t="s">
        <v>981</v>
      </c>
      <c r="G191" s="230"/>
      <c r="H191" s="234">
        <v>2</v>
      </c>
      <c r="I191" s="235"/>
      <c r="J191" s="230"/>
      <c r="K191" s="230"/>
      <c r="L191" s="236"/>
      <c r="M191" s="237"/>
      <c r="N191" s="238"/>
      <c r="O191" s="238"/>
      <c r="P191" s="238"/>
      <c r="Q191" s="238"/>
      <c r="R191" s="238"/>
      <c r="S191" s="238"/>
      <c r="T191" s="23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0" t="s">
        <v>174</v>
      </c>
      <c r="AU191" s="240" t="s">
        <v>21</v>
      </c>
      <c r="AV191" s="13" t="s">
        <v>21</v>
      </c>
      <c r="AW191" s="13" t="s">
        <v>42</v>
      </c>
      <c r="AX191" s="13" t="s">
        <v>82</v>
      </c>
      <c r="AY191" s="240" t="s">
        <v>163</v>
      </c>
    </row>
    <row r="192" s="13" customFormat="1">
      <c r="A192" s="13"/>
      <c r="B192" s="229"/>
      <c r="C192" s="230"/>
      <c r="D192" s="231" t="s">
        <v>174</v>
      </c>
      <c r="E192" s="232" t="s">
        <v>44</v>
      </c>
      <c r="F192" s="233" t="s">
        <v>982</v>
      </c>
      <c r="G192" s="230"/>
      <c r="H192" s="234">
        <v>1</v>
      </c>
      <c r="I192" s="235"/>
      <c r="J192" s="230"/>
      <c r="K192" s="230"/>
      <c r="L192" s="236"/>
      <c r="M192" s="237"/>
      <c r="N192" s="238"/>
      <c r="O192" s="238"/>
      <c r="P192" s="238"/>
      <c r="Q192" s="238"/>
      <c r="R192" s="238"/>
      <c r="S192" s="238"/>
      <c r="T192" s="23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0" t="s">
        <v>174</v>
      </c>
      <c r="AU192" s="240" t="s">
        <v>21</v>
      </c>
      <c r="AV192" s="13" t="s">
        <v>21</v>
      </c>
      <c r="AW192" s="13" t="s">
        <v>42</v>
      </c>
      <c r="AX192" s="13" t="s">
        <v>82</v>
      </c>
      <c r="AY192" s="240" t="s">
        <v>163</v>
      </c>
    </row>
    <row r="193" s="16" customFormat="1">
      <c r="A193" s="16"/>
      <c r="B193" s="278"/>
      <c r="C193" s="279"/>
      <c r="D193" s="231" t="s">
        <v>174</v>
      </c>
      <c r="E193" s="280" t="s">
        <v>44</v>
      </c>
      <c r="F193" s="281" t="s">
        <v>963</v>
      </c>
      <c r="G193" s="279"/>
      <c r="H193" s="280" t="s">
        <v>44</v>
      </c>
      <c r="I193" s="282"/>
      <c r="J193" s="279"/>
      <c r="K193" s="279"/>
      <c r="L193" s="283"/>
      <c r="M193" s="284"/>
      <c r="N193" s="285"/>
      <c r="O193" s="285"/>
      <c r="P193" s="285"/>
      <c r="Q193" s="285"/>
      <c r="R193" s="285"/>
      <c r="S193" s="285"/>
      <c r="T193" s="28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T193" s="287" t="s">
        <v>174</v>
      </c>
      <c r="AU193" s="287" t="s">
        <v>21</v>
      </c>
      <c r="AV193" s="16" t="s">
        <v>90</v>
      </c>
      <c r="AW193" s="16" t="s">
        <v>42</v>
      </c>
      <c r="AX193" s="16" t="s">
        <v>82</v>
      </c>
      <c r="AY193" s="287" t="s">
        <v>163</v>
      </c>
    </row>
    <row r="194" s="13" customFormat="1">
      <c r="A194" s="13"/>
      <c r="B194" s="229"/>
      <c r="C194" s="230"/>
      <c r="D194" s="231" t="s">
        <v>174</v>
      </c>
      <c r="E194" s="232" t="s">
        <v>44</v>
      </c>
      <c r="F194" s="233" t="s">
        <v>983</v>
      </c>
      <c r="G194" s="230"/>
      <c r="H194" s="234">
        <v>1</v>
      </c>
      <c r="I194" s="235"/>
      <c r="J194" s="230"/>
      <c r="K194" s="230"/>
      <c r="L194" s="236"/>
      <c r="M194" s="237"/>
      <c r="N194" s="238"/>
      <c r="O194" s="238"/>
      <c r="P194" s="238"/>
      <c r="Q194" s="238"/>
      <c r="R194" s="238"/>
      <c r="S194" s="238"/>
      <c r="T194" s="23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0" t="s">
        <v>174</v>
      </c>
      <c r="AU194" s="240" t="s">
        <v>21</v>
      </c>
      <c r="AV194" s="13" t="s">
        <v>21</v>
      </c>
      <c r="AW194" s="13" t="s">
        <v>42</v>
      </c>
      <c r="AX194" s="13" t="s">
        <v>82</v>
      </c>
      <c r="AY194" s="240" t="s">
        <v>163</v>
      </c>
    </row>
    <row r="195" s="15" customFormat="1">
      <c r="A195" s="15"/>
      <c r="B195" s="252"/>
      <c r="C195" s="253"/>
      <c r="D195" s="231" t="s">
        <v>174</v>
      </c>
      <c r="E195" s="254" t="s">
        <v>44</v>
      </c>
      <c r="F195" s="255" t="s">
        <v>226</v>
      </c>
      <c r="G195" s="253"/>
      <c r="H195" s="256">
        <v>4</v>
      </c>
      <c r="I195" s="257"/>
      <c r="J195" s="253"/>
      <c r="K195" s="253"/>
      <c r="L195" s="258"/>
      <c r="M195" s="259"/>
      <c r="N195" s="260"/>
      <c r="O195" s="260"/>
      <c r="P195" s="260"/>
      <c r="Q195" s="260"/>
      <c r="R195" s="260"/>
      <c r="S195" s="260"/>
      <c r="T195" s="261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62" t="s">
        <v>174</v>
      </c>
      <c r="AU195" s="262" t="s">
        <v>21</v>
      </c>
      <c r="AV195" s="15" t="s">
        <v>170</v>
      </c>
      <c r="AW195" s="15" t="s">
        <v>42</v>
      </c>
      <c r="AX195" s="15" t="s">
        <v>90</v>
      </c>
      <c r="AY195" s="262" t="s">
        <v>163</v>
      </c>
    </row>
    <row r="196" s="2" customFormat="1" ht="16.5" customHeight="1">
      <c r="A196" s="42"/>
      <c r="B196" s="43"/>
      <c r="C196" s="263" t="s">
        <v>343</v>
      </c>
      <c r="D196" s="263" t="s">
        <v>306</v>
      </c>
      <c r="E196" s="264" t="s">
        <v>984</v>
      </c>
      <c r="F196" s="265" t="s">
        <v>985</v>
      </c>
      <c r="G196" s="266" t="s">
        <v>408</v>
      </c>
      <c r="H196" s="267">
        <v>3.0299999999999998</v>
      </c>
      <c r="I196" s="268"/>
      <c r="J196" s="269">
        <f>ROUND(I196*H196,2)</f>
        <v>0</v>
      </c>
      <c r="K196" s="265" t="s">
        <v>169</v>
      </c>
      <c r="L196" s="270"/>
      <c r="M196" s="271" t="s">
        <v>44</v>
      </c>
      <c r="N196" s="272" t="s">
        <v>53</v>
      </c>
      <c r="O196" s="88"/>
      <c r="P196" s="220">
        <f>O196*H196</f>
        <v>0</v>
      </c>
      <c r="Q196" s="220">
        <v>0.0149</v>
      </c>
      <c r="R196" s="220">
        <f>Q196*H196</f>
        <v>0.045147</v>
      </c>
      <c r="S196" s="220">
        <v>0</v>
      </c>
      <c r="T196" s="221">
        <f>S196*H196</f>
        <v>0</v>
      </c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R196" s="222" t="s">
        <v>218</v>
      </c>
      <c r="AT196" s="222" t="s">
        <v>306</v>
      </c>
      <c r="AU196" s="222" t="s">
        <v>21</v>
      </c>
      <c r="AY196" s="20" t="s">
        <v>163</v>
      </c>
      <c r="BE196" s="223">
        <f>IF(N196="základní",J196,0)</f>
        <v>0</v>
      </c>
      <c r="BF196" s="223">
        <f>IF(N196="snížená",J196,0)</f>
        <v>0</v>
      </c>
      <c r="BG196" s="223">
        <f>IF(N196="zákl. přenesená",J196,0)</f>
        <v>0</v>
      </c>
      <c r="BH196" s="223">
        <f>IF(N196="sníž. přenesená",J196,0)</f>
        <v>0</v>
      </c>
      <c r="BI196" s="223">
        <f>IF(N196="nulová",J196,0)</f>
        <v>0</v>
      </c>
      <c r="BJ196" s="20" t="s">
        <v>90</v>
      </c>
      <c r="BK196" s="223">
        <f>ROUND(I196*H196,2)</f>
        <v>0</v>
      </c>
      <c r="BL196" s="20" t="s">
        <v>170</v>
      </c>
      <c r="BM196" s="222" t="s">
        <v>986</v>
      </c>
    </row>
    <row r="197" s="13" customFormat="1">
      <c r="A197" s="13"/>
      <c r="B197" s="229"/>
      <c r="C197" s="230"/>
      <c r="D197" s="231" t="s">
        <v>174</v>
      </c>
      <c r="E197" s="232" t="s">
        <v>44</v>
      </c>
      <c r="F197" s="233" t="s">
        <v>987</v>
      </c>
      <c r="G197" s="230"/>
      <c r="H197" s="234">
        <v>3</v>
      </c>
      <c r="I197" s="235"/>
      <c r="J197" s="230"/>
      <c r="K197" s="230"/>
      <c r="L197" s="236"/>
      <c r="M197" s="237"/>
      <c r="N197" s="238"/>
      <c r="O197" s="238"/>
      <c r="P197" s="238"/>
      <c r="Q197" s="238"/>
      <c r="R197" s="238"/>
      <c r="S197" s="238"/>
      <c r="T197" s="23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0" t="s">
        <v>174</v>
      </c>
      <c r="AU197" s="240" t="s">
        <v>21</v>
      </c>
      <c r="AV197" s="13" t="s">
        <v>21</v>
      </c>
      <c r="AW197" s="13" t="s">
        <v>42</v>
      </c>
      <c r="AX197" s="13" t="s">
        <v>90</v>
      </c>
      <c r="AY197" s="240" t="s">
        <v>163</v>
      </c>
    </row>
    <row r="198" s="13" customFormat="1">
      <c r="A198" s="13"/>
      <c r="B198" s="229"/>
      <c r="C198" s="230"/>
      <c r="D198" s="231" t="s">
        <v>174</v>
      </c>
      <c r="E198" s="230"/>
      <c r="F198" s="233" t="s">
        <v>851</v>
      </c>
      <c r="G198" s="230"/>
      <c r="H198" s="234">
        <v>3.0299999999999998</v>
      </c>
      <c r="I198" s="235"/>
      <c r="J198" s="230"/>
      <c r="K198" s="230"/>
      <c r="L198" s="236"/>
      <c r="M198" s="237"/>
      <c r="N198" s="238"/>
      <c r="O198" s="238"/>
      <c r="P198" s="238"/>
      <c r="Q198" s="238"/>
      <c r="R198" s="238"/>
      <c r="S198" s="238"/>
      <c r="T198" s="239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0" t="s">
        <v>174</v>
      </c>
      <c r="AU198" s="240" t="s">
        <v>21</v>
      </c>
      <c r="AV198" s="13" t="s">
        <v>21</v>
      </c>
      <c r="AW198" s="13" t="s">
        <v>4</v>
      </c>
      <c r="AX198" s="13" t="s">
        <v>90</v>
      </c>
      <c r="AY198" s="240" t="s">
        <v>163</v>
      </c>
    </row>
    <row r="199" s="2" customFormat="1" ht="21.75" customHeight="1">
      <c r="A199" s="42"/>
      <c r="B199" s="43"/>
      <c r="C199" s="263" t="s">
        <v>349</v>
      </c>
      <c r="D199" s="263" t="s">
        <v>306</v>
      </c>
      <c r="E199" s="264" t="s">
        <v>988</v>
      </c>
      <c r="F199" s="265" t="s">
        <v>989</v>
      </c>
      <c r="G199" s="266" t="s">
        <v>408</v>
      </c>
      <c r="H199" s="267">
        <v>1.01</v>
      </c>
      <c r="I199" s="268"/>
      <c r="J199" s="269">
        <f>ROUND(I199*H199,2)</f>
        <v>0</v>
      </c>
      <c r="K199" s="265" t="s">
        <v>169</v>
      </c>
      <c r="L199" s="270"/>
      <c r="M199" s="271" t="s">
        <v>44</v>
      </c>
      <c r="N199" s="272" t="s">
        <v>53</v>
      </c>
      <c r="O199" s="88"/>
      <c r="P199" s="220">
        <f>O199*H199</f>
        <v>0</v>
      </c>
      <c r="Q199" s="220">
        <v>0.010999999999999999</v>
      </c>
      <c r="R199" s="220">
        <f>Q199*H199</f>
        <v>0.01111</v>
      </c>
      <c r="S199" s="220">
        <v>0</v>
      </c>
      <c r="T199" s="221">
        <f>S199*H199</f>
        <v>0</v>
      </c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R199" s="222" t="s">
        <v>218</v>
      </c>
      <c r="AT199" s="222" t="s">
        <v>306</v>
      </c>
      <c r="AU199" s="222" t="s">
        <v>21</v>
      </c>
      <c r="AY199" s="20" t="s">
        <v>163</v>
      </c>
      <c r="BE199" s="223">
        <f>IF(N199="základní",J199,0)</f>
        <v>0</v>
      </c>
      <c r="BF199" s="223">
        <f>IF(N199="snížená",J199,0)</f>
        <v>0</v>
      </c>
      <c r="BG199" s="223">
        <f>IF(N199="zákl. přenesená",J199,0)</f>
        <v>0</v>
      </c>
      <c r="BH199" s="223">
        <f>IF(N199="sníž. přenesená",J199,0)</f>
        <v>0</v>
      </c>
      <c r="BI199" s="223">
        <f>IF(N199="nulová",J199,0)</f>
        <v>0</v>
      </c>
      <c r="BJ199" s="20" t="s">
        <v>90</v>
      </c>
      <c r="BK199" s="223">
        <f>ROUND(I199*H199,2)</f>
        <v>0</v>
      </c>
      <c r="BL199" s="20" t="s">
        <v>170</v>
      </c>
      <c r="BM199" s="222" t="s">
        <v>990</v>
      </c>
    </row>
    <row r="200" s="13" customFormat="1">
      <c r="A200" s="13"/>
      <c r="B200" s="229"/>
      <c r="C200" s="230"/>
      <c r="D200" s="231" t="s">
        <v>174</v>
      </c>
      <c r="E200" s="230"/>
      <c r="F200" s="233" t="s">
        <v>602</v>
      </c>
      <c r="G200" s="230"/>
      <c r="H200" s="234">
        <v>1.01</v>
      </c>
      <c r="I200" s="235"/>
      <c r="J200" s="230"/>
      <c r="K200" s="230"/>
      <c r="L200" s="236"/>
      <c r="M200" s="237"/>
      <c r="N200" s="238"/>
      <c r="O200" s="238"/>
      <c r="P200" s="238"/>
      <c r="Q200" s="238"/>
      <c r="R200" s="238"/>
      <c r="S200" s="238"/>
      <c r="T200" s="239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0" t="s">
        <v>174</v>
      </c>
      <c r="AU200" s="240" t="s">
        <v>21</v>
      </c>
      <c r="AV200" s="13" t="s">
        <v>21</v>
      </c>
      <c r="AW200" s="13" t="s">
        <v>4</v>
      </c>
      <c r="AX200" s="13" t="s">
        <v>90</v>
      </c>
      <c r="AY200" s="240" t="s">
        <v>163</v>
      </c>
    </row>
    <row r="201" s="2" customFormat="1" ht="24.15" customHeight="1">
      <c r="A201" s="42"/>
      <c r="B201" s="43"/>
      <c r="C201" s="211" t="s">
        <v>355</v>
      </c>
      <c r="D201" s="211" t="s">
        <v>165</v>
      </c>
      <c r="E201" s="212" t="s">
        <v>991</v>
      </c>
      <c r="F201" s="213" t="s">
        <v>992</v>
      </c>
      <c r="G201" s="214" t="s">
        <v>408</v>
      </c>
      <c r="H201" s="215">
        <v>4</v>
      </c>
      <c r="I201" s="216"/>
      <c r="J201" s="217">
        <f>ROUND(I201*H201,2)</f>
        <v>0</v>
      </c>
      <c r="K201" s="213" t="s">
        <v>169</v>
      </c>
      <c r="L201" s="48"/>
      <c r="M201" s="218" t="s">
        <v>44</v>
      </c>
      <c r="N201" s="219" t="s">
        <v>53</v>
      </c>
      <c r="O201" s="88"/>
      <c r="P201" s="220">
        <f>O201*H201</f>
        <v>0</v>
      </c>
      <c r="Q201" s="220">
        <v>0.00167</v>
      </c>
      <c r="R201" s="220">
        <f>Q201*H201</f>
        <v>0.0066800000000000002</v>
      </c>
      <c r="S201" s="220">
        <v>0</v>
      </c>
      <c r="T201" s="221">
        <f>S201*H201</f>
        <v>0</v>
      </c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R201" s="222" t="s">
        <v>170</v>
      </c>
      <c r="AT201" s="222" t="s">
        <v>165</v>
      </c>
      <c r="AU201" s="222" t="s">
        <v>21</v>
      </c>
      <c r="AY201" s="20" t="s">
        <v>163</v>
      </c>
      <c r="BE201" s="223">
        <f>IF(N201="základní",J201,0)</f>
        <v>0</v>
      </c>
      <c r="BF201" s="223">
        <f>IF(N201="snížená",J201,0)</f>
        <v>0</v>
      </c>
      <c r="BG201" s="223">
        <f>IF(N201="zákl. přenesená",J201,0)</f>
        <v>0</v>
      </c>
      <c r="BH201" s="223">
        <f>IF(N201="sníž. přenesená",J201,0)</f>
        <v>0</v>
      </c>
      <c r="BI201" s="223">
        <f>IF(N201="nulová",J201,0)</f>
        <v>0</v>
      </c>
      <c r="BJ201" s="20" t="s">
        <v>90</v>
      </c>
      <c r="BK201" s="223">
        <f>ROUND(I201*H201,2)</f>
        <v>0</v>
      </c>
      <c r="BL201" s="20" t="s">
        <v>170</v>
      </c>
      <c r="BM201" s="222" t="s">
        <v>993</v>
      </c>
    </row>
    <row r="202" s="2" customFormat="1">
      <c r="A202" s="42"/>
      <c r="B202" s="43"/>
      <c r="C202" s="44"/>
      <c r="D202" s="224" t="s">
        <v>172</v>
      </c>
      <c r="E202" s="44"/>
      <c r="F202" s="225" t="s">
        <v>994</v>
      </c>
      <c r="G202" s="44"/>
      <c r="H202" s="44"/>
      <c r="I202" s="226"/>
      <c r="J202" s="44"/>
      <c r="K202" s="44"/>
      <c r="L202" s="48"/>
      <c r="M202" s="227"/>
      <c r="N202" s="228"/>
      <c r="O202" s="88"/>
      <c r="P202" s="88"/>
      <c r="Q202" s="88"/>
      <c r="R202" s="88"/>
      <c r="S202" s="88"/>
      <c r="T202" s="89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T202" s="20" t="s">
        <v>172</v>
      </c>
      <c r="AU202" s="20" t="s">
        <v>21</v>
      </c>
    </row>
    <row r="203" s="16" customFormat="1">
      <c r="A203" s="16"/>
      <c r="B203" s="278"/>
      <c r="C203" s="279"/>
      <c r="D203" s="231" t="s">
        <v>174</v>
      </c>
      <c r="E203" s="280" t="s">
        <v>44</v>
      </c>
      <c r="F203" s="281" t="s">
        <v>961</v>
      </c>
      <c r="G203" s="279"/>
      <c r="H203" s="280" t="s">
        <v>44</v>
      </c>
      <c r="I203" s="282"/>
      <c r="J203" s="279"/>
      <c r="K203" s="279"/>
      <c r="L203" s="283"/>
      <c r="M203" s="284"/>
      <c r="N203" s="285"/>
      <c r="O203" s="285"/>
      <c r="P203" s="285"/>
      <c r="Q203" s="285"/>
      <c r="R203" s="285"/>
      <c r="S203" s="285"/>
      <c r="T203" s="28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T203" s="287" t="s">
        <v>174</v>
      </c>
      <c r="AU203" s="287" t="s">
        <v>21</v>
      </c>
      <c r="AV203" s="16" t="s">
        <v>90</v>
      </c>
      <c r="AW203" s="16" t="s">
        <v>42</v>
      </c>
      <c r="AX203" s="16" t="s">
        <v>82</v>
      </c>
      <c r="AY203" s="287" t="s">
        <v>163</v>
      </c>
    </row>
    <row r="204" s="13" customFormat="1">
      <c r="A204" s="13"/>
      <c r="B204" s="229"/>
      <c r="C204" s="230"/>
      <c r="D204" s="231" t="s">
        <v>174</v>
      </c>
      <c r="E204" s="232" t="s">
        <v>44</v>
      </c>
      <c r="F204" s="233" t="s">
        <v>995</v>
      </c>
      <c r="G204" s="230"/>
      <c r="H204" s="234">
        <v>4</v>
      </c>
      <c r="I204" s="235"/>
      <c r="J204" s="230"/>
      <c r="K204" s="230"/>
      <c r="L204" s="236"/>
      <c r="M204" s="237"/>
      <c r="N204" s="238"/>
      <c r="O204" s="238"/>
      <c r="P204" s="238"/>
      <c r="Q204" s="238"/>
      <c r="R204" s="238"/>
      <c r="S204" s="238"/>
      <c r="T204" s="239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0" t="s">
        <v>174</v>
      </c>
      <c r="AU204" s="240" t="s">
        <v>21</v>
      </c>
      <c r="AV204" s="13" t="s">
        <v>21</v>
      </c>
      <c r="AW204" s="13" t="s">
        <v>42</v>
      </c>
      <c r="AX204" s="13" t="s">
        <v>90</v>
      </c>
      <c r="AY204" s="240" t="s">
        <v>163</v>
      </c>
    </row>
    <row r="205" s="2" customFormat="1" ht="16.5" customHeight="1">
      <c r="A205" s="42"/>
      <c r="B205" s="43"/>
      <c r="C205" s="263" t="s">
        <v>364</v>
      </c>
      <c r="D205" s="263" t="s">
        <v>306</v>
      </c>
      <c r="E205" s="264" t="s">
        <v>996</v>
      </c>
      <c r="F205" s="265" t="s">
        <v>997</v>
      </c>
      <c r="G205" s="266" t="s">
        <v>408</v>
      </c>
      <c r="H205" s="267">
        <v>4.04</v>
      </c>
      <c r="I205" s="268"/>
      <c r="J205" s="269">
        <f>ROUND(I205*H205,2)</f>
        <v>0</v>
      </c>
      <c r="K205" s="265" t="s">
        <v>169</v>
      </c>
      <c r="L205" s="270"/>
      <c r="M205" s="271" t="s">
        <v>44</v>
      </c>
      <c r="N205" s="272" t="s">
        <v>53</v>
      </c>
      <c r="O205" s="88"/>
      <c r="P205" s="220">
        <f>O205*H205</f>
        <v>0</v>
      </c>
      <c r="Q205" s="220">
        <v>0.01</v>
      </c>
      <c r="R205" s="220">
        <f>Q205*H205</f>
        <v>0.040399999999999998</v>
      </c>
      <c r="S205" s="220">
        <v>0</v>
      </c>
      <c r="T205" s="221">
        <f>S205*H205</f>
        <v>0</v>
      </c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R205" s="222" t="s">
        <v>218</v>
      </c>
      <c r="AT205" s="222" t="s">
        <v>306</v>
      </c>
      <c r="AU205" s="222" t="s">
        <v>21</v>
      </c>
      <c r="AY205" s="20" t="s">
        <v>163</v>
      </c>
      <c r="BE205" s="223">
        <f>IF(N205="základní",J205,0)</f>
        <v>0</v>
      </c>
      <c r="BF205" s="223">
        <f>IF(N205="snížená",J205,0)</f>
        <v>0</v>
      </c>
      <c r="BG205" s="223">
        <f>IF(N205="zákl. přenesená",J205,0)</f>
        <v>0</v>
      </c>
      <c r="BH205" s="223">
        <f>IF(N205="sníž. přenesená",J205,0)</f>
        <v>0</v>
      </c>
      <c r="BI205" s="223">
        <f>IF(N205="nulová",J205,0)</f>
        <v>0</v>
      </c>
      <c r="BJ205" s="20" t="s">
        <v>90</v>
      </c>
      <c r="BK205" s="223">
        <f>ROUND(I205*H205,2)</f>
        <v>0</v>
      </c>
      <c r="BL205" s="20" t="s">
        <v>170</v>
      </c>
      <c r="BM205" s="222" t="s">
        <v>998</v>
      </c>
    </row>
    <row r="206" s="13" customFormat="1">
      <c r="A206" s="13"/>
      <c r="B206" s="229"/>
      <c r="C206" s="230"/>
      <c r="D206" s="231" t="s">
        <v>174</v>
      </c>
      <c r="E206" s="230"/>
      <c r="F206" s="233" t="s">
        <v>416</v>
      </c>
      <c r="G206" s="230"/>
      <c r="H206" s="234">
        <v>4.04</v>
      </c>
      <c r="I206" s="235"/>
      <c r="J206" s="230"/>
      <c r="K206" s="230"/>
      <c r="L206" s="236"/>
      <c r="M206" s="237"/>
      <c r="N206" s="238"/>
      <c r="O206" s="238"/>
      <c r="P206" s="238"/>
      <c r="Q206" s="238"/>
      <c r="R206" s="238"/>
      <c r="S206" s="238"/>
      <c r="T206" s="239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0" t="s">
        <v>174</v>
      </c>
      <c r="AU206" s="240" t="s">
        <v>21</v>
      </c>
      <c r="AV206" s="13" t="s">
        <v>21</v>
      </c>
      <c r="AW206" s="13" t="s">
        <v>4</v>
      </c>
      <c r="AX206" s="13" t="s">
        <v>90</v>
      </c>
      <c r="AY206" s="240" t="s">
        <v>163</v>
      </c>
    </row>
    <row r="207" s="2" customFormat="1" ht="24.15" customHeight="1">
      <c r="A207" s="42"/>
      <c r="B207" s="43"/>
      <c r="C207" s="211" t="s">
        <v>369</v>
      </c>
      <c r="D207" s="211" t="s">
        <v>165</v>
      </c>
      <c r="E207" s="212" t="s">
        <v>999</v>
      </c>
      <c r="F207" s="213" t="s">
        <v>1000</v>
      </c>
      <c r="G207" s="214" t="s">
        <v>408</v>
      </c>
      <c r="H207" s="215">
        <v>2</v>
      </c>
      <c r="I207" s="216"/>
      <c r="J207" s="217">
        <f>ROUND(I207*H207,2)</f>
        <v>0</v>
      </c>
      <c r="K207" s="213" t="s">
        <v>169</v>
      </c>
      <c r="L207" s="48"/>
      <c r="M207" s="218" t="s">
        <v>44</v>
      </c>
      <c r="N207" s="219" t="s">
        <v>53</v>
      </c>
      <c r="O207" s="88"/>
      <c r="P207" s="220">
        <f>O207*H207</f>
        <v>0</v>
      </c>
      <c r="Q207" s="220">
        <v>0.0017099999999999999</v>
      </c>
      <c r="R207" s="220">
        <f>Q207*H207</f>
        <v>0.0034199999999999999</v>
      </c>
      <c r="S207" s="220">
        <v>0</v>
      </c>
      <c r="T207" s="221">
        <f>S207*H207</f>
        <v>0</v>
      </c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R207" s="222" t="s">
        <v>170</v>
      </c>
      <c r="AT207" s="222" t="s">
        <v>165</v>
      </c>
      <c r="AU207" s="222" t="s">
        <v>21</v>
      </c>
      <c r="AY207" s="20" t="s">
        <v>163</v>
      </c>
      <c r="BE207" s="223">
        <f>IF(N207="základní",J207,0)</f>
        <v>0</v>
      </c>
      <c r="BF207" s="223">
        <f>IF(N207="snížená",J207,0)</f>
        <v>0</v>
      </c>
      <c r="BG207" s="223">
        <f>IF(N207="zákl. přenesená",J207,0)</f>
        <v>0</v>
      </c>
      <c r="BH207" s="223">
        <f>IF(N207="sníž. přenesená",J207,0)</f>
        <v>0</v>
      </c>
      <c r="BI207" s="223">
        <f>IF(N207="nulová",J207,0)</f>
        <v>0</v>
      </c>
      <c r="BJ207" s="20" t="s">
        <v>90</v>
      </c>
      <c r="BK207" s="223">
        <f>ROUND(I207*H207,2)</f>
        <v>0</v>
      </c>
      <c r="BL207" s="20" t="s">
        <v>170</v>
      </c>
      <c r="BM207" s="222" t="s">
        <v>1001</v>
      </c>
    </row>
    <row r="208" s="2" customFormat="1">
      <c r="A208" s="42"/>
      <c r="B208" s="43"/>
      <c r="C208" s="44"/>
      <c r="D208" s="224" t="s">
        <v>172</v>
      </c>
      <c r="E208" s="44"/>
      <c r="F208" s="225" t="s">
        <v>1002</v>
      </c>
      <c r="G208" s="44"/>
      <c r="H208" s="44"/>
      <c r="I208" s="226"/>
      <c r="J208" s="44"/>
      <c r="K208" s="44"/>
      <c r="L208" s="48"/>
      <c r="M208" s="227"/>
      <c r="N208" s="228"/>
      <c r="O208" s="88"/>
      <c r="P208" s="88"/>
      <c r="Q208" s="88"/>
      <c r="R208" s="88"/>
      <c r="S208" s="88"/>
      <c r="T208" s="89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T208" s="20" t="s">
        <v>172</v>
      </c>
      <c r="AU208" s="20" t="s">
        <v>21</v>
      </c>
    </row>
    <row r="209" s="16" customFormat="1">
      <c r="A209" s="16"/>
      <c r="B209" s="278"/>
      <c r="C209" s="279"/>
      <c r="D209" s="231" t="s">
        <v>174</v>
      </c>
      <c r="E209" s="280" t="s">
        <v>44</v>
      </c>
      <c r="F209" s="281" t="s">
        <v>961</v>
      </c>
      <c r="G209" s="279"/>
      <c r="H209" s="280" t="s">
        <v>44</v>
      </c>
      <c r="I209" s="282"/>
      <c r="J209" s="279"/>
      <c r="K209" s="279"/>
      <c r="L209" s="283"/>
      <c r="M209" s="284"/>
      <c r="N209" s="285"/>
      <c r="O209" s="285"/>
      <c r="P209" s="285"/>
      <c r="Q209" s="285"/>
      <c r="R209" s="285"/>
      <c r="S209" s="285"/>
      <c r="T209" s="28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T209" s="287" t="s">
        <v>174</v>
      </c>
      <c r="AU209" s="287" t="s">
        <v>21</v>
      </c>
      <c r="AV209" s="16" t="s">
        <v>90</v>
      </c>
      <c r="AW209" s="16" t="s">
        <v>42</v>
      </c>
      <c r="AX209" s="16" t="s">
        <v>82</v>
      </c>
      <c r="AY209" s="287" t="s">
        <v>163</v>
      </c>
    </row>
    <row r="210" s="13" customFormat="1">
      <c r="A210" s="13"/>
      <c r="B210" s="229"/>
      <c r="C210" s="230"/>
      <c r="D210" s="231" t="s">
        <v>174</v>
      </c>
      <c r="E210" s="232" t="s">
        <v>44</v>
      </c>
      <c r="F210" s="233" t="s">
        <v>1003</v>
      </c>
      <c r="G210" s="230"/>
      <c r="H210" s="234">
        <v>2</v>
      </c>
      <c r="I210" s="235"/>
      <c r="J210" s="230"/>
      <c r="K210" s="230"/>
      <c r="L210" s="236"/>
      <c r="M210" s="237"/>
      <c r="N210" s="238"/>
      <c r="O210" s="238"/>
      <c r="P210" s="238"/>
      <c r="Q210" s="238"/>
      <c r="R210" s="238"/>
      <c r="S210" s="238"/>
      <c r="T210" s="239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0" t="s">
        <v>174</v>
      </c>
      <c r="AU210" s="240" t="s">
        <v>21</v>
      </c>
      <c r="AV210" s="13" t="s">
        <v>21</v>
      </c>
      <c r="AW210" s="13" t="s">
        <v>42</v>
      </c>
      <c r="AX210" s="13" t="s">
        <v>90</v>
      </c>
      <c r="AY210" s="240" t="s">
        <v>163</v>
      </c>
    </row>
    <row r="211" s="2" customFormat="1" ht="16.5" customHeight="1">
      <c r="A211" s="42"/>
      <c r="B211" s="43"/>
      <c r="C211" s="263" t="s">
        <v>375</v>
      </c>
      <c r="D211" s="263" t="s">
        <v>306</v>
      </c>
      <c r="E211" s="264" t="s">
        <v>1004</v>
      </c>
      <c r="F211" s="265" t="s">
        <v>1005</v>
      </c>
      <c r="G211" s="266" t="s">
        <v>408</v>
      </c>
      <c r="H211" s="267">
        <v>2.02</v>
      </c>
      <c r="I211" s="268"/>
      <c r="J211" s="269">
        <f>ROUND(I211*H211,2)</f>
        <v>0</v>
      </c>
      <c r="K211" s="265" t="s">
        <v>169</v>
      </c>
      <c r="L211" s="270"/>
      <c r="M211" s="271" t="s">
        <v>44</v>
      </c>
      <c r="N211" s="272" t="s">
        <v>53</v>
      </c>
      <c r="O211" s="88"/>
      <c r="P211" s="220">
        <f>O211*H211</f>
        <v>0</v>
      </c>
      <c r="Q211" s="220">
        <v>0.0178</v>
      </c>
      <c r="R211" s="220">
        <f>Q211*H211</f>
        <v>0.035956000000000002</v>
      </c>
      <c r="S211" s="220">
        <v>0</v>
      </c>
      <c r="T211" s="221">
        <f>S211*H211</f>
        <v>0</v>
      </c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R211" s="222" t="s">
        <v>218</v>
      </c>
      <c r="AT211" s="222" t="s">
        <v>306</v>
      </c>
      <c r="AU211" s="222" t="s">
        <v>21</v>
      </c>
      <c r="AY211" s="20" t="s">
        <v>163</v>
      </c>
      <c r="BE211" s="223">
        <f>IF(N211="základní",J211,0)</f>
        <v>0</v>
      </c>
      <c r="BF211" s="223">
        <f>IF(N211="snížená",J211,0)</f>
        <v>0</v>
      </c>
      <c r="BG211" s="223">
        <f>IF(N211="zákl. přenesená",J211,0)</f>
        <v>0</v>
      </c>
      <c r="BH211" s="223">
        <f>IF(N211="sníž. přenesená",J211,0)</f>
        <v>0</v>
      </c>
      <c r="BI211" s="223">
        <f>IF(N211="nulová",J211,0)</f>
        <v>0</v>
      </c>
      <c r="BJ211" s="20" t="s">
        <v>90</v>
      </c>
      <c r="BK211" s="223">
        <f>ROUND(I211*H211,2)</f>
        <v>0</v>
      </c>
      <c r="BL211" s="20" t="s">
        <v>170</v>
      </c>
      <c r="BM211" s="222" t="s">
        <v>1006</v>
      </c>
    </row>
    <row r="212" s="13" customFormat="1">
      <c r="A212" s="13"/>
      <c r="B212" s="229"/>
      <c r="C212" s="230"/>
      <c r="D212" s="231" t="s">
        <v>174</v>
      </c>
      <c r="E212" s="230"/>
      <c r="F212" s="233" t="s">
        <v>1007</v>
      </c>
      <c r="G212" s="230"/>
      <c r="H212" s="234">
        <v>2.02</v>
      </c>
      <c r="I212" s="235"/>
      <c r="J212" s="230"/>
      <c r="K212" s="230"/>
      <c r="L212" s="236"/>
      <c r="M212" s="237"/>
      <c r="N212" s="238"/>
      <c r="O212" s="238"/>
      <c r="P212" s="238"/>
      <c r="Q212" s="238"/>
      <c r="R212" s="238"/>
      <c r="S212" s="238"/>
      <c r="T212" s="239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0" t="s">
        <v>174</v>
      </c>
      <c r="AU212" s="240" t="s">
        <v>21</v>
      </c>
      <c r="AV212" s="13" t="s">
        <v>21</v>
      </c>
      <c r="AW212" s="13" t="s">
        <v>4</v>
      </c>
      <c r="AX212" s="13" t="s">
        <v>90</v>
      </c>
      <c r="AY212" s="240" t="s">
        <v>163</v>
      </c>
    </row>
    <row r="213" s="2" customFormat="1" ht="24.15" customHeight="1">
      <c r="A213" s="42"/>
      <c r="B213" s="43"/>
      <c r="C213" s="211" t="s">
        <v>381</v>
      </c>
      <c r="D213" s="211" t="s">
        <v>165</v>
      </c>
      <c r="E213" s="212" t="s">
        <v>1008</v>
      </c>
      <c r="F213" s="213" t="s">
        <v>1009</v>
      </c>
      <c r="G213" s="214" t="s">
        <v>358</v>
      </c>
      <c r="H213" s="215">
        <v>289.69999999999999</v>
      </c>
      <c r="I213" s="216"/>
      <c r="J213" s="217">
        <f>ROUND(I213*H213,2)</f>
        <v>0</v>
      </c>
      <c r="K213" s="213" t="s">
        <v>169</v>
      </c>
      <c r="L213" s="48"/>
      <c r="M213" s="218" t="s">
        <v>44</v>
      </c>
      <c r="N213" s="219" t="s">
        <v>53</v>
      </c>
      <c r="O213" s="88"/>
      <c r="P213" s="220">
        <f>O213*H213</f>
        <v>0</v>
      </c>
      <c r="Q213" s="220">
        <v>0</v>
      </c>
      <c r="R213" s="220">
        <f>Q213*H213</f>
        <v>0</v>
      </c>
      <c r="S213" s="220">
        <v>0</v>
      </c>
      <c r="T213" s="221">
        <f>S213*H213</f>
        <v>0</v>
      </c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R213" s="222" t="s">
        <v>170</v>
      </c>
      <c r="AT213" s="222" t="s">
        <v>165</v>
      </c>
      <c r="AU213" s="222" t="s">
        <v>21</v>
      </c>
      <c r="AY213" s="20" t="s">
        <v>163</v>
      </c>
      <c r="BE213" s="223">
        <f>IF(N213="základní",J213,0)</f>
        <v>0</v>
      </c>
      <c r="BF213" s="223">
        <f>IF(N213="snížená",J213,0)</f>
        <v>0</v>
      </c>
      <c r="BG213" s="223">
        <f>IF(N213="zákl. přenesená",J213,0)</f>
        <v>0</v>
      </c>
      <c r="BH213" s="223">
        <f>IF(N213="sníž. přenesená",J213,0)</f>
        <v>0</v>
      </c>
      <c r="BI213" s="223">
        <f>IF(N213="nulová",J213,0)</f>
        <v>0</v>
      </c>
      <c r="BJ213" s="20" t="s">
        <v>90</v>
      </c>
      <c r="BK213" s="223">
        <f>ROUND(I213*H213,2)</f>
        <v>0</v>
      </c>
      <c r="BL213" s="20" t="s">
        <v>170</v>
      </c>
      <c r="BM213" s="222" t="s">
        <v>1010</v>
      </c>
    </row>
    <row r="214" s="2" customFormat="1">
      <c r="A214" s="42"/>
      <c r="B214" s="43"/>
      <c r="C214" s="44"/>
      <c r="D214" s="224" t="s">
        <v>172</v>
      </c>
      <c r="E214" s="44"/>
      <c r="F214" s="225" t="s">
        <v>1011</v>
      </c>
      <c r="G214" s="44"/>
      <c r="H214" s="44"/>
      <c r="I214" s="226"/>
      <c r="J214" s="44"/>
      <c r="K214" s="44"/>
      <c r="L214" s="48"/>
      <c r="M214" s="227"/>
      <c r="N214" s="228"/>
      <c r="O214" s="88"/>
      <c r="P214" s="88"/>
      <c r="Q214" s="88"/>
      <c r="R214" s="88"/>
      <c r="S214" s="88"/>
      <c r="T214" s="89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T214" s="20" t="s">
        <v>172</v>
      </c>
      <c r="AU214" s="20" t="s">
        <v>21</v>
      </c>
    </row>
    <row r="215" s="13" customFormat="1">
      <c r="A215" s="13"/>
      <c r="B215" s="229"/>
      <c r="C215" s="230"/>
      <c r="D215" s="231" t="s">
        <v>174</v>
      </c>
      <c r="E215" s="232" t="s">
        <v>44</v>
      </c>
      <c r="F215" s="233" t="s">
        <v>1012</v>
      </c>
      <c r="G215" s="230"/>
      <c r="H215" s="234">
        <v>215.30000000000001</v>
      </c>
      <c r="I215" s="235"/>
      <c r="J215" s="230"/>
      <c r="K215" s="230"/>
      <c r="L215" s="236"/>
      <c r="M215" s="237"/>
      <c r="N215" s="238"/>
      <c r="O215" s="238"/>
      <c r="P215" s="238"/>
      <c r="Q215" s="238"/>
      <c r="R215" s="238"/>
      <c r="S215" s="238"/>
      <c r="T215" s="239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0" t="s">
        <v>174</v>
      </c>
      <c r="AU215" s="240" t="s">
        <v>21</v>
      </c>
      <c r="AV215" s="13" t="s">
        <v>21</v>
      </c>
      <c r="AW215" s="13" t="s">
        <v>42</v>
      </c>
      <c r="AX215" s="13" t="s">
        <v>82</v>
      </c>
      <c r="AY215" s="240" t="s">
        <v>163</v>
      </c>
    </row>
    <row r="216" s="13" customFormat="1">
      <c r="A216" s="13"/>
      <c r="B216" s="229"/>
      <c r="C216" s="230"/>
      <c r="D216" s="231" t="s">
        <v>174</v>
      </c>
      <c r="E216" s="232" t="s">
        <v>44</v>
      </c>
      <c r="F216" s="233" t="s">
        <v>1013</v>
      </c>
      <c r="G216" s="230"/>
      <c r="H216" s="234">
        <v>74.400000000000006</v>
      </c>
      <c r="I216" s="235"/>
      <c r="J216" s="230"/>
      <c r="K216" s="230"/>
      <c r="L216" s="236"/>
      <c r="M216" s="237"/>
      <c r="N216" s="238"/>
      <c r="O216" s="238"/>
      <c r="P216" s="238"/>
      <c r="Q216" s="238"/>
      <c r="R216" s="238"/>
      <c r="S216" s="238"/>
      <c r="T216" s="239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0" t="s">
        <v>174</v>
      </c>
      <c r="AU216" s="240" t="s">
        <v>21</v>
      </c>
      <c r="AV216" s="13" t="s">
        <v>21</v>
      </c>
      <c r="AW216" s="13" t="s">
        <v>42</v>
      </c>
      <c r="AX216" s="13" t="s">
        <v>82</v>
      </c>
      <c r="AY216" s="240" t="s">
        <v>163</v>
      </c>
    </row>
    <row r="217" s="15" customFormat="1">
      <c r="A217" s="15"/>
      <c r="B217" s="252"/>
      <c r="C217" s="253"/>
      <c r="D217" s="231" t="s">
        <v>174</v>
      </c>
      <c r="E217" s="254" t="s">
        <v>44</v>
      </c>
      <c r="F217" s="255" t="s">
        <v>226</v>
      </c>
      <c r="G217" s="253"/>
      <c r="H217" s="256">
        <v>289.69999999999999</v>
      </c>
      <c r="I217" s="257"/>
      <c r="J217" s="253"/>
      <c r="K217" s="253"/>
      <c r="L217" s="258"/>
      <c r="M217" s="259"/>
      <c r="N217" s="260"/>
      <c r="O217" s="260"/>
      <c r="P217" s="260"/>
      <c r="Q217" s="260"/>
      <c r="R217" s="260"/>
      <c r="S217" s="260"/>
      <c r="T217" s="261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2" t="s">
        <v>174</v>
      </c>
      <c r="AU217" s="262" t="s">
        <v>21</v>
      </c>
      <c r="AV217" s="15" t="s">
        <v>170</v>
      </c>
      <c r="AW217" s="15" t="s">
        <v>42</v>
      </c>
      <c r="AX217" s="15" t="s">
        <v>90</v>
      </c>
      <c r="AY217" s="262" t="s">
        <v>163</v>
      </c>
    </row>
    <row r="218" s="2" customFormat="1" ht="16.5" customHeight="1">
      <c r="A218" s="42"/>
      <c r="B218" s="43"/>
      <c r="C218" s="263" t="s">
        <v>386</v>
      </c>
      <c r="D218" s="263" t="s">
        <v>306</v>
      </c>
      <c r="E218" s="264" t="s">
        <v>1014</v>
      </c>
      <c r="F218" s="265" t="s">
        <v>1015</v>
      </c>
      <c r="G218" s="266" t="s">
        <v>358</v>
      </c>
      <c r="H218" s="267">
        <v>294.04599999999999</v>
      </c>
      <c r="I218" s="268"/>
      <c r="J218" s="269">
        <f>ROUND(I218*H218,2)</f>
        <v>0</v>
      </c>
      <c r="K218" s="265" t="s">
        <v>169</v>
      </c>
      <c r="L218" s="270"/>
      <c r="M218" s="271" t="s">
        <v>44</v>
      </c>
      <c r="N218" s="272" t="s">
        <v>53</v>
      </c>
      <c r="O218" s="88"/>
      <c r="P218" s="220">
        <f>O218*H218</f>
        <v>0</v>
      </c>
      <c r="Q218" s="220">
        <v>0.00147</v>
      </c>
      <c r="R218" s="220">
        <f>Q218*H218</f>
        <v>0.43224762</v>
      </c>
      <c r="S218" s="220">
        <v>0</v>
      </c>
      <c r="T218" s="221">
        <f>S218*H218</f>
        <v>0</v>
      </c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R218" s="222" t="s">
        <v>218</v>
      </c>
      <c r="AT218" s="222" t="s">
        <v>306</v>
      </c>
      <c r="AU218" s="222" t="s">
        <v>21</v>
      </c>
      <c r="AY218" s="20" t="s">
        <v>163</v>
      </c>
      <c r="BE218" s="223">
        <f>IF(N218="základní",J218,0)</f>
        <v>0</v>
      </c>
      <c r="BF218" s="223">
        <f>IF(N218="snížená",J218,0)</f>
        <v>0</v>
      </c>
      <c r="BG218" s="223">
        <f>IF(N218="zákl. přenesená",J218,0)</f>
        <v>0</v>
      </c>
      <c r="BH218" s="223">
        <f>IF(N218="sníž. přenesená",J218,0)</f>
        <v>0</v>
      </c>
      <c r="BI218" s="223">
        <f>IF(N218="nulová",J218,0)</f>
        <v>0</v>
      </c>
      <c r="BJ218" s="20" t="s">
        <v>90</v>
      </c>
      <c r="BK218" s="223">
        <f>ROUND(I218*H218,2)</f>
        <v>0</v>
      </c>
      <c r="BL218" s="20" t="s">
        <v>170</v>
      </c>
      <c r="BM218" s="222" t="s">
        <v>1016</v>
      </c>
    </row>
    <row r="219" s="2" customFormat="1">
      <c r="A219" s="42"/>
      <c r="B219" s="43"/>
      <c r="C219" s="44"/>
      <c r="D219" s="231" t="s">
        <v>512</v>
      </c>
      <c r="E219" s="44"/>
      <c r="F219" s="273" t="s">
        <v>818</v>
      </c>
      <c r="G219" s="44"/>
      <c r="H219" s="44"/>
      <c r="I219" s="226"/>
      <c r="J219" s="44"/>
      <c r="K219" s="44"/>
      <c r="L219" s="48"/>
      <c r="M219" s="227"/>
      <c r="N219" s="228"/>
      <c r="O219" s="88"/>
      <c r="P219" s="88"/>
      <c r="Q219" s="88"/>
      <c r="R219" s="88"/>
      <c r="S219" s="88"/>
      <c r="T219" s="89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T219" s="20" t="s">
        <v>512</v>
      </c>
      <c r="AU219" s="20" t="s">
        <v>21</v>
      </c>
    </row>
    <row r="220" s="13" customFormat="1">
      <c r="A220" s="13"/>
      <c r="B220" s="229"/>
      <c r="C220" s="230"/>
      <c r="D220" s="231" t="s">
        <v>174</v>
      </c>
      <c r="E220" s="230"/>
      <c r="F220" s="233" t="s">
        <v>1017</v>
      </c>
      <c r="G220" s="230"/>
      <c r="H220" s="234">
        <v>294.04599999999999</v>
      </c>
      <c r="I220" s="235"/>
      <c r="J220" s="230"/>
      <c r="K220" s="230"/>
      <c r="L220" s="236"/>
      <c r="M220" s="237"/>
      <c r="N220" s="238"/>
      <c r="O220" s="238"/>
      <c r="P220" s="238"/>
      <c r="Q220" s="238"/>
      <c r="R220" s="238"/>
      <c r="S220" s="238"/>
      <c r="T220" s="239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0" t="s">
        <v>174</v>
      </c>
      <c r="AU220" s="240" t="s">
        <v>21</v>
      </c>
      <c r="AV220" s="13" t="s">
        <v>21</v>
      </c>
      <c r="AW220" s="13" t="s">
        <v>4</v>
      </c>
      <c r="AX220" s="13" t="s">
        <v>90</v>
      </c>
      <c r="AY220" s="240" t="s">
        <v>163</v>
      </c>
    </row>
    <row r="221" s="2" customFormat="1" ht="16.5" customHeight="1">
      <c r="A221" s="42"/>
      <c r="B221" s="43"/>
      <c r="C221" s="211" t="s">
        <v>392</v>
      </c>
      <c r="D221" s="211" t="s">
        <v>165</v>
      </c>
      <c r="E221" s="212" t="s">
        <v>1018</v>
      </c>
      <c r="F221" s="213" t="s">
        <v>1019</v>
      </c>
      <c r="G221" s="214" t="s">
        <v>358</v>
      </c>
      <c r="H221" s="215">
        <v>34</v>
      </c>
      <c r="I221" s="216"/>
      <c r="J221" s="217">
        <f>ROUND(I221*H221,2)</f>
        <v>0</v>
      </c>
      <c r="K221" s="213" t="s">
        <v>169</v>
      </c>
      <c r="L221" s="48"/>
      <c r="M221" s="218" t="s">
        <v>44</v>
      </c>
      <c r="N221" s="219" t="s">
        <v>53</v>
      </c>
      <c r="O221" s="88"/>
      <c r="P221" s="220">
        <f>O221*H221</f>
        <v>0</v>
      </c>
      <c r="Q221" s="220">
        <v>0</v>
      </c>
      <c r="R221" s="220">
        <f>Q221*H221</f>
        <v>0</v>
      </c>
      <c r="S221" s="220">
        <v>0.0025000000000000001</v>
      </c>
      <c r="T221" s="221">
        <f>S221*H221</f>
        <v>0.085000000000000006</v>
      </c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R221" s="222" t="s">
        <v>170</v>
      </c>
      <c r="AT221" s="222" t="s">
        <v>165</v>
      </c>
      <c r="AU221" s="222" t="s">
        <v>21</v>
      </c>
      <c r="AY221" s="20" t="s">
        <v>163</v>
      </c>
      <c r="BE221" s="223">
        <f>IF(N221="základní",J221,0)</f>
        <v>0</v>
      </c>
      <c r="BF221" s="223">
        <f>IF(N221="snížená",J221,0)</f>
        <v>0</v>
      </c>
      <c r="BG221" s="223">
        <f>IF(N221="zákl. přenesená",J221,0)</f>
        <v>0</v>
      </c>
      <c r="BH221" s="223">
        <f>IF(N221="sníž. přenesená",J221,0)</f>
        <v>0</v>
      </c>
      <c r="BI221" s="223">
        <f>IF(N221="nulová",J221,0)</f>
        <v>0</v>
      </c>
      <c r="BJ221" s="20" t="s">
        <v>90</v>
      </c>
      <c r="BK221" s="223">
        <f>ROUND(I221*H221,2)</f>
        <v>0</v>
      </c>
      <c r="BL221" s="20" t="s">
        <v>170</v>
      </c>
      <c r="BM221" s="222" t="s">
        <v>1020</v>
      </c>
    </row>
    <row r="222" s="2" customFormat="1">
      <c r="A222" s="42"/>
      <c r="B222" s="43"/>
      <c r="C222" s="44"/>
      <c r="D222" s="224" t="s">
        <v>172</v>
      </c>
      <c r="E222" s="44"/>
      <c r="F222" s="225" t="s">
        <v>1021</v>
      </c>
      <c r="G222" s="44"/>
      <c r="H222" s="44"/>
      <c r="I222" s="226"/>
      <c r="J222" s="44"/>
      <c r="K222" s="44"/>
      <c r="L222" s="48"/>
      <c r="M222" s="227"/>
      <c r="N222" s="228"/>
      <c r="O222" s="88"/>
      <c r="P222" s="88"/>
      <c r="Q222" s="88"/>
      <c r="R222" s="88"/>
      <c r="S222" s="88"/>
      <c r="T222" s="89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T222" s="20" t="s">
        <v>172</v>
      </c>
      <c r="AU222" s="20" t="s">
        <v>21</v>
      </c>
    </row>
    <row r="223" s="13" customFormat="1">
      <c r="A223" s="13"/>
      <c r="B223" s="229"/>
      <c r="C223" s="230"/>
      <c r="D223" s="231" t="s">
        <v>174</v>
      </c>
      <c r="E223" s="232" t="s">
        <v>44</v>
      </c>
      <c r="F223" s="233" t="s">
        <v>381</v>
      </c>
      <c r="G223" s="230"/>
      <c r="H223" s="234">
        <v>34</v>
      </c>
      <c r="I223" s="235"/>
      <c r="J223" s="230"/>
      <c r="K223" s="230"/>
      <c r="L223" s="236"/>
      <c r="M223" s="237"/>
      <c r="N223" s="238"/>
      <c r="O223" s="238"/>
      <c r="P223" s="238"/>
      <c r="Q223" s="238"/>
      <c r="R223" s="238"/>
      <c r="S223" s="238"/>
      <c r="T223" s="23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0" t="s">
        <v>174</v>
      </c>
      <c r="AU223" s="240" t="s">
        <v>21</v>
      </c>
      <c r="AV223" s="13" t="s">
        <v>21</v>
      </c>
      <c r="AW223" s="13" t="s">
        <v>42</v>
      </c>
      <c r="AX223" s="13" t="s">
        <v>90</v>
      </c>
      <c r="AY223" s="240" t="s">
        <v>163</v>
      </c>
    </row>
    <row r="224" s="2" customFormat="1" ht="24.15" customHeight="1">
      <c r="A224" s="42"/>
      <c r="B224" s="43"/>
      <c r="C224" s="211" t="s">
        <v>399</v>
      </c>
      <c r="D224" s="211" t="s">
        <v>165</v>
      </c>
      <c r="E224" s="212" t="s">
        <v>1022</v>
      </c>
      <c r="F224" s="213" t="s">
        <v>1023</v>
      </c>
      <c r="G224" s="214" t="s">
        <v>408</v>
      </c>
      <c r="H224" s="215">
        <v>29</v>
      </c>
      <c r="I224" s="216"/>
      <c r="J224" s="217">
        <f>ROUND(I224*H224,2)</f>
        <v>0</v>
      </c>
      <c r="K224" s="213" t="s">
        <v>169</v>
      </c>
      <c r="L224" s="48"/>
      <c r="M224" s="218" t="s">
        <v>44</v>
      </c>
      <c r="N224" s="219" t="s">
        <v>53</v>
      </c>
      <c r="O224" s="88"/>
      <c r="P224" s="220">
        <f>O224*H224</f>
        <v>0</v>
      </c>
      <c r="Q224" s="220">
        <v>0</v>
      </c>
      <c r="R224" s="220">
        <f>Q224*H224</f>
        <v>0</v>
      </c>
      <c r="S224" s="220">
        <v>0</v>
      </c>
      <c r="T224" s="221">
        <f>S224*H224</f>
        <v>0</v>
      </c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R224" s="222" t="s">
        <v>170</v>
      </c>
      <c r="AT224" s="222" t="s">
        <v>165</v>
      </c>
      <c r="AU224" s="222" t="s">
        <v>21</v>
      </c>
      <c r="AY224" s="20" t="s">
        <v>163</v>
      </c>
      <c r="BE224" s="223">
        <f>IF(N224="základní",J224,0)</f>
        <v>0</v>
      </c>
      <c r="BF224" s="223">
        <f>IF(N224="snížená",J224,0)</f>
        <v>0</v>
      </c>
      <c r="BG224" s="223">
        <f>IF(N224="zákl. přenesená",J224,0)</f>
        <v>0</v>
      </c>
      <c r="BH224" s="223">
        <f>IF(N224="sníž. přenesená",J224,0)</f>
        <v>0</v>
      </c>
      <c r="BI224" s="223">
        <f>IF(N224="nulová",J224,0)</f>
        <v>0</v>
      </c>
      <c r="BJ224" s="20" t="s">
        <v>90</v>
      </c>
      <c r="BK224" s="223">
        <f>ROUND(I224*H224,2)</f>
        <v>0</v>
      </c>
      <c r="BL224" s="20" t="s">
        <v>170</v>
      </c>
      <c r="BM224" s="222" t="s">
        <v>1024</v>
      </c>
    </row>
    <row r="225" s="2" customFormat="1">
      <c r="A225" s="42"/>
      <c r="B225" s="43"/>
      <c r="C225" s="44"/>
      <c r="D225" s="224" t="s">
        <v>172</v>
      </c>
      <c r="E225" s="44"/>
      <c r="F225" s="225" t="s">
        <v>1025</v>
      </c>
      <c r="G225" s="44"/>
      <c r="H225" s="44"/>
      <c r="I225" s="226"/>
      <c r="J225" s="44"/>
      <c r="K225" s="44"/>
      <c r="L225" s="48"/>
      <c r="M225" s="227"/>
      <c r="N225" s="228"/>
      <c r="O225" s="88"/>
      <c r="P225" s="88"/>
      <c r="Q225" s="88"/>
      <c r="R225" s="88"/>
      <c r="S225" s="88"/>
      <c r="T225" s="89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T225" s="20" t="s">
        <v>172</v>
      </c>
      <c r="AU225" s="20" t="s">
        <v>21</v>
      </c>
    </row>
    <row r="226" s="16" customFormat="1">
      <c r="A226" s="16"/>
      <c r="B226" s="278"/>
      <c r="C226" s="279"/>
      <c r="D226" s="231" t="s">
        <v>174</v>
      </c>
      <c r="E226" s="280" t="s">
        <v>44</v>
      </c>
      <c r="F226" s="281" t="s">
        <v>961</v>
      </c>
      <c r="G226" s="279"/>
      <c r="H226" s="280" t="s">
        <v>44</v>
      </c>
      <c r="I226" s="282"/>
      <c r="J226" s="279"/>
      <c r="K226" s="279"/>
      <c r="L226" s="283"/>
      <c r="M226" s="284"/>
      <c r="N226" s="285"/>
      <c r="O226" s="285"/>
      <c r="P226" s="285"/>
      <c r="Q226" s="285"/>
      <c r="R226" s="285"/>
      <c r="S226" s="285"/>
      <c r="T226" s="28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T226" s="287" t="s">
        <v>174</v>
      </c>
      <c r="AU226" s="287" t="s">
        <v>21</v>
      </c>
      <c r="AV226" s="16" t="s">
        <v>90</v>
      </c>
      <c r="AW226" s="16" t="s">
        <v>42</v>
      </c>
      <c r="AX226" s="16" t="s">
        <v>82</v>
      </c>
      <c r="AY226" s="287" t="s">
        <v>163</v>
      </c>
    </row>
    <row r="227" s="13" customFormat="1">
      <c r="A227" s="13"/>
      <c r="B227" s="229"/>
      <c r="C227" s="230"/>
      <c r="D227" s="231" t="s">
        <v>174</v>
      </c>
      <c r="E227" s="232" t="s">
        <v>44</v>
      </c>
      <c r="F227" s="233" t="s">
        <v>1026</v>
      </c>
      <c r="G227" s="230"/>
      <c r="H227" s="234">
        <v>2</v>
      </c>
      <c r="I227" s="235"/>
      <c r="J227" s="230"/>
      <c r="K227" s="230"/>
      <c r="L227" s="236"/>
      <c r="M227" s="237"/>
      <c r="N227" s="238"/>
      <c r="O227" s="238"/>
      <c r="P227" s="238"/>
      <c r="Q227" s="238"/>
      <c r="R227" s="238"/>
      <c r="S227" s="238"/>
      <c r="T227" s="239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0" t="s">
        <v>174</v>
      </c>
      <c r="AU227" s="240" t="s">
        <v>21</v>
      </c>
      <c r="AV227" s="13" t="s">
        <v>21</v>
      </c>
      <c r="AW227" s="13" t="s">
        <v>42</v>
      </c>
      <c r="AX227" s="13" t="s">
        <v>82</v>
      </c>
      <c r="AY227" s="240" t="s">
        <v>163</v>
      </c>
    </row>
    <row r="228" s="13" customFormat="1">
      <c r="A228" s="13"/>
      <c r="B228" s="229"/>
      <c r="C228" s="230"/>
      <c r="D228" s="231" t="s">
        <v>174</v>
      </c>
      <c r="E228" s="232" t="s">
        <v>44</v>
      </c>
      <c r="F228" s="233" t="s">
        <v>1027</v>
      </c>
      <c r="G228" s="230"/>
      <c r="H228" s="234">
        <v>10</v>
      </c>
      <c r="I228" s="235"/>
      <c r="J228" s="230"/>
      <c r="K228" s="230"/>
      <c r="L228" s="236"/>
      <c r="M228" s="237"/>
      <c r="N228" s="238"/>
      <c r="O228" s="238"/>
      <c r="P228" s="238"/>
      <c r="Q228" s="238"/>
      <c r="R228" s="238"/>
      <c r="S228" s="238"/>
      <c r="T228" s="239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0" t="s">
        <v>174</v>
      </c>
      <c r="AU228" s="240" t="s">
        <v>21</v>
      </c>
      <c r="AV228" s="13" t="s">
        <v>21</v>
      </c>
      <c r="AW228" s="13" t="s">
        <v>42</v>
      </c>
      <c r="AX228" s="13" t="s">
        <v>82</v>
      </c>
      <c r="AY228" s="240" t="s">
        <v>163</v>
      </c>
    </row>
    <row r="229" s="13" customFormat="1">
      <c r="A229" s="13"/>
      <c r="B229" s="229"/>
      <c r="C229" s="230"/>
      <c r="D229" s="231" t="s">
        <v>174</v>
      </c>
      <c r="E229" s="232" t="s">
        <v>44</v>
      </c>
      <c r="F229" s="233" t="s">
        <v>1028</v>
      </c>
      <c r="G229" s="230"/>
      <c r="H229" s="234">
        <v>3</v>
      </c>
      <c r="I229" s="235"/>
      <c r="J229" s="230"/>
      <c r="K229" s="230"/>
      <c r="L229" s="236"/>
      <c r="M229" s="237"/>
      <c r="N229" s="238"/>
      <c r="O229" s="238"/>
      <c r="P229" s="238"/>
      <c r="Q229" s="238"/>
      <c r="R229" s="238"/>
      <c r="S229" s="238"/>
      <c r="T229" s="239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0" t="s">
        <v>174</v>
      </c>
      <c r="AU229" s="240" t="s">
        <v>21</v>
      </c>
      <c r="AV229" s="13" t="s">
        <v>21</v>
      </c>
      <c r="AW229" s="13" t="s">
        <v>42</v>
      </c>
      <c r="AX229" s="13" t="s">
        <v>82</v>
      </c>
      <c r="AY229" s="240" t="s">
        <v>163</v>
      </c>
    </row>
    <row r="230" s="13" customFormat="1">
      <c r="A230" s="13"/>
      <c r="B230" s="229"/>
      <c r="C230" s="230"/>
      <c r="D230" s="231" t="s">
        <v>174</v>
      </c>
      <c r="E230" s="232" t="s">
        <v>44</v>
      </c>
      <c r="F230" s="233" t="s">
        <v>1029</v>
      </c>
      <c r="G230" s="230"/>
      <c r="H230" s="234">
        <v>1</v>
      </c>
      <c r="I230" s="235"/>
      <c r="J230" s="230"/>
      <c r="K230" s="230"/>
      <c r="L230" s="236"/>
      <c r="M230" s="237"/>
      <c r="N230" s="238"/>
      <c r="O230" s="238"/>
      <c r="P230" s="238"/>
      <c r="Q230" s="238"/>
      <c r="R230" s="238"/>
      <c r="S230" s="238"/>
      <c r="T230" s="239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0" t="s">
        <v>174</v>
      </c>
      <c r="AU230" s="240" t="s">
        <v>21</v>
      </c>
      <c r="AV230" s="13" t="s">
        <v>21</v>
      </c>
      <c r="AW230" s="13" t="s">
        <v>42</v>
      </c>
      <c r="AX230" s="13" t="s">
        <v>82</v>
      </c>
      <c r="AY230" s="240" t="s">
        <v>163</v>
      </c>
    </row>
    <row r="231" s="16" customFormat="1">
      <c r="A231" s="16"/>
      <c r="B231" s="278"/>
      <c r="C231" s="279"/>
      <c r="D231" s="231" t="s">
        <v>174</v>
      </c>
      <c r="E231" s="280" t="s">
        <v>44</v>
      </c>
      <c r="F231" s="281" t="s">
        <v>963</v>
      </c>
      <c r="G231" s="279"/>
      <c r="H231" s="280" t="s">
        <v>44</v>
      </c>
      <c r="I231" s="282"/>
      <c r="J231" s="279"/>
      <c r="K231" s="279"/>
      <c r="L231" s="283"/>
      <c r="M231" s="284"/>
      <c r="N231" s="285"/>
      <c r="O231" s="285"/>
      <c r="P231" s="285"/>
      <c r="Q231" s="285"/>
      <c r="R231" s="285"/>
      <c r="S231" s="285"/>
      <c r="T231" s="28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T231" s="287" t="s">
        <v>174</v>
      </c>
      <c r="AU231" s="287" t="s">
        <v>21</v>
      </c>
      <c r="AV231" s="16" t="s">
        <v>90</v>
      </c>
      <c r="AW231" s="16" t="s">
        <v>42</v>
      </c>
      <c r="AX231" s="16" t="s">
        <v>82</v>
      </c>
      <c r="AY231" s="287" t="s">
        <v>163</v>
      </c>
    </row>
    <row r="232" s="13" customFormat="1">
      <c r="A232" s="13"/>
      <c r="B232" s="229"/>
      <c r="C232" s="230"/>
      <c r="D232" s="231" t="s">
        <v>174</v>
      </c>
      <c r="E232" s="232" t="s">
        <v>44</v>
      </c>
      <c r="F232" s="233" t="s">
        <v>1030</v>
      </c>
      <c r="G232" s="230"/>
      <c r="H232" s="234">
        <v>4</v>
      </c>
      <c r="I232" s="235"/>
      <c r="J232" s="230"/>
      <c r="K232" s="230"/>
      <c r="L232" s="236"/>
      <c r="M232" s="237"/>
      <c r="N232" s="238"/>
      <c r="O232" s="238"/>
      <c r="P232" s="238"/>
      <c r="Q232" s="238"/>
      <c r="R232" s="238"/>
      <c r="S232" s="238"/>
      <c r="T232" s="239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0" t="s">
        <v>174</v>
      </c>
      <c r="AU232" s="240" t="s">
        <v>21</v>
      </c>
      <c r="AV232" s="13" t="s">
        <v>21</v>
      </c>
      <c r="AW232" s="13" t="s">
        <v>42</v>
      </c>
      <c r="AX232" s="13" t="s">
        <v>82</v>
      </c>
      <c r="AY232" s="240" t="s">
        <v>163</v>
      </c>
    </row>
    <row r="233" s="13" customFormat="1">
      <c r="A233" s="13"/>
      <c r="B233" s="229"/>
      <c r="C233" s="230"/>
      <c r="D233" s="231" t="s">
        <v>174</v>
      </c>
      <c r="E233" s="232" t="s">
        <v>44</v>
      </c>
      <c r="F233" s="233" t="s">
        <v>1031</v>
      </c>
      <c r="G233" s="230"/>
      <c r="H233" s="234">
        <v>8</v>
      </c>
      <c r="I233" s="235"/>
      <c r="J233" s="230"/>
      <c r="K233" s="230"/>
      <c r="L233" s="236"/>
      <c r="M233" s="237"/>
      <c r="N233" s="238"/>
      <c r="O233" s="238"/>
      <c r="P233" s="238"/>
      <c r="Q233" s="238"/>
      <c r="R233" s="238"/>
      <c r="S233" s="238"/>
      <c r="T233" s="239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0" t="s">
        <v>174</v>
      </c>
      <c r="AU233" s="240" t="s">
        <v>21</v>
      </c>
      <c r="AV233" s="13" t="s">
        <v>21</v>
      </c>
      <c r="AW233" s="13" t="s">
        <v>42</v>
      </c>
      <c r="AX233" s="13" t="s">
        <v>82</v>
      </c>
      <c r="AY233" s="240" t="s">
        <v>163</v>
      </c>
    </row>
    <row r="234" s="13" customFormat="1">
      <c r="A234" s="13"/>
      <c r="B234" s="229"/>
      <c r="C234" s="230"/>
      <c r="D234" s="231" t="s">
        <v>174</v>
      </c>
      <c r="E234" s="232" t="s">
        <v>44</v>
      </c>
      <c r="F234" s="233" t="s">
        <v>1032</v>
      </c>
      <c r="G234" s="230"/>
      <c r="H234" s="234">
        <v>1</v>
      </c>
      <c r="I234" s="235"/>
      <c r="J234" s="230"/>
      <c r="K234" s="230"/>
      <c r="L234" s="236"/>
      <c r="M234" s="237"/>
      <c r="N234" s="238"/>
      <c r="O234" s="238"/>
      <c r="P234" s="238"/>
      <c r="Q234" s="238"/>
      <c r="R234" s="238"/>
      <c r="S234" s="238"/>
      <c r="T234" s="239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0" t="s">
        <v>174</v>
      </c>
      <c r="AU234" s="240" t="s">
        <v>21</v>
      </c>
      <c r="AV234" s="13" t="s">
        <v>21</v>
      </c>
      <c r="AW234" s="13" t="s">
        <v>42</v>
      </c>
      <c r="AX234" s="13" t="s">
        <v>82</v>
      </c>
      <c r="AY234" s="240" t="s">
        <v>163</v>
      </c>
    </row>
    <row r="235" s="15" customFormat="1">
      <c r="A235" s="15"/>
      <c r="B235" s="252"/>
      <c r="C235" s="253"/>
      <c r="D235" s="231" t="s">
        <v>174</v>
      </c>
      <c r="E235" s="254" t="s">
        <v>44</v>
      </c>
      <c r="F235" s="255" t="s">
        <v>226</v>
      </c>
      <c r="G235" s="253"/>
      <c r="H235" s="256">
        <v>29</v>
      </c>
      <c r="I235" s="257"/>
      <c r="J235" s="253"/>
      <c r="K235" s="253"/>
      <c r="L235" s="258"/>
      <c r="M235" s="259"/>
      <c r="N235" s="260"/>
      <c r="O235" s="260"/>
      <c r="P235" s="260"/>
      <c r="Q235" s="260"/>
      <c r="R235" s="260"/>
      <c r="S235" s="260"/>
      <c r="T235" s="261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2" t="s">
        <v>174</v>
      </c>
      <c r="AU235" s="262" t="s">
        <v>21</v>
      </c>
      <c r="AV235" s="15" t="s">
        <v>170</v>
      </c>
      <c r="AW235" s="15" t="s">
        <v>42</v>
      </c>
      <c r="AX235" s="15" t="s">
        <v>90</v>
      </c>
      <c r="AY235" s="262" t="s">
        <v>163</v>
      </c>
    </row>
    <row r="236" s="2" customFormat="1" ht="16.5" customHeight="1">
      <c r="A236" s="42"/>
      <c r="B236" s="43"/>
      <c r="C236" s="263" t="s">
        <v>405</v>
      </c>
      <c r="D236" s="263" t="s">
        <v>306</v>
      </c>
      <c r="E236" s="264" t="s">
        <v>1033</v>
      </c>
      <c r="F236" s="265" t="s">
        <v>1034</v>
      </c>
      <c r="G236" s="266" t="s">
        <v>408</v>
      </c>
      <c r="H236" s="267">
        <v>18.27</v>
      </c>
      <c r="I236" s="268"/>
      <c r="J236" s="269">
        <f>ROUND(I236*H236,2)</f>
        <v>0</v>
      </c>
      <c r="K236" s="265" t="s">
        <v>169</v>
      </c>
      <c r="L236" s="270"/>
      <c r="M236" s="271" t="s">
        <v>44</v>
      </c>
      <c r="N236" s="272" t="s">
        <v>53</v>
      </c>
      <c r="O236" s="88"/>
      <c r="P236" s="220">
        <f>O236*H236</f>
        <v>0</v>
      </c>
      <c r="Q236" s="220">
        <v>0.00038999999999999999</v>
      </c>
      <c r="R236" s="220">
        <f>Q236*H236</f>
        <v>0.0071252999999999993</v>
      </c>
      <c r="S236" s="220">
        <v>0</v>
      </c>
      <c r="T236" s="221">
        <f>S236*H236</f>
        <v>0</v>
      </c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R236" s="222" t="s">
        <v>218</v>
      </c>
      <c r="AT236" s="222" t="s">
        <v>306</v>
      </c>
      <c r="AU236" s="222" t="s">
        <v>21</v>
      </c>
      <c r="AY236" s="20" t="s">
        <v>163</v>
      </c>
      <c r="BE236" s="223">
        <f>IF(N236="základní",J236,0)</f>
        <v>0</v>
      </c>
      <c r="BF236" s="223">
        <f>IF(N236="snížená",J236,0)</f>
        <v>0</v>
      </c>
      <c r="BG236" s="223">
        <f>IF(N236="zákl. přenesená",J236,0)</f>
        <v>0</v>
      </c>
      <c r="BH236" s="223">
        <f>IF(N236="sníž. přenesená",J236,0)</f>
        <v>0</v>
      </c>
      <c r="BI236" s="223">
        <f>IF(N236="nulová",J236,0)</f>
        <v>0</v>
      </c>
      <c r="BJ236" s="20" t="s">
        <v>90</v>
      </c>
      <c r="BK236" s="223">
        <f>ROUND(I236*H236,2)</f>
        <v>0</v>
      </c>
      <c r="BL236" s="20" t="s">
        <v>170</v>
      </c>
      <c r="BM236" s="222" t="s">
        <v>1035</v>
      </c>
    </row>
    <row r="237" s="13" customFormat="1">
      <c r="A237" s="13"/>
      <c r="B237" s="229"/>
      <c r="C237" s="230"/>
      <c r="D237" s="231" t="s">
        <v>174</v>
      </c>
      <c r="E237" s="232" t="s">
        <v>44</v>
      </c>
      <c r="F237" s="233" t="s">
        <v>1036</v>
      </c>
      <c r="G237" s="230"/>
      <c r="H237" s="234">
        <v>18</v>
      </c>
      <c r="I237" s="235"/>
      <c r="J237" s="230"/>
      <c r="K237" s="230"/>
      <c r="L237" s="236"/>
      <c r="M237" s="237"/>
      <c r="N237" s="238"/>
      <c r="O237" s="238"/>
      <c r="P237" s="238"/>
      <c r="Q237" s="238"/>
      <c r="R237" s="238"/>
      <c r="S237" s="238"/>
      <c r="T237" s="23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0" t="s">
        <v>174</v>
      </c>
      <c r="AU237" s="240" t="s">
        <v>21</v>
      </c>
      <c r="AV237" s="13" t="s">
        <v>21</v>
      </c>
      <c r="AW237" s="13" t="s">
        <v>42</v>
      </c>
      <c r="AX237" s="13" t="s">
        <v>90</v>
      </c>
      <c r="AY237" s="240" t="s">
        <v>163</v>
      </c>
    </row>
    <row r="238" s="13" customFormat="1">
      <c r="A238" s="13"/>
      <c r="B238" s="229"/>
      <c r="C238" s="230"/>
      <c r="D238" s="231" t="s">
        <v>174</v>
      </c>
      <c r="E238" s="230"/>
      <c r="F238" s="233" t="s">
        <v>1037</v>
      </c>
      <c r="G238" s="230"/>
      <c r="H238" s="234">
        <v>18.27</v>
      </c>
      <c r="I238" s="235"/>
      <c r="J238" s="230"/>
      <c r="K238" s="230"/>
      <c r="L238" s="236"/>
      <c r="M238" s="237"/>
      <c r="N238" s="238"/>
      <c r="O238" s="238"/>
      <c r="P238" s="238"/>
      <c r="Q238" s="238"/>
      <c r="R238" s="238"/>
      <c r="S238" s="238"/>
      <c r="T238" s="239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0" t="s">
        <v>174</v>
      </c>
      <c r="AU238" s="240" t="s">
        <v>21</v>
      </c>
      <c r="AV238" s="13" t="s">
        <v>21</v>
      </c>
      <c r="AW238" s="13" t="s">
        <v>4</v>
      </c>
      <c r="AX238" s="13" t="s">
        <v>90</v>
      </c>
      <c r="AY238" s="240" t="s">
        <v>163</v>
      </c>
    </row>
    <row r="239" s="2" customFormat="1" ht="16.5" customHeight="1">
      <c r="A239" s="42"/>
      <c r="B239" s="43"/>
      <c r="C239" s="263" t="s">
        <v>412</v>
      </c>
      <c r="D239" s="263" t="s">
        <v>306</v>
      </c>
      <c r="E239" s="264" t="s">
        <v>1038</v>
      </c>
      <c r="F239" s="265" t="s">
        <v>1039</v>
      </c>
      <c r="G239" s="266" t="s">
        <v>408</v>
      </c>
      <c r="H239" s="267">
        <v>3.0449999999999999</v>
      </c>
      <c r="I239" s="268"/>
      <c r="J239" s="269">
        <f>ROUND(I239*H239,2)</f>
        <v>0</v>
      </c>
      <c r="K239" s="265" t="s">
        <v>169</v>
      </c>
      <c r="L239" s="270"/>
      <c r="M239" s="271" t="s">
        <v>44</v>
      </c>
      <c r="N239" s="272" t="s">
        <v>53</v>
      </c>
      <c r="O239" s="88"/>
      <c r="P239" s="220">
        <f>O239*H239</f>
        <v>0</v>
      </c>
      <c r="Q239" s="220">
        <v>0.00038999999999999999</v>
      </c>
      <c r="R239" s="220">
        <f>Q239*H239</f>
        <v>0.0011875499999999999</v>
      </c>
      <c r="S239" s="220">
        <v>0</v>
      </c>
      <c r="T239" s="221">
        <f>S239*H239</f>
        <v>0</v>
      </c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R239" s="222" t="s">
        <v>218</v>
      </c>
      <c r="AT239" s="222" t="s">
        <v>306</v>
      </c>
      <c r="AU239" s="222" t="s">
        <v>21</v>
      </c>
      <c r="AY239" s="20" t="s">
        <v>163</v>
      </c>
      <c r="BE239" s="223">
        <f>IF(N239="základní",J239,0)</f>
        <v>0</v>
      </c>
      <c r="BF239" s="223">
        <f>IF(N239="snížená",J239,0)</f>
        <v>0</v>
      </c>
      <c r="BG239" s="223">
        <f>IF(N239="zákl. přenesená",J239,0)</f>
        <v>0</v>
      </c>
      <c r="BH239" s="223">
        <f>IF(N239="sníž. přenesená",J239,0)</f>
        <v>0</v>
      </c>
      <c r="BI239" s="223">
        <f>IF(N239="nulová",J239,0)</f>
        <v>0</v>
      </c>
      <c r="BJ239" s="20" t="s">
        <v>90</v>
      </c>
      <c r="BK239" s="223">
        <f>ROUND(I239*H239,2)</f>
        <v>0</v>
      </c>
      <c r="BL239" s="20" t="s">
        <v>170</v>
      </c>
      <c r="BM239" s="222" t="s">
        <v>1040</v>
      </c>
    </row>
    <row r="240" s="13" customFormat="1">
      <c r="A240" s="13"/>
      <c r="B240" s="229"/>
      <c r="C240" s="230"/>
      <c r="D240" s="231" t="s">
        <v>174</v>
      </c>
      <c r="E240" s="232" t="s">
        <v>44</v>
      </c>
      <c r="F240" s="233" t="s">
        <v>987</v>
      </c>
      <c r="G240" s="230"/>
      <c r="H240" s="234">
        <v>3</v>
      </c>
      <c r="I240" s="235"/>
      <c r="J240" s="230"/>
      <c r="K240" s="230"/>
      <c r="L240" s="236"/>
      <c r="M240" s="237"/>
      <c r="N240" s="238"/>
      <c r="O240" s="238"/>
      <c r="P240" s="238"/>
      <c r="Q240" s="238"/>
      <c r="R240" s="238"/>
      <c r="S240" s="238"/>
      <c r="T240" s="239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0" t="s">
        <v>174</v>
      </c>
      <c r="AU240" s="240" t="s">
        <v>21</v>
      </c>
      <c r="AV240" s="13" t="s">
        <v>21</v>
      </c>
      <c r="AW240" s="13" t="s">
        <v>42</v>
      </c>
      <c r="AX240" s="13" t="s">
        <v>90</v>
      </c>
      <c r="AY240" s="240" t="s">
        <v>163</v>
      </c>
    </row>
    <row r="241" s="13" customFormat="1">
      <c r="A241" s="13"/>
      <c r="B241" s="229"/>
      <c r="C241" s="230"/>
      <c r="D241" s="231" t="s">
        <v>174</v>
      </c>
      <c r="E241" s="230"/>
      <c r="F241" s="233" t="s">
        <v>1041</v>
      </c>
      <c r="G241" s="230"/>
      <c r="H241" s="234">
        <v>3.0449999999999999</v>
      </c>
      <c r="I241" s="235"/>
      <c r="J241" s="230"/>
      <c r="K241" s="230"/>
      <c r="L241" s="236"/>
      <c r="M241" s="237"/>
      <c r="N241" s="238"/>
      <c r="O241" s="238"/>
      <c r="P241" s="238"/>
      <c r="Q241" s="238"/>
      <c r="R241" s="238"/>
      <c r="S241" s="238"/>
      <c r="T241" s="239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0" t="s">
        <v>174</v>
      </c>
      <c r="AU241" s="240" t="s">
        <v>21</v>
      </c>
      <c r="AV241" s="13" t="s">
        <v>21</v>
      </c>
      <c r="AW241" s="13" t="s">
        <v>4</v>
      </c>
      <c r="AX241" s="13" t="s">
        <v>90</v>
      </c>
      <c r="AY241" s="240" t="s">
        <v>163</v>
      </c>
    </row>
    <row r="242" s="2" customFormat="1" ht="16.5" customHeight="1">
      <c r="A242" s="42"/>
      <c r="B242" s="43"/>
      <c r="C242" s="263" t="s">
        <v>417</v>
      </c>
      <c r="D242" s="263" t="s">
        <v>306</v>
      </c>
      <c r="E242" s="264" t="s">
        <v>1042</v>
      </c>
      <c r="F242" s="265" t="s">
        <v>1043</v>
      </c>
      <c r="G242" s="266" t="s">
        <v>408</v>
      </c>
      <c r="H242" s="267">
        <v>3.0449999999999999</v>
      </c>
      <c r="I242" s="268"/>
      <c r="J242" s="269">
        <f>ROUND(I242*H242,2)</f>
        <v>0</v>
      </c>
      <c r="K242" s="265" t="s">
        <v>169</v>
      </c>
      <c r="L242" s="270"/>
      <c r="M242" s="271" t="s">
        <v>44</v>
      </c>
      <c r="N242" s="272" t="s">
        <v>53</v>
      </c>
      <c r="O242" s="88"/>
      <c r="P242" s="220">
        <f>O242*H242</f>
        <v>0</v>
      </c>
      <c r="Q242" s="220">
        <v>0.0035999999999999999</v>
      </c>
      <c r="R242" s="220">
        <f>Q242*H242</f>
        <v>0.010962</v>
      </c>
      <c r="S242" s="220">
        <v>0</v>
      </c>
      <c r="T242" s="221">
        <f>S242*H242</f>
        <v>0</v>
      </c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R242" s="222" t="s">
        <v>218</v>
      </c>
      <c r="AT242" s="222" t="s">
        <v>306</v>
      </c>
      <c r="AU242" s="222" t="s">
        <v>21</v>
      </c>
      <c r="AY242" s="20" t="s">
        <v>163</v>
      </c>
      <c r="BE242" s="223">
        <f>IF(N242="základní",J242,0)</f>
        <v>0</v>
      </c>
      <c r="BF242" s="223">
        <f>IF(N242="snížená",J242,0)</f>
        <v>0</v>
      </c>
      <c r="BG242" s="223">
        <f>IF(N242="zákl. přenesená",J242,0)</f>
        <v>0</v>
      </c>
      <c r="BH242" s="223">
        <f>IF(N242="sníž. přenesená",J242,0)</f>
        <v>0</v>
      </c>
      <c r="BI242" s="223">
        <f>IF(N242="nulová",J242,0)</f>
        <v>0</v>
      </c>
      <c r="BJ242" s="20" t="s">
        <v>90</v>
      </c>
      <c r="BK242" s="223">
        <f>ROUND(I242*H242,2)</f>
        <v>0</v>
      </c>
      <c r="BL242" s="20" t="s">
        <v>170</v>
      </c>
      <c r="BM242" s="222" t="s">
        <v>1044</v>
      </c>
    </row>
    <row r="243" s="13" customFormat="1">
      <c r="A243" s="13"/>
      <c r="B243" s="229"/>
      <c r="C243" s="230"/>
      <c r="D243" s="231" t="s">
        <v>174</v>
      </c>
      <c r="E243" s="232" t="s">
        <v>44</v>
      </c>
      <c r="F243" s="233" t="s">
        <v>987</v>
      </c>
      <c r="G243" s="230"/>
      <c r="H243" s="234">
        <v>3</v>
      </c>
      <c r="I243" s="235"/>
      <c r="J243" s="230"/>
      <c r="K243" s="230"/>
      <c r="L243" s="236"/>
      <c r="M243" s="237"/>
      <c r="N243" s="238"/>
      <c r="O243" s="238"/>
      <c r="P243" s="238"/>
      <c r="Q243" s="238"/>
      <c r="R243" s="238"/>
      <c r="S243" s="238"/>
      <c r="T243" s="239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0" t="s">
        <v>174</v>
      </c>
      <c r="AU243" s="240" t="s">
        <v>21</v>
      </c>
      <c r="AV243" s="13" t="s">
        <v>21</v>
      </c>
      <c r="AW243" s="13" t="s">
        <v>42</v>
      </c>
      <c r="AX243" s="13" t="s">
        <v>90</v>
      </c>
      <c r="AY243" s="240" t="s">
        <v>163</v>
      </c>
    </row>
    <row r="244" s="13" customFormat="1">
      <c r="A244" s="13"/>
      <c r="B244" s="229"/>
      <c r="C244" s="230"/>
      <c r="D244" s="231" t="s">
        <v>174</v>
      </c>
      <c r="E244" s="230"/>
      <c r="F244" s="233" t="s">
        <v>1041</v>
      </c>
      <c r="G244" s="230"/>
      <c r="H244" s="234">
        <v>3.0449999999999999</v>
      </c>
      <c r="I244" s="235"/>
      <c r="J244" s="230"/>
      <c r="K244" s="230"/>
      <c r="L244" s="236"/>
      <c r="M244" s="237"/>
      <c r="N244" s="238"/>
      <c r="O244" s="238"/>
      <c r="P244" s="238"/>
      <c r="Q244" s="238"/>
      <c r="R244" s="238"/>
      <c r="S244" s="238"/>
      <c r="T244" s="239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0" t="s">
        <v>174</v>
      </c>
      <c r="AU244" s="240" t="s">
        <v>21</v>
      </c>
      <c r="AV244" s="13" t="s">
        <v>21</v>
      </c>
      <c r="AW244" s="13" t="s">
        <v>4</v>
      </c>
      <c r="AX244" s="13" t="s">
        <v>90</v>
      </c>
      <c r="AY244" s="240" t="s">
        <v>163</v>
      </c>
    </row>
    <row r="245" s="2" customFormat="1" ht="16.5" customHeight="1">
      <c r="A245" s="42"/>
      <c r="B245" s="43"/>
      <c r="C245" s="263" t="s">
        <v>422</v>
      </c>
      <c r="D245" s="263" t="s">
        <v>306</v>
      </c>
      <c r="E245" s="264" t="s">
        <v>1045</v>
      </c>
      <c r="F245" s="265" t="s">
        <v>1046</v>
      </c>
      <c r="G245" s="266" t="s">
        <v>408</v>
      </c>
      <c r="H245" s="267">
        <v>3.0449999999999999</v>
      </c>
      <c r="I245" s="268"/>
      <c r="J245" s="269">
        <f>ROUND(I245*H245,2)</f>
        <v>0</v>
      </c>
      <c r="K245" s="265" t="s">
        <v>44</v>
      </c>
      <c r="L245" s="270"/>
      <c r="M245" s="271" t="s">
        <v>44</v>
      </c>
      <c r="N245" s="272" t="s">
        <v>53</v>
      </c>
      <c r="O245" s="88"/>
      <c r="P245" s="220">
        <f>O245*H245</f>
        <v>0</v>
      </c>
      <c r="Q245" s="220">
        <v>0</v>
      </c>
      <c r="R245" s="220">
        <f>Q245*H245</f>
        <v>0</v>
      </c>
      <c r="S245" s="220">
        <v>0</v>
      </c>
      <c r="T245" s="221">
        <f>S245*H245</f>
        <v>0</v>
      </c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R245" s="222" t="s">
        <v>218</v>
      </c>
      <c r="AT245" s="222" t="s">
        <v>306</v>
      </c>
      <c r="AU245" s="222" t="s">
        <v>21</v>
      </c>
      <c r="AY245" s="20" t="s">
        <v>163</v>
      </c>
      <c r="BE245" s="223">
        <f>IF(N245="základní",J245,0)</f>
        <v>0</v>
      </c>
      <c r="BF245" s="223">
        <f>IF(N245="snížená",J245,0)</f>
        <v>0</v>
      </c>
      <c r="BG245" s="223">
        <f>IF(N245="zákl. přenesená",J245,0)</f>
        <v>0</v>
      </c>
      <c r="BH245" s="223">
        <f>IF(N245="sníž. přenesená",J245,0)</f>
        <v>0</v>
      </c>
      <c r="BI245" s="223">
        <f>IF(N245="nulová",J245,0)</f>
        <v>0</v>
      </c>
      <c r="BJ245" s="20" t="s">
        <v>90</v>
      </c>
      <c r="BK245" s="223">
        <f>ROUND(I245*H245,2)</f>
        <v>0</v>
      </c>
      <c r="BL245" s="20" t="s">
        <v>170</v>
      </c>
      <c r="BM245" s="222" t="s">
        <v>1047</v>
      </c>
    </row>
    <row r="246" s="13" customFormat="1">
      <c r="A246" s="13"/>
      <c r="B246" s="229"/>
      <c r="C246" s="230"/>
      <c r="D246" s="231" t="s">
        <v>174</v>
      </c>
      <c r="E246" s="230"/>
      <c r="F246" s="233" t="s">
        <v>1041</v>
      </c>
      <c r="G246" s="230"/>
      <c r="H246" s="234">
        <v>3.0449999999999999</v>
      </c>
      <c r="I246" s="235"/>
      <c r="J246" s="230"/>
      <c r="K246" s="230"/>
      <c r="L246" s="236"/>
      <c r="M246" s="237"/>
      <c r="N246" s="238"/>
      <c r="O246" s="238"/>
      <c r="P246" s="238"/>
      <c r="Q246" s="238"/>
      <c r="R246" s="238"/>
      <c r="S246" s="238"/>
      <c r="T246" s="239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0" t="s">
        <v>174</v>
      </c>
      <c r="AU246" s="240" t="s">
        <v>21</v>
      </c>
      <c r="AV246" s="13" t="s">
        <v>21</v>
      </c>
      <c r="AW246" s="13" t="s">
        <v>4</v>
      </c>
      <c r="AX246" s="13" t="s">
        <v>90</v>
      </c>
      <c r="AY246" s="240" t="s">
        <v>163</v>
      </c>
    </row>
    <row r="247" s="2" customFormat="1" ht="16.5" customHeight="1">
      <c r="A247" s="42"/>
      <c r="B247" s="43"/>
      <c r="C247" s="263" t="s">
        <v>29</v>
      </c>
      <c r="D247" s="263" t="s">
        <v>306</v>
      </c>
      <c r="E247" s="264" t="s">
        <v>1048</v>
      </c>
      <c r="F247" s="265" t="s">
        <v>1049</v>
      </c>
      <c r="G247" s="266" t="s">
        <v>408</v>
      </c>
      <c r="H247" s="267">
        <v>5.0750000000000002</v>
      </c>
      <c r="I247" s="268"/>
      <c r="J247" s="269">
        <f>ROUND(I247*H247,2)</f>
        <v>0</v>
      </c>
      <c r="K247" s="265" t="s">
        <v>44</v>
      </c>
      <c r="L247" s="270"/>
      <c r="M247" s="271" t="s">
        <v>44</v>
      </c>
      <c r="N247" s="272" t="s">
        <v>53</v>
      </c>
      <c r="O247" s="88"/>
      <c r="P247" s="220">
        <f>O247*H247</f>
        <v>0</v>
      </c>
      <c r="Q247" s="220">
        <v>0</v>
      </c>
      <c r="R247" s="220">
        <f>Q247*H247</f>
        <v>0</v>
      </c>
      <c r="S247" s="220">
        <v>0</v>
      </c>
      <c r="T247" s="221">
        <f>S247*H247</f>
        <v>0</v>
      </c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R247" s="222" t="s">
        <v>218</v>
      </c>
      <c r="AT247" s="222" t="s">
        <v>306</v>
      </c>
      <c r="AU247" s="222" t="s">
        <v>21</v>
      </c>
      <c r="AY247" s="20" t="s">
        <v>163</v>
      </c>
      <c r="BE247" s="223">
        <f>IF(N247="základní",J247,0)</f>
        <v>0</v>
      </c>
      <c r="BF247" s="223">
        <f>IF(N247="snížená",J247,0)</f>
        <v>0</v>
      </c>
      <c r="BG247" s="223">
        <f>IF(N247="zákl. přenesená",J247,0)</f>
        <v>0</v>
      </c>
      <c r="BH247" s="223">
        <f>IF(N247="sníž. přenesená",J247,0)</f>
        <v>0</v>
      </c>
      <c r="BI247" s="223">
        <f>IF(N247="nulová",J247,0)</f>
        <v>0</v>
      </c>
      <c r="BJ247" s="20" t="s">
        <v>90</v>
      </c>
      <c r="BK247" s="223">
        <f>ROUND(I247*H247,2)</f>
        <v>0</v>
      </c>
      <c r="BL247" s="20" t="s">
        <v>170</v>
      </c>
      <c r="BM247" s="222" t="s">
        <v>1050</v>
      </c>
    </row>
    <row r="248" s="13" customFormat="1">
      <c r="A248" s="13"/>
      <c r="B248" s="229"/>
      <c r="C248" s="230"/>
      <c r="D248" s="231" t="s">
        <v>174</v>
      </c>
      <c r="E248" s="232" t="s">
        <v>44</v>
      </c>
      <c r="F248" s="233" t="s">
        <v>1051</v>
      </c>
      <c r="G248" s="230"/>
      <c r="H248" s="234">
        <v>5</v>
      </c>
      <c r="I248" s="235"/>
      <c r="J248" s="230"/>
      <c r="K248" s="230"/>
      <c r="L248" s="236"/>
      <c r="M248" s="237"/>
      <c r="N248" s="238"/>
      <c r="O248" s="238"/>
      <c r="P248" s="238"/>
      <c r="Q248" s="238"/>
      <c r="R248" s="238"/>
      <c r="S248" s="238"/>
      <c r="T248" s="239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0" t="s">
        <v>174</v>
      </c>
      <c r="AU248" s="240" t="s">
        <v>21</v>
      </c>
      <c r="AV248" s="13" t="s">
        <v>21</v>
      </c>
      <c r="AW248" s="13" t="s">
        <v>42</v>
      </c>
      <c r="AX248" s="13" t="s">
        <v>90</v>
      </c>
      <c r="AY248" s="240" t="s">
        <v>163</v>
      </c>
    </row>
    <row r="249" s="13" customFormat="1">
      <c r="A249" s="13"/>
      <c r="B249" s="229"/>
      <c r="C249" s="230"/>
      <c r="D249" s="231" t="s">
        <v>174</v>
      </c>
      <c r="E249" s="230"/>
      <c r="F249" s="233" t="s">
        <v>1052</v>
      </c>
      <c r="G249" s="230"/>
      <c r="H249" s="234">
        <v>5.0750000000000002</v>
      </c>
      <c r="I249" s="235"/>
      <c r="J249" s="230"/>
      <c r="K249" s="230"/>
      <c r="L249" s="236"/>
      <c r="M249" s="237"/>
      <c r="N249" s="238"/>
      <c r="O249" s="238"/>
      <c r="P249" s="238"/>
      <c r="Q249" s="238"/>
      <c r="R249" s="238"/>
      <c r="S249" s="238"/>
      <c r="T249" s="239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0" t="s">
        <v>174</v>
      </c>
      <c r="AU249" s="240" t="s">
        <v>21</v>
      </c>
      <c r="AV249" s="13" t="s">
        <v>21</v>
      </c>
      <c r="AW249" s="13" t="s">
        <v>4</v>
      </c>
      <c r="AX249" s="13" t="s">
        <v>90</v>
      </c>
      <c r="AY249" s="240" t="s">
        <v>163</v>
      </c>
    </row>
    <row r="250" s="2" customFormat="1" ht="24.15" customHeight="1">
      <c r="A250" s="42"/>
      <c r="B250" s="43"/>
      <c r="C250" s="211" t="s">
        <v>430</v>
      </c>
      <c r="D250" s="211" t="s">
        <v>165</v>
      </c>
      <c r="E250" s="212" t="s">
        <v>1053</v>
      </c>
      <c r="F250" s="213" t="s">
        <v>1054</v>
      </c>
      <c r="G250" s="214" t="s">
        <v>408</v>
      </c>
      <c r="H250" s="215">
        <v>6</v>
      </c>
      <c r="I250" s="216"/>
      <c r="J250" s="217">
        <f>ROUND(I250*H250,2)</f>
        <v>0</v>
      </c>
      <c r="K250" s="213" t="s">
        <v>169</v>
      </c>
      <c r="L250" s="48"/>
      <c r="M250" s="218" t="s">
        <v>44</v>
      </c>
      <c r="N250" s="219" t="s">
        <v>53</v>
      </c>
      <c r="O250" s="88"/>
      <c r="P250" s="220">
        <f>O250*H250</f>
        <v>0</v>
      </c>
      <c r="Q250" s="220">
        <v>0.0016199999999999999</v>
      </c>
      <c r="R250" s="220">
        <f>Q250*H250</f>
        <v>0.0097199999999999995</v>
      </c>
      <c r="S250" s="220">
        <v>0</v>
      </c>
      <c r="T250" s="221">
        <f>S250*H250</f>
        <v>0</v>
      </c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R250" s="222" t="s">
        <v>170</v>
      </c>
      <c r="AT250" s="222" t="s">
        <v>165</v>
      </c>
      <c r="AU250" s="222" t="s">
        <v>21</v>
      </c>
      <c r="AY250" s="20" t="s">
        <v>163</v>
      </c>
      <c r="BE250" s="223">
        <f>IF(N250="základní",J250,0)</f>
        <v>0</v>
      </c>
      <c r="BF250" s="223">
        <f>IF(N250="snížená",J250,0)</f>
        <v>0</v>
      </c>
      <c r="BG250" s="223">
        <f>IF(N250="zákl. přenesená",J250,0)</f>
        <v>0</v>
      </c>
      <c r="BH250" s="223">
        <f>IF(N250="sníž. přenesená",J250,0)</f>
        <v>0</v>
      </c>
      <c r="BI250" s="223">
        <f>IF(N250="nulová",J250,0)</f>
        <v>0</v>
      </c>
      <c r="BJ250" s="20" t="s">
        <v>90</v>
      </c>
      <c r="BK250" s="223">
        <f>ROUND(I250*H250,2)</f>
        <v>0</v>
      </c>
      <c r="BL250" s="20" t="s">
        <v>170</v>
      </c>
      <c r="BM250" s="222" t="s">
        <v>1055</v>
      </c>
    </row>
    <row r="251" s="2" customFormat="1">
      <c r="A251" s="42"/>
      <c r="B251" s="43"/>
      <c r="C251" s="44"/>
      <c r="D251" s="224" t="s">
        <v>172</v>
      </c>
      <c r="E251" s="44"/>
      <c r="F251" s="225" t="s">
        <v>1056</v>
      </c>
      <c r="G251" s="44"/>
      <c r="H251" s="44"/>
      <c r="I251" s="226"/>
      <c r="J251" s="44"/>
      <c r="K251" s="44"/>
      <c r="L251" s="48"/>
      <c r="M251" s="227"/>
      <c r="N251" s="228"/>
      <c r="O251" s="88"/>
      <c r="P251" s="88"/>
      <c r="Q251" s="88"/>
      <c r="R251" s="88"/>
      <c r="S251" s="88"/>
      <c r="T251" s="89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T251" s="20" t="s">
        <v>172</v>
      </c>
      <c r="AU251" s="20" t="s">
        <v>21</v>
      </c>
    </row>
    <row r="252" s="13" customFormat="1">
      <c r="A252" s="13"/>
      <c r="B252" s="229"/>
      <c r="C252" s="230"/>
      <c r="D252" s="231" t="s">
        <v>174</v>
      </c>
      <c r="E252" s="232" t="s">
        <v>44</v>
      </c>
      <c r="F252" s="233" t="s">
        <v>1057</v>
      </c>
      <c r="G252" s="230"/>
      <c r="H252" s="234">
        <v>5</v>
      </c>
      <c r="I252" s="235"/>
      <c r="J252" s="230"/>
      <c r="K252" s="230"/>
      <c r="L252" s="236"/>
      <c r="M252" s="237"/>
      <c r="N252" s="238"/>
      <c r="O252" s="238"/>
      <c r="P252" s="238"/>
      <c r="Q252" s="238"/>
      <c r="R252" s="238"/>
      <c r="S252" s="238"/>
      <c r="T252" s="239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0" t="s">
        <v>174</v>
      </c>
      <c r="AU252" s="240" t="s">
        <v>21</v>
      </c>
      <c r="AV252" s="13" t="s">
        <v>21</v>
      </c>
      <c r="AW252" s="13" t="s">
        <v>42</v>
      </c>
      <c r="AX252" s="13" t="s">
        <v>82</v>
      </c>
      <c r="AY252" s="240" t="s">
        <v>163</v>
      </c>
    </row>
    <row r="253" s="13" customFormat="1">
      <c r="A253" s="13"/>
      <c r="B253" s="229"/>
      <c r="C253" s="230"/>
      <c r="D253" s="231" t="s">
        <v>174</v>
      </c>
      <c r="E253" s="232" t="s">
        <v>44</v>
      </c>
      <c r="F253" s="233" t="s">
        <v>1058</v>
      </c>
      <c r="G253" s="230"/>
      <c r="H253" s="234">
        <v>1</v>
      </c>
      <c r="I253" s="235"/>
      <c r="J253" s="230"/>
      <c r="K253" s="230"/>
      <c r="L253" s="236"/>
      <c r="M253" s="237"/>
      <c r="N253" s="238"/>
      <c r="O253" s="238"/>
      <c r="P253" s="238"/>
      <c r="Q253" s="238"/>
      <c r="R253" s="238"/>
      <c r="S253" s="238"/>
      <c r="T253" s="239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0" t="s">
        <v>174</v>
      </c>
      <c r="AU253" s="240" t="s">
        <v>21</v>
      </c>
      <c r="AV253" s="13" t="s">
        <v>21</v>
      </c>
      <c r="AW253" s="13" t="s">
        <v>42</v>
      </c>
      <c r="AX253" s="13" t="s">
        <v>82</v>
      </c>
      <c r="AY253" s="240" t="s">
        <v>163</v>
      </c>
    </row>
    <row r="254" s="15" customFormat="1">
      <c r="A254" s="15"/>
      <c r="B254" s="252"/>
      <c r="C254" s="253"/>
      <c r="D254" s="231" t="s">
        <v>174</v>
      </c>
      <c r="E254" s="254" t="s">
        <v>44</v>
      </c>
      <c r="F254" s="255" t="s">
        <v>226</v>
      </c>
      <c r="G254" s="253"/>
      <c r="H254" s="256">
        <v>6</v>
      </c>
      <c r="I254" s="257"/>
      <c r="J254" s="253"/>
      <c r="K254" s="253"/>
      <c r="L254" s="258"/>
      <c r="M254" s="259"/>
      <c r="N254" s="260"/>
      <c r="O254" s="260"/>
      <c r="P254" s="260"/>
      <c r="Q254" s="260"/>
      <c r="R254" s="260"/>
      <c r="S254" s="260"/>
      <c r="T254" s="261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2" t="s">
        <v>174</v>
      </c>
      <c r="AU254" s="262" t="s">
        <v>21</v>
      </c>
      <c r="AV254" s="15" t="s">
        <v>170</v>
      </c>
      <c r="AW254" s="15" t="s">
        <v>42</v>
      </c>
      <c r="AX254" s="15" t="s">
        <v>90</v>
      </c>
      <c r="AY254" s="262" t="s">
        <v>163</v>
      </c>
    </row>
    <row r="255" s="2" customFormat="1" ht="16.5" customHeight="1">
      <c r="A255" s="42"/>
      <c r="B255" s="43"/>
      <c r="C255" s="263" t="s">
        <v>436</v>
      </c>
      <c r="D255" s="263" t="s">
        <v>306</v>
      </c>
      <c r="E255" s="264" t="s">
        <v>1059</v>
      </c>
      <c r="F255" s="265" t="s">
        <v>1060</v>
      </c>
      <c r="G255" s="266" t="s">
        <v>408</v>
      </c>
      <c r="H255" s="267">
        <v>6.0599999999999996</v>
      </c>
      <c r="I255" s="268"/>
      <c r="J255" s="269">
        <f>ROUND(I255*H255,2)</f>
        <v>0</v>
      </c>
      <c r="K255" s="265" t="s">
        <v>169</v>
      </c>
      <c r="L255" s="270"/>
      <c r="M255" s="271" t="s">
        <v>44</v>
      </c>
      <c r="N255" s="272" t="s">
        <v>53</v>
      </c>
      <c r="O255" s="88"/>
      <c r="P255" s="220">
        <f>O255*H255</f>
        <v>0</v>
      </c>
      <c r="Q255" s="220">
        <v>0.01847</v>
      </c>
      <c r="R255" s="220">
        <f>Q255*H255</f>
        <v>0.11192819999999999</v>
      </c>
      <c r="S255" s="220">
        <v>0</v>
      </c>
      <c r="T255" s="221">
        <f>S255*H255</f>
        <v>0</v>
      </c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R255" s="222" t="s">
        <v>218</v>
      </c>
      <c r="AT255" s="222" t="s">
        <v>306</v>
      </c>
      <c r="AU255" s="222" t="s">
        <v>21</v>
      </c>
      <c r="AY255" s="20" t="s">
        <v>163</v>
      </c>
      <c r="BE255" s="223">
        <f>IF(N255="základní",J255,0)</f>
        <v>0</v>
      </c>
      <c r="BF255" s="223">
        <f>IF(N255="snížená",J255,0)</f>
        <v>0</v>
      </c>
      <c r="BG255" s="223">
        <f>IF(N255="zákl. přenesená",J255,0)</f>
        <v>0</v>
      </c>
      <c r="BH255" s="223">
        <f>IF(N255="sníž. přenesená",J255,0)</f>
        <v>0</v>
      </c>
      <c r="BI255" s="223">
        <f>IF(N255="nulová",J255,0)</f>
        <v>0</v>
      </c>
      <c r="BJ255" s="20" t="s">
        <v>90</v>
      </c>
      <c r="BK255" s="223">
        <f>ROUND(I255*H255,2)</f>
        <v>0</v>
      </c>
      <c r="BL255" s="20" t="s">
        <v>170</v>
      </c>
      <c r="BM255" s="222" t="s">
        <v>1061</v>
      </c>
    </row>
    <row r="256" s="13" customFormat="1">
      <c r="A256" s="13"/>
      <c r="B256" s="229"/>
      <c r="C256" s="230"/>
      <c r="D256" s="231" t="s">
        <v>174</v>
      </c>
      <c r="E256" s="232" t="s">
        <v>44</v>
      </c>
      <c r="F256" s="233" t="s">
        <v>1062</v>
      </c>
      <c r="G256" s="230"/>
      <c r="H256" s="234">
        <v>6</v>
      </c>
      <c r="I256" s="235"/>
      <c r="J256" s="230"/>
      <c r="K256" s="230"/>
      <c r="L256" s="236"/>
      <c r="M256" s="237"/>
      <c r="N256" s="238"/>
      <c r="O256" s="238"/>
      <c r="P256" s="238"/>
      <c r="Q256" s="238"/>
      <c r="R256" s="238"/>
      <c r="S256" s="238"/>
      <c r="T256" s="239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0" t="s">
        <v>174</v>
      </c>
      <c r="AU256" s="240" t="s">
        <v>21</v>
      </c>
      <c r="AV256" s="13" t="s">
        <v>21</v>
      </c>
      <c r="AW256" s="13" t="s">
        <v>42</v>
      </c>
      <c r="AX256" s="13" t="s">
        <v>90</v>
      </c>
      <c r="AY256" s="240" t="s">
        <v>163</v>
      </c>
    </row>
    <row r="257" s="13" customFormat="1">
      <c r="A257" s="13"/>
      <c r="B257" s="229"/>
      <c r="C257" s="230"/>
      <c r="D257" s="231" t="s">
        <v>174</v>
      </c>
      <c r="E257" s="230"/>
      <c r="F257" s="233" t="s">
        <v>612</v>
      </c>
      <c r="G257" s="230"/>
      <c r="H257" s="234">
        <v>6.0599999999999996</v>
      </c>
      <c r="I257" s="235"/>
      <c r="J257" s="230"/>
      <c r="K257" s="230"/>
      <c r="L257" s="236"/>
      <c r="M257" s="237"/>
      <c r="N257" s="238"/>
      <c r="O257" s="238"/>
      <c r="P257" s="238"/>
      <c r="Q257" s="238"/>
      <c r="R257" s="238"/>
      <c r="S257" s="238"/>
      <c r="T257" s="239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0" t="s">
        <v>174</v>
      </c>
      <c r="AU257" s="240" t="s">
        <v>21</v>
      </c>
      <c r="AV257" s="13" t="s">
        <v>21</v>
      </c>
      <c r="AW257" s="13" t="s">
        <v>4</v>
      </c>
      <c r="AX257" s="13" t="s">
        <v>90</v>
      </c>
      <c r="AY257" s="240" t="s">
        <v>163</v>
      </c>
    </row>
    <row r="258" s="2" customFormat="1" ht="16.5" customHeight="1">
      <c r="A258" s="42"/>
      <c r="B258" s="43"/>
      <c r="C258" s="263" t="s">
        <v>442</v>
      </c>
      <c r="D258" s="263" t="s">
        <v>306</v>
      </c>
      <c r="E258" s="264" t="s">
        <v>1063</v>
      </c>
      <c r="F258" s="265" t="s">
        <v>1064</v>
      </c>
      <c r="G258" s="266" t="s">
        <v>408</v>
      </c>
      <c r="H258" s="267">
        <v>6.0599999999999996</v>
      </c>
      <c r="I258" s="268"/>
      <c r="J258" s="269">
        <f>ROUND(I258*H258,2)</f>
        <v>0</v>
      </c>
      <c r="K258" s="265" t="s">
        <v>169</v>
      </c>
      <c r="L258" s="270"/>
      <c r="M258" s="271" t="s">
        <v>44</v>
      </c>
      <c r="N258" s="272" t="s">
        <v>53</v>
      </c>
      <c r="O258" s="88"/>
      <c r="P258" s="220">
        <f>O258*H258</f>
        <v>0</v>
      </c>
      <c r="Q258" s="220">
        <v>0.0073000000000000001</v>
      </c>
      <c r="R258" s="220">
        <f>Q258*H258</f>
        <v>0.044238</v>
      </c>
      <c r="S258" s="220">
        <v>0</v>
      </c>
      <c r="T258" s="221">
        <f>S258*H258</f>
        <v>0</v>
      </c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R258" s="222" t="s">
        <v>218</v>
      </c>
      <c r="AT258" s="222" t="s">
        <v>306</v>
      </c>
      <c r="AU258" s="222" t="s">
        <v>21</v>
      </c>
      <c r="AY258" s="20" t="s">
        <v>163</v>
      </c>
      <c r="BE258" s="223">
        <f>IF(N258="základní",J258,0)</f>
        <v>0</v>
      </c>
      <c r="BF258" s="223">
        <f>IF(N258="snížená",J258,0)</f>
        <v>0</v>
      </c>
      <c r="BG258" s="223">
        <f>IF(N258="zákl. přenesená",J258,0)</f>
        <v>0</v>
      </c>
      <c r="BH258" s="223">
        <f>IF(N258="sníž. přenesená",J258,0)</f>
        <v>0</v>
      </c>
      <c r="BI258" s="223">
        <f>IF(N258="nulová",J258,0)</f>
        <v>0</v>
      </c>
      <c r="BJ258" s="20" t="s">
        <v>90</v>
      </c>
      <c r="BK258" s="223">
        <f>ROUND(I258*H258,2)</f>
        <v>0</v>
      </c>
      <c r="BL258" s="20" t="s">
        <v>170</v>
      </c>
      <c r="BM258" s="222" t="s">
        <v>1065</v>
      </c>
    </row>
    <row r="259" s="13" customFormat="1">
      <c r="A259" s="13"/>
      <c r="B259" s="229"/>
      <c r="C259" s="230"/>
      <c r="D259" s="231" t="s">
        <v>174</v>
      </c>
      <c r="E259" s="232" t="s">
        <v>44</v>
      </c>
      <c r="F259" s="233" t="s">
        <v>1062</v>
      </c>
      <c r="G259" s="230"/>
      <c r="H259" s="234">
        <v>6</v>
      </c>
      <c r="I259" s="235"/>
      <c r="J259" s="230"/>
      <c r="K259" s="230"/>
      <c r="L259" s="236"/>
      <c r="M259" s="237"/>
      <c r="N259" s="238"/>
      <c r="O259" s="238"/>
      <c r="P259" s="238"/>
      <c r="Q259" s="238"/>
      <c r="R259" s="238"/>
      <c r="S259" s="238"/>
      <c r="T259" s="239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0" t="s">
        <v>174</v>
      </c>
      <c r="AU259" s="240" t="s">
        <v>21</v>
      </c>
      <c r="AV259" s="13" t="s">
        <v>21</v>
      </c>
      <c r="AW259" s="13" t="s">
        <v>42</v>
      </c>
      <c r="AX259" s="13" t="s">
        <v>90</v>
      </c>
      <c r="AY259" s="240" t="s">
        <v>163</v>
      </c>
    </row>
    <row r="260" s="13" customFormat="1">
      <c r="A260" s="13"/>
      <c r="B260" s="229"/>
      <c r="C260" s="230"/>
      <c r="D260" s="231" t="s">
        <v>174</v>
      </c>
      <c r="E260" s="230"/>
      <c r="F260" s="233" t="s">
        <v>612</v>
      </c>
      <c r="G260" s="230"/>
      <c r="H260" s="234">
        <v>6.0599999999999996</v>
      </c>
      <c r="I260" s="235"/>
      <c r="J260" s="230"/>
      <c r="K260" s="230"/>
      <c r="L260" s="236"/>
      <c r="M260" s="237"/>
      <c r="N260" s="238"/>
      <c r="O260" s="238"/>
      <c r="P260" s="238"/>
      <c r="Q260" s="238"/>
      <c r="R260" s="238"/>
      <c r="S260" s="238"/>
      <c r="T260" s="239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0" t="s">
        <v>174</v>
      </c>
      <c r="AU260" s="240" t="s">
        <v>21</v>
      </c>
      <c r="AV260" s="13" t="s">
        <v>21</v>
      </c>
      <c r="AW260" s="13" t="s">
        <v>4</v>
      </c>
      <c r="AX260" s="13" t="s">
        <v>90</v>
      </c>
      <c r="AY260" s="240" t="s">
        <v>163</v>
      </c>
    </row>
    <row r="261" s="2" customFormat="1" ht="16.5" customHeight="1">
      <c r="A261" s="42"/>
      <c r="B261" s="43"/>
      <c r="C261" s="211" t="s">
        <v>447</v>
      </c>
      <c r="D261" s="211" t="s">
        <v>165</v>
      </c>
      <c r="E261" s="212" t="s">
        <v>1066</v>
      </c>
      <c r="F261" s="213" t="s">
        <v>1067</v>
      </c>
      <c r="G261" s="214" t="s">
        <v>408</v>
      </c>
      <c r="H261" s="215">
        <v>4</v>
      </c>
      <c r="I261" s="216"/>
      <c r="J261" s="217">
        <f>ROUND(I261*H261,2)</f>
        <v>0</v>
      </c>
      <c r="K261" s="213" t="s">
        <v>169</v>
      </c>
      <c r="L261" s="48"/>
      <c r="M261" s="218" t="s">
        <v>44</v>
      </c>
      <c r="N261" s="219" t="s">
        <v>53</v>
      </c>
      <c r="O261" s="88"/>
      <c r="P261" s="220">
        <f>O261*H261</f>
        <v>0</v>
      </c>
      <c r="Q261" s="220">
        <v>0.0013600000000000001</v>
      </c>
      <c r="R261" s="220">
        <f>Q261*H261</f>
        <v>0.0054400000000000004</v>
      </c>
      <c r="S261" s="220">
        <v>0</v>
      </c>
      <c r="T261" s="221">
        <f>S261*H261</f>
        <v>0</v>
      </c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R261" s="222" t="s">
        <v>170</v>
      </c>
      <c r="AT261" s="222" t="s">
        <v>165</v>
      </c>
      <c r="AU261" s="222" t="s">
        <v>21</v>
      </c>
      <c r="AY261" s="20" t="s">
        <v>163</v>
      </c>
      <c r="BE261" s="223">
        <f>IF(N261="základní",J261,0)</f>
        <v>0</v>
      </c>
      <c r="BF261" s="223">
        <f>IF(N261="snížená",J261,0)</f>
        <v>0</v>
      </c>
      <c r="BG261" s="223">
        <f>IF(N261="zákl. přenesená",J261,0)</f>
        <v>0</v>
      </c>
      <c r="BH261" s="223">
        <f>IF(N261="sníž. přenesená",J261,0)</f>
        <v>0</v>
      </c>
      <c r="BI261" s="223">
        <f>IF(N261="nulová",J261,0)</f>
        <v>0</v>
      </c>
      <c r="BJ261" s="20" t="s">
        <v>90</v>
      </c>
      <c r="BK261" s="223">
        <f>ROUND(I261*H261,2)</f>
        <v>0</v>
      </c>
      <c r="BL261" s="20" t="s">
        <v>170</v>
      </c>
      <c r="BM261" s="222" t="s">
        <v>1068</v>
      </c>
    </row>
    <row r="262" s="2" customFormat="1">
      <c r="A262" s="42"/>
      <c r="B262" s="43"/>
      <c r="C262" s="44"/>
      <c r="D262" s="224" t="s">
        <v>172</v>
      </c>
      <c r="E262" s="44"/>
      <c r="F262" s="225" t="s">
        <v>1069</v>
      </c>
      <c r="G262" s="44"/>
      <c r="H262" s="44"/>
      <c r="I262" s="226"/>
      <c r="J262" s="44"/>
      <c r="K262" s="44"/>
      <c r="L262" s="48"/>
      <c r="M262" s="227"/>
      <c r="N262" s="228"/>
      <c r="O262" s="88"/>
      <c r="P262" s="88"/>
      <c r="Q262" s="88"/>
      <c r="R262" s="88"/>
      <c r="S262" s="88"/>
      <c r="T262" s="89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T262" s="20" t="s">
        <v>172</v>
      </c>
      <c r="AU262" s="20" t="s">
        <v>21</v>
      </c>
    </row>
    <row r="263" s="13" customFormat="1">
      <c r="A263" s="13"/>
      <c r="B263" s="229"/>
      <c r="C263" s="230"/>
      <c r="D263" s="231" t="s">
        <v>174</v>
      </c>
      <c r="E263" s="232" t="s">
        <v>44</v>
      </c>
      <c r="F263" s="233" t="s">
        <v>1070</v>
      </c>
      <c r="G263" s="230"/>
      <c r="H263" s="234">
        <v>3</v>
      </c>
      <c r="I263" s="235"/>
      <c r="J263" s="230"/>
      <c r="K263" s="230"/>
      <c r="L263" s="236"/>
      <c r="M263" s="237"/>
      <c r="N263" s="238"/>
      <c r="O263" s="238"/>
      <c r="P263" s="238"/>
      <c r="Q263" s="238"/>
      <c r="R263" s="238"/>
      <c r="S263" s="238"/>
      <c r="T263" s="239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0" t="s">
        <v>174</v>
      </c>
      <c r="AU263" s="240" t="s">
        <v>21</v>
      </c>
      <c r="AV263" s="13" t="s">
        <v>21</v>
      </c>
      <c r="AW263" s="13" t="s">
        <v>42</v>
      </c>
      <c r="AX263" s="13" t="s">
        <v>82</v>
      </c>
      <c r="AY263" s="240" t="s">
        <v>163</v>
      </c>
    </row>
    <row r="264" s="13" customFormat="1">
      <c r="A264" s="13"/>
      <c r="B264" s="229"/>
      <c r="C264" s="230"/>
      <c r="D264" s="231" t="s">
        <v>174</v>
      </c>
      <c r="E264" s="232" t="s">
        <v>44</v>
      </c>
      <c r="F264" s="233" t="s">
        <v>1058</v>
      </c>
      <c r="G264" s="230"/>
      <c r="H264" s="234">
        <v>1</v>
      </c>
      <c r="I264" s="235"/>
      <c r="J264" s="230"/>
      <c r="K264" s="230"/>
      <c r="L264" s="236"/>
      <c r="M264" s="237"/>
      <c r="N264" s="238"/>
      <c r="O264" s="238"/>
      <c r="P264" s="238"/>
      <c r="Q264" s="238"/>
      <c r="R264" s="238"/>
      <c r="S264" s="238"/>
      <c r="T264" s="23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0" t="s">
        <v>174</v>
      </c>
      <c r="AU264" s="240" t="s">
        <v>21</v>
      </c>
      <c r="AV264" s="13" t="s">
        <v>21</v>
      </c>
      <c r="AW264" s="13" t="s">
        <v>42</v>
      </c>
      <c r="AX264" s="13" t="s">
        <v>82</v>
      </c>
      <c r="AY264" s="240" t="s">
        <v>163</v>
      </c>
    </row>
    <row r="265" s="15" customFormat="1">
      <c r="A265" s="15"/>
      <c r="B265" s="252"/>
      <c r="C265" s="253"/>
      <c r="D265" s="231" t="s">
        <v>174</v>
      </c>
      <c r="E265" s="254" t="s">
        <v>44</v>
      </c>
      <c r="F265" s="255" t="s">
        <v>226</v>
      </c>
      <c r="G265" s="253"/>
      <c r="H265" s="256">
        <v>4</v>
      </c>
      <c r="I265" s="257"/>
      <c r="J265" s="253"/>
      <c r="K265" s="253"/>
      <c r="L265" s="258"/>
      <c r="M265" s="259"/>
      <c r="N265" s="260"/>
      <c r="O265" s="260"/>
      <c r="P265" s="260"/>
      <c r="Q265" s="260"/>
      <c r="R265" s="260"/>
      <c r="S265" s="260"/>
      <c r="T265" s="261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62" t="s">
        <v>174</v>
      </c>
      <c r="AU265" s="262" t="s">
        <v>21</v>
      </c>
      <c r="AV265" s="15" t="s">
        <v>170</v>
      </c>
      <c r="AW265" s="15" t="s">
        <v>42</v>
      </c>
      <c r="AX265" s="15" t="s">
        <v>90</v>
      </c>
      <c r="AY265" s="262" t="s">
        <v>163</v>
      </c>
    </row>
    <row r="266" s="2" customFormat="1" ht="16.5" customHeight="1">
      <c r="A266" s="42"/>
      <c r="B266" s="43"/>
      <c r="C266" s="263" t="s">
        <v>454</v>
      </c>
      <c r="D266" s="263" t="s">
        <v>306</v>
      </c>
      <c r="E266" s="264" t="s">
        <v>1071</v>
      </c>
      <c r="F266" s="265" t="s">
        <v>1072</v>
      </c>
      <c r="G266" s="266" t="s">
        <v>408</v>
      </c>
      <c r="H266" s="267">
        <v>4.04</v>
      </c>
      <c r="I266" s="268"/>
      <c r="J266" s="269">
        <f>ROUND(I266*H266,2)</f>
        <v>0</v>
      </c>
      <c r="K266" s="265" t="s">
        <v>169</v>
      </c>
      <c r="L266" s="270"/>
      <c r="M266" s="271" t="s">
        <v>44</v>
      </c>
      <c r="N266" s="272" t="s">
        <v>53</v>
      </c>
      <c r="O266" s="88"/>
      <c r="P266" s="220">
        <f>O266*H266</f>
        <v>0</v>
      </c>
      <c r="Q266" s="220">
        <v>0.0395</v>
      </c>
      <c r="R266" s="220">
        <f>Q266*H266</f>
        <v>0.15958</v>
      </c>
      <c r="S266" s="220">
        <v>0</v>
      </c>
      <c r="T266" s="221">
        <f>S266*H266</f>
        <v>0</v>
      </c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R266" s="222" t="s">
        <v>218</v>
      </c>
      <c r="AT266" s="222" t="s">
        <v>306</v>
      </c>
      <c r="AU266" s="222" t="s">
        <v>21</v>
      </c>
      <c r="AY266" s="20" t="s">
        <v>163</v>
      </c>
      <c r="BE266" s="223">
        <f>IF(N266="základní",J266,0)</f>
        <v>0</v>
      </c>
      <c r="BF266" s="223">
        <f>IF(N266="snížená",J266,0)</f>
        <v>0</v>
      </c>
      <c r="BG266" s="223">
        <f>IF(N266="zákl. přenesená",J266,0)</f>
        <v>0</v>
      </c>
      <c r="BH266" s="223">
        <f>IF(N266="sníž. přenesená",J266,0)</f>
        <v>0</v>
      </c>
      <c r="BI266" s="223">
        <f>IF(N266="nulová",J266,0)</f>
        <v>0</v>
      </c>
      <c r="BJ266" s="20" t="s">
        <v>90</v>
      </c>
      <c r="BK266" s="223">
        <f>ROUND(I266*H266,2)</f>
        <v>0</v>
      </c>
      <c r="BL266" s="20" t="s">
        <v>170</v>
      </c>
      <c r="BM266" s="222" t="s">
        <v>1073</v>
      </c>
    </row>
    <row r="267" s="13" customFormat="1">
      <c r="A267" s="13"/>
      <c r="B267" s="229"/>
      <c r="C267" s="230"/>
      <c r="D267" s="231" t="s">
        <v>174</v>
      </c>
      <c r="E267" s="230"/>
      <c r="F267" s="233" t="s">
        <v>416</v>
      </c>
      <c r="G267" s="230"/>
      <c r="H267" s="234">
        <v>4.04</v>
      </c>
      <c r="I267" s="235"/>
      <c r="J267" s="230"/>
      <c r="K267" s="230"/>
      <c r="L267" s="236"/>
      <c r="M267" s="237"/>
      <c r="N267" s="238"/>
      <c r="O267" s="238"/>
      <c r="P267" s="238"/>
      <c r="Q267" s="238"/>
      <c r="R267" s="238"/>
      <c r="S267" s="238"/>
      <c r="T267" s="239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0" t="s">
        <v>174</v>
      </c>
      <c r="AU267" s="240" t="s">
        <v>21</v>
      </c>
      <c r="AV267" s="13" t="s">
        <v>21</v>
      </c>
      <c r="AW267" s="13" t="s">
        <v>4</v>
      </c>
      <c r="AX267" s="13" t="s">
        <v>90</v>
      </c>
      <c r="AY267" s="240" t="s">
        <v>163</v>
      </c>
    </row>
    <row r="268" s="2" customFormat="1" ht="16.5" customHeight="1">
      <c r="A268" s="42"/>
      <c r="B268" s="43"/>
      <c r="C268" s="263" t="s">
        <v>460</v>
      </c>
      <c r="D268" s="263" t="s">
        <v>306</v>
      </c>
      <c r="E268" s="264" t="s">
        <v>1074</v>
      </c>
      <c r="F268" s="265" t="s">
        <v>1075</v>
      </c>
      <c r="G268" s="266" t="s">
        <v>408</v>
      </c>
      <c r="H268" s="267">
        <v>4</v>
      </c>
      <c r="I268" s="268"/>
      <c r="J268" s="269">
        <f>ROUND(I268*H268,2)</f>
        <v>0</v>
      </c>
      <c r="K268" s="265" t="s">
        <v>169</v>
      </c>
      <c r="L268" s="270"/>
      <c r="M268" s="271" t="s">
        <v>44</v>
      </c>
      <c r="N268" s="272" t="s">
        <v>53</v>
      </c>
      <c r="O268" s="88"/>
      <c r="P268" s="220">
        <f>O268*H268</f>
        <v>0</v>
      </c>
      <c r="Q268" s="220">
        <v>0.0015</v>
      </c>
      <c r="R268" s="220">
        <f>Q268*H268</f>
        <v>0.0060000000000000001</v>
      </c>
      <c r="S268" s="220">
        <v>0</v>
      </c>
      <c r="T268" s="221">
        <f>S268*H268</f>
        <v>0</v>
      </c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R268" s="222" t="s">
        <v>218</v>
      </c>
      <c r="AT268" s="222" t="s">
        <v>306</v>
      </c>
      <c r="AU268" s="222" t="s">
        <v>21</v>
      </c>
      <c r="AY268" s="20" t="s">
        <v>163</v>
      </c>
      <c r="BE268" s="223">
        <f>IF(N268="základní",J268,0)</f>
        <v>0</v>
      </c>
      <c r="BF268" s="223">
        <f>IF(N268="snížená",J268,0)</f>
        <v>0</v>
      </c>
      <c r="BG268" s="223">
        <f>IF(N268="zákl. přenesená",J268,0)</f>
        <v>0</v>
      </c>
      <c r="BH268" s="223">
        <f>IF(N268="sníž. přenesená",J268,0)</f>
        <v>0</v>
      </c>
      <c r="BI268" s="223">
        <f>IF(N268="nulová",J268,0)</f>
        <v>0</v>
      </c>
      <c r="BJ268" s="20" t="s">
        <v>90</v>
      </c>
      <c r="BK268" s="223">
        <f>ROUND(I268*H268,2)</f>
        <v>0</v>
      </c>
      <c r="BL268" s="20" t="s">
        <v>170</v>
      </c>
      <c r="BM268" s="222" t="s">
        <v>1076</v>
      </c>
    </row>
    <row r="269" s="2" customFormat="1" ht="24.15" customHeight="1">
      <c r="A269" s="42"/>
      <c r="B269" s="43"/>
      <c r="C269" s="211" t="s">
        <v>466</v>
      </c>
      <c r="D269" s="211" t="s">
        <v>165</v>
      </c>
      <c r="E269" s="212" t="s">
        <v>1077</v>
      </c>
      <c r="F269" s="213" t="s">
        <v>1078</v>
      </c>
      <c r="G269" s="214" t="s">
        <v>408</v>
      </c>
      <c r="H269" s="215">
        <v>4</v>
      </c>
      <c r="I269" s="216"/>
      <c r="J269" s="217">
        <f>ROUND(I269*H269,2)</f>
        <v>0</v>
      </c>
      <c r="K269" s="213" t="s">
        <v>169</v>
      </c>
      <c r="L269" s="48"/>
      <c r="M269" s="218" t="s">
        <v>44</v>
      </c>
      <c r="N269" s="219" t="s">
        <v>53</v>
      </c>
      <c r="O269" s="88"/>
      <c r="P269" s="220">
        <f>O269*H269</f>
        <v>0</v>
      </c>
      <c r="Q269" s="220">
        <v>0.00165</v>
      </c>
      <c r="R269" s="220">
        <f>Q269*H269</f>
        <v>0.0066</v>
      </c>
      <c r="S269" s="220">
        <v>0</v>
      </c>
      <c r="T269" s="221">
        <f>S269*H269</f>
        <v>0</v>
      </c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R269" s="222" t="s">
        <v>170</v>
      </c>
      <c r="AT269" s="222" t="s">
        <v>165</v>
      </c>
      <c r="AU269" s="222" t="s">
        <v>21</v>
      </c>
      <c r="AY269" s="20" t="s">
        <v>163</v>
      </c>
      <c r="BE269" s="223">
        <f>IF(N269="základní",J269,0)</f>
        <v>0</v>
      </c>
      <c r="BF269" s="223">
        <f>IF(N269="snížená",J269,0)</f>
        <v>0</v>
      </c>
      <c r="BG269" s="223">
        <f>IF(N269="zákl. přenesená",J269,0)</f>
        <v>0</v>
      </c>
      <c r="BH269" s="223">
        <f>IF(N269="sníž. přenesená",J269,0)</f>
        <v>0</v>
      </c>
      <c r="BI269" s="223">
        <f>IF(N269="nulová",J269,0)</f>
        <v>0</v>
      </c>
      <c r="BJ269" s="20" t="s">
        <v>90</v>
      </c>
      <c r="BK269" s="223">
        <f>ROUND(I269*H269,2)</f>
        <v>0</v>
      </c>
      <c r="BL269" s="20" t="s">
        <v>170</v>
      </c>
      <c r="BM269" s="222" t="s">
        <v>1079</v>
      </c>
    </row>
    <row r="270" s="2" customFormat="1">
      <c r="A270" s="42"/>
      <c r="B270" s="43"/>
      <c r="C270" s="44"/>
      <c r="D270" s="224" t="s">
        <v>172</v>
      </c>
      <c r="E270" s="44"/>
      <c r="F270" s="225" t="s">
        <v>1080</v>
      </c>
      <c r="G270" s="44"/>
      <c r="H270" s="44"/>
      <c r="I270" s="226"/>
      <c r="J270" s="44"/>
      <c r="K270" s="44"/>
      <c r="L270" s="48"/>
      <c r="M270" s="227"/>
      <c r="N270" s="228"/>
      <c r="O270" s="88"/>
      <c r="P270" s="88"/>
      <c r="Q270" s="88"/>
      <c r="R270" s="88"/>
      <c r="S270" s="88"/>
      <c r="T270" s="89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T270" s="20" t="s">
        <v>172</v>
      </c>
      <c r="AU270" s="20" t="s">
        <v>21</v>
      </c>
    </row>
    <row r="271" s="13" customFormat="1">
      <c r="A271" s="13"/>
      <c r="B271" s="229"/>
      <c r="C271" s="230"/>
      <c r="D271" s="231" t="s">
        <v>174</v>
      </c>
      <c r="E271" s="232" t="s">
        <v>44</v>
      </c>
      <c r="F271" s="233" t="s">
        <v>1081</v>
      </c>
      <c r="G271" s="230"/>
      <c r="H271" s="234">
        <v>4</v>
      </c>
      <c r="I271" s="235"/>
      <c r="J271" s="230"/>
      <c r="K271" s="230"/>
      <c r="L271" s="236"/>
      <c r="M271" s="237"/>
      <c r="N271" s="238"/>
      <c r="O271" s="238"/>
      <c r="P271" s="238"/>
      <c r="Q271" s="238"/>
      <c r="R271" s="238"/>
      <c r="S271" s="238"/>
      <c r="T271" s="239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0" t="s">
        <v>174</v>
      </c>
      <c r="AU271" s="240" t="s">
        <v>21</v>
      </c>
      <c r="AV271" s="13" t="s">
        <v>21</v>
      </c>
      <c r="AW271" s="13" t="s">
        <v>42</v>
      </c>
      <c r="AX271" s="13" t="s">
        <v>90</v>
      </c>
      <c r="AY271" s="240" t="s">
        <v>163</v>
      </c>
    </row>
    <row r="272" s="2" customFormat="1" ht="16.5" customHeight="1">
      <c r="A272" s="42"/>
      <c r="B272" s="43"/>
      <c r="C272" s="263" t="s">
        <v>473</v>
      </c>
      <c r="D272" s="263" t="s">
        <v>306</v>
      </c>
      <c r="E272" s="264" t="s">
        <v>1082</v>
      </c>
      <c r="F272" s="265" t="s">
        <v>1083</v>
      </c>
      <c r="G272" s="266" t="s">
        <v>408</v>
      </c>
      <c r="H272" s="267">
        <v>4.04</v>
      </c>
      <c r="I272" s="268"/>
      <c r="J272" s="269">
        <f>ROUND(I272*H272,2)</f>
        <v>0</v>
      </c>
      <c r="K272" s="265" t="s">
        <v>169</v>
      </c>
      <c r="L272" s="270"/>
      <c r="M272" s="271" t="s">
        <v>44</v>
      </c>
      <c r="N272" s="272" t="s">
        <v>53</v>
      </c>
      <c r="O272" s="88"/>
      <c r="P272" s="220">
        <f>O272*H272</f>
        <v>0</v>
      </c>
      <c r="Q272" s="220">
        <v>0.024500000000000001</v>
      </c>
      <c r="R272" s="220">
        <f>Q272*H272</f>
        <v>0.098979999999999999</v>
      </c>
      <c r="S272" s="220">
        <v>0</v>
      </c>
      <c r="T272" s="221">
        <f>S272*H272</f>
        <v>0</v>
      </c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R272" s="222" t="s">
        <v>218</v>
      </c>
      <c r="AT272" s="222" t="s">
        <v>306</v>
      </c>
      <c r="AU272" s="222" t="s">
        <v>21</v>
      </c>
      <c r="AY272" s="20" t="s">
        <v>163</v>
      </c>
      <c r="BE272" s="223">
        <f>IF(N272="základní",J272,0)</f>
        <v>0</v>
      </c>
      <c r="BF272" s="223">
        <f>IF(N272="snížená",J272,0)</f>
        <v>0</v>
      </c>
      <c r="BG272" s="223">
        <f>IF(N272="zákl. přenesená",J272,0)</f>
        <v>0</v>
      </c>
      <c r="BH272" s="223">
        <f>IF(N272="sníž. přenesená",J272,0)</f>
        <v>0</v>
      </c>
      <c r="BI272" s="223">
        <f>IF(N272="nulová",J272,0)</f>
        <v>0</v>
      </c>
      <c r="BJ272" s="20" t="s">
        <v>90</v>
      </c>
      <c r="BK272" s="223">
        <f>ROUND(I272*H272,2)</f>
        <v>0</v>
      </c>
      <c r="BL272" s="20" t="s">
        <v>170</v>
      </c>
      <c r="BM272" s="222" t="s">
        <v>1084</v>
      </c>
    </row>
    <row r="273" s="13" customFormat="1">
      <c r="A273" s="13"/>
      <c r="B273" s="229"/>
      <c r="C273" s="230"/>
      <c r="D273" s="231" t="s">
        <v>174</v>
      </c>
      <c r="E273" s="230"/>
      <c r="F273" s="233" t="s">
        <v>416</v>
      </c>
      <c r="G273" s="230"/>
      <c r="H273" s="234">
        <v>4.04</v>
      </c>
      <c r="I273" s="235"/>
      <c r="J273" s="230"/>
      <c r="K273" s="230"/>
      <c r="L273" s="236"/>
      <c r="M273" s="237"/>
      <c r="N273" s="238"/>
      <c r="O273" s="238"/>
      <c r="P273" s="238"/>
      <c r="Q273" s="238"/>
      <c r="R273" s="238"/>
      <c r="S273" s="238"/>
      <c r="T273" s="239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0" t="s">
        <v>174</v>
      </c>
      <c r="AU273" s="240" t="s">
        <v>21</v>
      </c>
      <c r="AV273" s="13" t="s">
        <v>21</v>
      </c>
      <c r="AW273" s="13" t="s">
        <v>4</v>
      </c>
      <c r="AX273" s="13" t="s">
        <v>90</v>
      </c>
      <c r="AY273" s="240" t="s">
        <v>163</v>
      </c>
    </row>
    <row r="274" s="2" customFormat="1" ht="16.5" customHeight="1">
      <c r="A274" s="42"/>
      <c r="B274" s="43"/>
      <c r="C274" s="263" t="s">
        <v>481</v>
      </c>
      <c r="D274" s="263" t="s">
        <v>306</v>
      </c>
      <c r="E274" s="264" t="s">
        <v>1063</v>
      </c>
      <c r="F274" s="265" t="s">
        <v>1064</v>
      </c>
      <c r="G274" s="266" t="s">
        <v>408</v>
      </c>
      <c r="H274" s="267">
        <v>4.04</v>
      </c>
      <c r="I274" s="268"/>
      <c r="J274" s="269">
        <f>ROUND(I274*H274,2)</f>
        <v>0</v>
      </c>
      <c r="K274" s="265" t="s">
        <v>169</v>
      </c>
      <c r="L274" s="270"/>
      <c r="M274" s="271" t="s">
        <v>44</v>
      </c>
      <c r="N274" s="272" t="s">
        <v>53</v>
      </c>
      <c r="O274" s="88"/>
      <c r="P274" s="220">
        <f>O274*H274</f>
        <v>0</v>
      </c>
      <c r="Q274" s="220">
        <v>0.0073000000000000001</v>
      </c>
      <c r="R274" s="220">
        <f>Q274*H274</f>
        <v>0.029492000000000001</v>
      </c>
      <c r="S274" s="220">
        <v>0</v>
      </c>
      <c r="T274" s="221">
        <f>S274*H274</f>
        <v>0</v>
      </c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R274" s="222" t="s">
        <v>218</v>
      </c>
      <c r="AT274" s="222" t="s">
        <v>306</v>
      </c>
      <c r="AU274" s="222" t="s">
        <v>21</v>
      </c>
      <c r="AY274" s="20" t="s">
        <v>163</v>
      </c>
      <c r="BE274" s="223">
        <f>IF(N274="základní",J274,0)</f>
        <v>0</v>
      </c>
      <c r="BF274" s="223">
        <f>IF(N274="snížená",J274,0)</f>
        <v>0</v>
      </c>
      <c r="BG274" s="223">
        <f>IF(N274="zákl. přenesená",J274,0)</f>
        <v>0</v>
      </c>
      <c r="BH274" s="223">
        <f>IF(N274="sníž. přenesená",J274,0)</f>
        <v>0</v>
      </c>
      <c r="BI274" s="223">
        <f>IF(N274="nulová",J274,0)</f>
        <v>0</v>
      </c>
      <c r="BJ274" s="20" t="s">
        <v>90</v>
      </c>
      <c r="BK274" s="223">
        <f>ROUND(I274*H274,2)</f>
        <v>0</v>
      </c>
      <c r="BL274" s="20" t="s">
        <v>170</v>
      </c>
      <c r="BM274" s="222" t="s">
        <v>1085</v>
      </c>
    </row>
    <row r="275" s="13" customFormat="1">
      <c r="A275" s="13"/>
      <c r="B275" s="229"/>
      <c r="C275" s="230"/>
      <c r="D275" s="231" t="s">
        <v>174</v>
      </c>
      <c r="E275" s="230"/>
      <c r="F275" s="233" t="s">
        <v>416</v>
      </c>
      <c r="G275" s="230"/>
      <c r="H275" s="234">
        <v>4.04</v>
      </c>
      <c r="I275" s="235"/>
      <c r="J275" s="230"/>
      <c r="K275" s="230"/>
      <c r="L275" s="236"/>
      <c r="M275" s="237"/>
      <c r="N275" s="238"/>
      <c r="O275" s="238"/>
      <c r="P275" s="238"/>
      <c r="Q275" s="238"/>
      <c r="R275" s="238"/>
      <c r="S275" s="238"/>
      <c r="T275" s="239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0" t="s">
        <v>174</v>
      </c>
      <c r="AU275" s="240" t="s">
        <v>21</v>
      </c>
      <c r="AV275" s="13" t="s">
        <v>21</v>
      </c>
      <c r="AW275" s="13" t="s">
        <v>4</v>
      </c>
      <c r="AX275" s="13" t="s">
        <v>90</v>
      </c>
      <c r="AY275" s="240" t="s">
        <v>163</v>
      </c>
    </row>
    <row r="276" s="2" customFormat="1" ht="24.15" customHeight="1">
      <c r="A276" s="42"/>
      <c r="B276" s="43"/>
      <c r="C276" s="211" t="s">
        <v>487</v>
      </c>
      <c r="D276" s="211" t="s">
        <v>165</v>
      </c>
      <c r="E276" s="212" t="s">
        <v>1086</v>
      </c>
      <c r="F276" s="213" t="s">
        <v>1087</v>
      </c>
      <c r="G276" s="214" t="s">
        <v>408</v>
      </c>
      <c r="H276" s="215">
        <v>3</v>
      </c>
      <c r="I276" s="216"/>
      <c r="J276" s="217">
        <f>ROUND(I276*H276,2)</f>
        <v>0</v>
      </c>
      <c r="K276" s="213" t="s">
        <v>169</v>
      </c>
      <c r="L276" s="48"/>
      <c r="M276" s="218" t="s">
        <v>44</v>
      </c>
      <c r="N276" s="219" t="s">
        <v>53</v>
      </c>
      <c r="O276" s="88"/>
      <c r="P276" s="220">
        <f>O276*H276</f>
        <v>0</v>
      </c>
      <c r="Q276" s="220">
        <v>0</v>
      </c>
      <c r="R276" s="220">
        <f>Q276*H276</f>
        <v>0</v>
      </c>
      <c r="S276" s="220">
        <v>0.022599999999999999</v>
      </c>
      <c r="T276" s="221">
        <f>S276*H276</f>
        <v>0.067799999999999999</v>
      </c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R276" s="222" t="s">
        <v>170</v>
      </c>
      <c r="AT276" s="222" t="s">
        <v>165</v>
      </c>
      <c r="AU276" s="222" t="s">
        <v>21</v>
      </c>
      <c r="AY276" s="20" t="s">
        <v>163</v>
      </c>
      <c r="BE276" s="223">
        <f>IF(N276="základní",J276,0)</f>
        <v>0</v>
      </c>
      <c r="BF276" s="223">
        <f>IF(N276="snížená",J276,0)</f>
        <v>0</v>
      </c>
      <c r="BG276" s="223">
        <f>IF(N276="zákl. přenesená",J276,0)</f>
        <v>0</v>
      </c>
      <c r="BH276" s="223">
        <f>IF(N276="sníž. přenesená",J276,0)</f>
        <v>0</v>
      </c>
      <c r="BI276" s="223">
        <f>IF(N276="nulová",J276,0)</f>
        <v>0</v>
      </c>
      <c r="BJ276" s="20" t="s">
        <v>90</v>
      </c>
      <c r="BK276" s="223">
        <f>ROUND(I276*H276,2)</f>
        <v>0</v>
      </c>
      <c r="BL276" s="20" t="s">
        <v>170</v>
      </c>
      <c r="BM276" s="222" t="s">
        <v>1088</v>
      </c>
    </row>
    <row r="277" s="2" customFormat="1">
      <c r="A277" s="42"/>
      <c r="B277" s="43"/>
      <c r="C277" s="44"/>
      <c r="D277" s="224" t="s">
        <v>172</v>
      </c>
      <c r="E277" s="44"/>
      <c r="F277" s="225" t="s">
        <v>1089</v>
      </c>
      <c r="G277" s="44"/>
      <c r="H277" s="44"/>
      <c r="I277" s="226"/>
      <c r="J277" s="44"/>
      <c r="K277" s="44"/>
      <c r="L277" s="48"/>
      <c r="M277" s="227"/>
      <c r="N277" s="228"/>
      <c r="O277" s="88"/>
      <c r="P277" s="88"/>
      <c r="Q277" s="88"/>
      <c r="R277" s="88"/>
      <c r="S277" s="88"/>
      <c r="T277" s="89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T277" s="20" t="s">
        <v>172</v>
      </c>
      <c r="AU277" s="20" t="s">
        <v>21</v>
      </c>
    </row>
    <row r="278" s="13" customFormat="1">
      <c r="A278" s="13"/>
      <c r="B278" s="229"/>
      <c r="C278" s="230"/>
      <c r="D278" s="231" t="s">
        <v>174</v>
      </c>
      <c r="E278" s="232" t="s">
        <v>44</v>
      </c>
      <c r="F278" s="233" t="s">
        <v>182</v>
      </c>
      <c r="G278" s="230"/>
      <c r="H278" s="234">
        <v>3</v>
      </c>
      <c r="I278" s="235"/>
      <c r="J278" s="230"/>
      <c r="K278" s="230"/>
      <c r="L278" s="236"/>
      <c r="M278" s="237"/>
      <c r="N278" s="238"/>
      <c r="O278" s="238"/>
      <c r="P278" s="238"/>
      <c r="Q278" s="238"/>
      <c r="R278" s="238"/>
      <c r="S278" s="238"/>
      <c r="T278" s="239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0" t="s">
        <v>174</v>
      </c>
      <c r="AU278" s="240" t="s">
        <v>21</v>
      </c>
      <c r="AV278" s="13" t="s">
        <v>21</v>
      </c>
      <c r="AW278" s="13" t="s">
        <v>42</v>
      </c>
      <c r="AX278" s="13" t="s">
        <v>90</v>
      </c>
      <c r="AY278" s="240" t="s">
        <v>163</v>
      </c>
    </row>
    <row r="279" s="2" customFormat="1" ht="16.5" customHeight="1">
      <c r="A279" s="42"/>
      <c r="B279" s="43"/>
      <c r="C279" s="211" t="s">
        <v>492</v>
      </c>
      <c r="D279" s="211" t="s">
        <v>165</v>
      </c>
      <c r="E279" s="212" t="s">
        <v>1090</v>
      </c>
      <c r="F279" s="213" t="s">
        <v>1091</v>
      </c>
      <c r="G279" s="214" t="s">
        <v>358</v>
      </c>
      <c r="H279" s="215">
        <v>289.69999999999999</v>
      </c>
      <c r="I279" s="216"/>
      <c r="J279" s="217">
        <f>ROUND(I279*H279,2)</f>
        <v>0</v>
      </c>
      <c r="K279" s="213" t="s">
        <v>169</v>
      </c>
      <c r="L279" s="48"/>
      <c r="M279" s="218" t="s">
        <v>44</v>
      </c>
      <c r="N279" s="219" t="s">
        <v>53</v>
      </c>
      <c r="O279" s="88"/>
      <c r="P279" s="220">
        <f>O279*H279</f>
        <v>0</v>
      </c>
      <c r="Q279" s="220">
        <v>0</v>
      </c>
      <c r="R279" s="220">
        <f>Q279*H279</f>
        <v>0</v>
      </c>
      <c r="S279" s="220">
        <v>0</v>
      </c>
      <c r="T279" s="221">
        <f>S279*H279</f>
        <v>0</v>
      </c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R279" s="222" t="s">
        <v>170</v>
      </c>
      <c r="AT279" s="222" t="s">
        <v>165</v>
      </c>
      <c r="AU279" s="222" t="s">
        <v>21</v>
      </c>
      <c r="AY279" s="20" t="s">
        <v>163</v>
      </c>
      <c r="BE279" s="223">
        <f>IF(N279="základní",J279,0)</f>
        <v>0</v>
      </c>
      <c r="BF279" s="223">
        <f>IF(N279="snížená",J279,0)</f>
        <v>0</v>
      </c>
      <c r="BG279" s="223">
        <f>IF(N279="zákl. přenesená",J279,0)</f>
        <v>0</v>
      </c>
      <c r="BH279" s="223">
        <f>IF(N279="sníž. přenesená",J279,0)</f>
        <v>0</v>
      </c>
      <c r="BI279" s="223">
        <f>IF(N279="nulová",J279,0)</f>
        <v>0</v>
      </c>
      <c r="BJ279" s="20" t="s">
        <v>90</v>
      </c>
      <c r="BK279" s="223">
        <f>ROUND(I279*H279,2)</f>
        <v>0</v>
      </c>
      <c r="BL279" s="20" t="s">
        <v>170</v>
      </c>
      <c r="BM279" s="222" t="s">
        <v>1092</v>
      </c>
    </row>
    <row r="280" s="2" customFormat="1">
      <c r="A280" s="42"/>
      <c r="B280" s="43"/>
      <c r="C280" s="44"/>
      <c r="D280" s="224" t="s">
        <v>172</v>
      </c>
      <c r="E280" s="44"/>
      <c r="F280" s="225" t="s">
        <v>1093</v>
      </c>
      <c r="G280" s="44"/>
      <c r="H280" s="44"/>
      <c r="I280" s="226"/>
      <c r="J280" s="44"/>
      <c r="K280" s="44"/>
      <c r="L280" s="48"/>
      <c r="M280" s="227"/>
      <c r="N280" s="228"/>
      <c r="O280" s="88"/>
      <c r="P280" s="88"/>
      <c r="Q280" s="88"/>
      <c r="R280" s="88"/>
      <c r="S280" s="88"/>
      <c r="T280" s="89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T280" s="20" t="s">
        <v>172</v>
      </c>
      <c r="AU280" s="20" t="s">
        <v>21</v>
      </c>
    </row>
    <row r="281" s="13" customFormat="1">
      <c r="A281" s="13"/>
      <c r="B281" s="229"/>
      <c r="C281" s="230"/>
      <c r="D281" s="231" t="s">
        <v>174</v>
      </c>
      <c r="E281" s="232" t="s">
        <v>44</v>
      </c>
      <c r="F281" s="233" t="s">
        <v>1012</v>
      </c>
      <c r="G281" s="230"/>
      <c r="H281" s="234">
        <v>215.30000000000001</v>
      </c>
      <c r="I281" s="235"/>
      <c r="J281" s="230"/>
      <c r="K281" s="230"/>
      <c r="L281" s="236"/>
      <c r="M281" s="237"/>
      <c r="N281" s="238"/>
      <c r="O281" s="238"/>
      <c r="P281" s="238"/>
      <c r="Q281" s="238"/>
      <c r="R281" s="238"/>
      <c r="S281" s="238"/>
      <c r="T281" s="239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0" t="s">
        <v>174</v>
      </c>
      <c r="AU281" s="240" t="s">
        <v>21</v>
      </c>
      <c r="AV281" s="13" t="s">
        <v>21</v>
      </c>
      <c r="AW281" s="13" t="s">
        <v>42</v>
      </c>
      <c r="AX281" s="13" t="s">
        <v>82</v>
      </c>
      <c r="AY281" s="240" t="s">
        <v>163</v>
      </c>
    </row>
    <row r="282" s="13" customFormat="1">
      <c r="A282" s="13"/>
      <c r="B282" s="229"/>
      <c r="C282" s="230"/>
      <c r="D282" s="231" t="s">
        <v>174</v>
      </c>
      <c r="E282" s="232" t="s">
        <v>44</v>
      </c>
      <c r="F282" s="233" t="s">
        <v>1013</v>
      </c>
      <c r="G282" s="230"/>
      <c r="H282" s="234">
        <v>74.400000000000006</v>
      </c>
      <c r="I282" s="235"/>
      <c r="J282" s="230"/>
      <c r="K282" s="230"/>
      <c r="L282" s="236"/>
      <c r="M282" s="237"/>
      <c r="N282" s="238"/>
      <c r="O282" s="238"/>
      <c r="P282" s="238"/>
      <c r="Q282" s="238"/>
      <c r="R282" s="238"/>
      <c r="S282" s="238"/>
      <c r="T282" s="239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0" t="s">
        <v>174</v>
      </c>
      <c r="AU282" s="240" t="s">
        <v>21</v>
      </c>
      <c r="AV282" s="13" t="s">
        <v>21</v>
      </c>
      <c r="AW282" s="13" t="s">
        <v>42</v>
      </c>
      <c r="AX282" s="13" t="s">
        <v>82</v>
      </c>
      <c r="AY282" s="240" t="s">
        <v>163</v>
      </c>
    </row>
    <row r="283" s="15" customFormat="1">
      <c r="A283" s="15"/>
      <c r="B283" s="252"/>
      <c r="C283" s="253"/>
      <c r="D283" s="231" t="s">
        <v>174</v>
      </c>
      <c r="E283" s="254" t="s">
        <v>44</v>
      </c>
      <c r="F283" s="255" t="s">
        <v>226</v>
      </c>
      <c r="G283" s="253"/>
      <c r="H283" s="256">
        <v>289.69999999999999</v>
      </c>
      <c r="I283" s="257"/>
      <c r="J283" s="253"/>
      <c r="K283" s="253"/>
      <c r="L283" s="258"/>
      <c r="M283" s="259"/>
      <c r="N283" s="260"/>
      <c r="O283" s="260"/>
      <c r="P283" s="260"/>
      <c r="Q283" s="260"/>
      <c r="R283" s="260"/>
      <c r="S283" s="260"/>
      <c r="T283" s="261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62" t="s">
        <v>174</v>
      </c>
      <c r="AU283" s="262" t="s">
        <v>21</v>
      </c>
      <c r="AV283" s="15" t="s">
        <v>170</v>
      </c>
      <c r="AW283" s="15" t="s">
        <v>42</v>
      </c>
      <c r="AX283" s="15" t="s">
        <v>90</v>
      </c>
      <c r="AY283" s="262" t="s">
        <v>163</v>
      </c>
    </row>
    <row r="284" s="2" customFormat="1" ht="16.5" customHeight="1">
      <c r="A284" s="42"/>
      <c r="B284" s="43"/>
      <c r="C284" s="211" t="s">
        <v>498</v>
      </c>
      <c r="D284" s="211" t="s">
        <v>165</v>
      </c>
      <c r="E284" s="212" t="s">
        <v>1094</v>
      </c>
      <c r="F284" s="213" t="s">
        <v>1095</v>
      </c>
      <c r="G284" s="214" t="s">
        <v>358</v>
      </c>
      <c r="H284" s="215">
        <v>289.69999999999999</v>
      </c>
      <c r="I284" s="216"/>
      <c r="J284" s="217">
        <f>ROUND(I284*H284,2)</f>
        <v>0</v>
      </c>
      <c r="K284" s="213" t="s">
        <v>169</v>
      </c>
      <c r="L284" s="48"/>
      <c r="M284" s="218" t="s">
        <v>44</v>
      </c>
      <c r="N284" s="219" t="s">
        <v>53</v>
      </c>
      <c r="O284" s="88"/>
      <c r="P284" s="220">
        <f>O284*H284</f>
        <v>0</v>
      </c>
      <c r="Q284" s="220">
        <v>0</v>
      </c>
      <c r="R284" s="220">
        <f>Q284*H284</f>
        <v>0</v>
      </c>
      <c r="S284" s="220">
        <v>0</v>
      </c>
      <c r="T284" s="221">
        <f>S284*H284</f>
        <v>0</v>
      </c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R284" s="222" t="s">
        <v>170</v>
      </c>
      <c r="AT284" s="222" t="s">
        <v>165</v>
      </c>
      <c r="AU284" s="222" t="s">
        <v>21</v>
      </c>
      <c r="AY284" s="20" t="s">
        <v>163</v>
      </c>
      <c r="BE284" s="223">
        <f>IF(N284="základní",J284,0)</f>
        <v>0</v>
      </c>
      <c r="BF284" s="223">
        <f>IF(N284="snížená",J284,0)</f>
        <v>0</v>
      </c>
      <c r="BG284" s="223">
        <f>IF(N284="zákl. přenesená",J284,0)</f>
        <v>0</v>
      </c>
      <c r="BH284" s="223">
        <f>IF(N284="sníž. přenesená",J284,0)</f>
        <v>0</v>
      </c>
      <c r="BI284" s="223">
        <f>IF(N284="nulová",J284,0)</f>
        <v>0</v>
      </c>
      <c r="BJ284" s="20" t="s">
        <v>90</v>
      </c>
      <c r="BK284" s="223">
        <f>ROUND(I284*H284,2)</f>
        <v>0</v>
      </c>
      <c r="BL284" s="20" t="s">
        <v>170</v>
      </c>
      <c r="BM284" s="222" t="s">
        <v>1096</v>
      </c>
    </row>
    <row r="285" s="2" customFormat="1">
      <c r="A285" s="42"/>
      <c r="B285" s="43"/>
      <c r="C285" s="44"/>
      <c r="D285" s="224" t="s">
        <v>172</v>
      </c>
      <c r="E285" s="44"/>
      <c r="F285" s="225" t="s">
        <v>1097</v>
      </c>
      <c r="G285" s="44"/>
      <c r="H285" s="44"/>
      <c r="I285" s="226"/>
      <c r="J285" s="44"/>
      <c r="K285" s="44"/>
      <c r="L285" s="48"/>
      <c r="M285" s="227"/>
      <c r="N285" s="228"/>
      <c r="O285" s="88"/>
      <c r="P285" s="88"/>
      <c r="Q285" s="88"/>
      <c r="R285" s="88"/>
      <c r="S285" s="88"/>
      <c r="T285" s="89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T285" s="20" t="s">
        <v>172</v>
      </c>
      <c r="AU285" s="20" t="s">
        <v>21</v>
      </c>
    </row>
    <row r="286" s="2" customFormat="1">
      <c r="A286" s="42"/>
      <c r="B286" s="43"/>
      <c r="C286" s="44"/>
      <c r="D286" s="231" t="s">
        <v>512</v>
      </c>
      <c r="E286" s="44"/>
      <c r="F286" s="273" t="s">
        <v>1098</v>
      </c>
      <c r="G286" s="44"/>
      <c r="H286" s="44"/>
      <c r="I286" s="226"/>
      <c r="J286" s="44"/>
      <c r="K286" s="44"/>
      <c r="L286" s="48"/>
      <c r="M286" s="227"/>
      <c r="N286" s="228"/>
      <c r="O286" s="88"/>
      <c r="P286" s="88"/>
      <c r="Q286" s="88"/>
      <c r="R286" s="88"/>
      <c r="S286" s="88"/>
      <c r="T286" s="89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T286" s="20" t="s">
        <v>512</v>
      </c>
      <c r="AU286" s="20" t="s">
        <v>21</v>
      </c>
    </row>
    <row r="287" s="13" customFormat="1">
      <c r="A287" s="13"/>
      <c r="B287" s="229"/>
      <c r="C287" s="230"/>
      <c r="D287" s="231" t="s">
        <v>174</v>
      </c>
      <c r="E287" s="232" t="s">
        <v>44</v>
      </c>
      <c r="F287" s="233" t="s">
        <v>1012</v>
      </c>
      <c r="G287" s="230"/>
      <c r="H287" s="234">
        <v>215.30000000000001</v>
      </c>
      <c r="I287" s="235"/>
      <c r="J287" s="230"/>
      <c r="K287" s="230"/>
      <c r="L287" s="236"/>
      <c r="M287" s="237"/>
      <c r="N287" s="238"/>
      <c r="O287" s="238"/>
      <c r="P287" s="238"/>
      <c r="Q287" s="238"/>
      <c r="R287" s="238"/>
      <c r="S287" s="238"/>
      <c r="T287" s="239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0" t="s">
        <v>174</v>
      </c>
      <c r="AU287" s="240" t="s">
        <v>21</v>
      </c>
      <c r="AV287" s="13" t="s">
        <v>21</v>
      </c>
      <c r="AW287" s="13" t="s">
        <v>42</v>
      </c>
      <c r="AX287" s="13" t="s">
        <v>82</v>
      </c>
      <c r="AY287" s="240" t="s">
        <v>163</v>
      </c>
    </row>
    <row r="288" s="13" customFormat="1">
      <c r="A288" s="13"/>
      <c r="B288" s="229"/>
      <c r="C288" s="230"/>
      <c r="D288" s="231" t="s">
        <v>174</v>
      </c>
      <c r="E288" s="232" t="s">
        <v>44</v>
      </c>
      <c r="F288" s="233" t="s">
        <v>1013</v>
      </c>
      <c r="G288" s="230"/>
      <c r="H288" s="234">
        <v>74.400000000000006</v>
      </c>
      <c r="I288" s="235"/>
      <c r="J288" s="230"/>
      <c r="K288" s="230"/>
      <c r="L288" s="236"/>
      <c r="M288" s="237"/>
      <c r="N288" s="238"/>
      <c r="O288" s="238"/>
      <c r="P288" s="238"/>
      <c r="Q288" s="238"/>
      <c r="R288" s="238"/>
      <c r="S288" s="238"/>
      <c r="T288" s="239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0" t="s">
        <v>174</v>
      </c>
      <c r="AU288" s="240" t="s">
        <v>21</v>
      </c>
      <c r="AV288" s="13" t="s">
        <v>21</v>
      </c>
      <c r="AW288" s="13" t="s">
        <v>42</v>
      </c>
      <c r="AX288" s="13" t="s">
        <v>82</v>
      </c>
      <c r="AY288" s="240" t="s">
        <v>163</v>
      </c>
    </row>
    <row r="289" s="15" customFormat="1">
      <c r="A289" s="15"/>
      <c r="B289" s="252"/>
      <c r="C289" s="253"/>
      <c r="D289" s="231" t="s">
        <v>174</v>
      </c>
      <c r="E289" s="254" t="s">
        <v>44</v>
      </c>
      <c r="F289" s="255" t="s">
        <v>226</v>
      </c>
      <c r="G289" s="253"/>
      <c r="H289" s="256">
        <v>289.70000000000005</v>
      </c>
      <c r="I289" s="257"/>
      <c r="J289" s="253"/>
      <c r="K289" s="253"/>
      <c r="L289" s="258"/>
      <c r="M289" s="259"/>
      <c r="N289" s="260"/>
      <c r="O289" s="260"/>
      <c r="P289" s="260"/>
      <c r="Q289" s="260"/>
      <c r="R289" s="260"/>
      <c r="S289" s="260"/>
      <c r="T289" s="261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62" t="s">
        <v>174</v>
      </c>
      <c r="AU289" s="262" t="s">
        <v>21</v>
      </c>
      <c r="AV289" s="15" t="s">
        <v>170</v>
      </c>
      <c r="AW289" s="15" t="s">
        <v>42</v>
      </c>
      <c r="AX289" s="15" t="s">
        <v>90</v>
      </c>
      <c r="AY289" s="262" t="s">
        <v>163</v>
      </c>
    </row>
    <row r="290" s="2" customFormat="1" ht="16.5" customHeight="1">
      <c r="A290" s="42"/>
      <c r="B290" s="43"/>
      <c r="C290" s="211" t="s">
        <v>503</v>
      </c>
      <c r="D290" s="211" t="s">
        <v>165</v>
      </c>
      <c r="E290" s="212" t="s">
        <v>1099</v>
      </c>
      <c r="F290" s="213" t="s">
        <v>1100</v>
      </c>
      <c r="G290" s="214" t="s">
        <v>408</v>
      </c>
      <c r="H290" s="215">
        <v>2</v>
      </c>
      <c r="I290" s="216"/>
      <c r="J290" s="217">
        <f>ROUND(I290*H290,2)</f>
        <v>0</v>
      </c>
      <c r="K290" s="213" t="s">
        <v>169</v>
      </c>
      <c r="L290" s="48"/>
      <c r="M290" s="218" t="s">
        <v>44</v>
      </c>
      <c r="N290" s="219" t="s">
        <v>53</v>
      </c>
      <c r="O290" s="88"/>
      <c r="P290" s="220">
        <f>O290*H290</f>
        <v>0</v>
      </c>
      <c r="Q290" s="220">
        <v>0.45937</v>
      </c>
      <c r="R290" s="220">
        <f>Q290*H290</f>
        <v>0.91874</v>
      </c>
      <c r="S290" s="220">
        <v>0</v>
      </c>
      <c r="T290" s="221">
        <f>S290*H290</f>
        <v>0</v>
      </c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R290" s="222" t="s">
        <v>170</v>
      </c>
      <c r="AT290" s="222" t="s">
        <v>165</v>
      </c>
      <c r="AU290" s="222" t="s">
        <v>21</v>
      </c>
      <c r="AY290" s="20" t="s">
        <v>163</v>
      </c>
      <c r="BE290" s="223">
        <f>IF(N290="základní",J290,0)</f>
        <v>0</v>
      </c>
      <c r="BF290" s="223">
        <f>IF(N290="snížená",J290,0)</f>
        <v>0</v>
      </c>
      <c r="BG290" s="223">
        <f>IF(N290="zákl. přenesená",J290,0)</f>
        <v>0</v>
      </c>
      <c r="BH290" s="223">
        <f>IF(N290="sníž. přenesená",J290,0)</f>
        <v>0</v>
      </c>
      <c r="BI290" s="223">
        <f>IF(N290="nulová",J290,0)</f>
        <v>0</v>
      </c>
      <c r="BJ290" s="20" t="s">
        <v>90</v>
      </c>
      <c r="BK290" s="223">
        <f>ROUND(I290*H290,2)</f>
        <v>0</v>
      </c>
      <c r="BL290" s="20" t="s">
        <v>170</v>
      </c>
      <c r="BM290" s="222" t="s">
        <v>1101</v>
      </c>
    </row>
    <row r="291" s="2" customFormat="1">
      <c r="A291" s="42"/>
      <c r="B291" s="43"/>
      <c r="C291" s="44"/>
      <c r="D291" s="224" t="s">
        <v>172</v>
      </c>
      <c r="E291" s="44"/>
      <c r="F291" s="225" t="s">
        <v>1102</v>
      </c>
      <c r="G291" s="44"/>
      <c r="H291" s="44"/>
      <c r="I291" s="226"/>
      <c r="J291" s="44"/>
      <c r="K291" s="44"/>
      <c r="L291" s="48"/>
      <c r="M291" s="227"/>
      <c r="N291" s="228"/>
      <c r="O291" s="88"/>
      <c r="P291" s="88"/>
      <c r="Q291" s="88"/>
      <c r="R291" s="88"/>
      <c r="S291" s="88"/>
      <c r="T291" s="89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T291" s="20" t="s">
        <v>172</v>
      </c>
      <c r="AU291" s="20" t="s">
        <v>21</v>
      </c>
    </row>
    <row r="292" s="13" customFormat="1">
      <c r="A292" s="13"/>
      <c r="B292" s="229"/>
      <c r="C292" s="230"/>
      <c r="D292" s="231" t="s">
        <v>174</v>
      </c>
      <c r="E292" s="232" t="s">
        <v>44</v>
      </c>
      <c r="F292" s="233" t="s">
        <v>1103</v>
      </c>
      <c r="G292" s="230"/>
      <c r="H292" s="234">
        <v>1</v>
      </c>
      <c r="I292" s="235"/>
      <c r="J292" s="230"/>
      <c r="K292" s="230"/>
      <c r="L292" s="236"/>
      <c r="M292" s="237"/>
      <c r="N292" s="238"/>
      <c r="O292" s="238"/>
      <c r="P292" s="238"/>
      <c r="Q292" s="238"/>
      <c r="R292" s="238"/>
      <c r="S292" s="238"/>
      <c r="T292" s="239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0" t="s">
        <v>174</v>
      </c>
      <c r="AU292" s="240" t="s">
        <v>21</v>
      </c>
      <c r="AV292" s="13" t="s">
        <v>21</v>
      </c>
      <c r="AW292" s="13" t="s">
        <v>42</v>
      </c>
      <c r="AX292" s="13" t="s">
        <v>82</v>
      </c>
      <c r="AY292" s="240" t="s">
        <v>163</v>
      </c>
    </row>
    <row r="293" s="13" customFormat="1">
      <c r="A293" s="13"/>
      <c r="B293" s="229"/>
      <c r="C293" s="230"/>
      <c r="D293" s="231" t="s">
        <v>174</v>
      </c>
      <c r="E293" s="232" t="s">
        <v>44</v>
      </c>
      <c r="F293" s="233" t="s">
        <v>1058</v>
      </c>
      <c r="G293" s="230"/>
      <c r="H293" s="234">
        <v>1</v>
      </c>
      <c r="I293" s="235"/>
      <c r="J293" s="230"/>
      <c r="K293" s="230"/>
      <c r="L293" s="236"/>
      <c r="M293" s="237"/>
      <c r="N293" s="238"/>
      <c r="O293" s="238"/>
      <c r="P293" s="238"/>
      <c r="Q293" s="238"/>
      <c r="R293" s="238"/>
      <c r="S293" s="238"/>
      <c r="T293" s="239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0" t="s">
        <v>174</v>
      </c>
      <c r="AU293" s="240" t="s">
        <v>21</v>
      </c>
      <c r="AV293" s="13" t="s">
        <v>21</v>
      </c>
      <c r="AW293" s="13" t="s">
        <v>42</v>
      </c>
      <c r="AX293" s="13" t="s">
        <v>82</v>
      </c>
      <c r="AY293" s="240" t="s">
        <v>163</v>
      </c>
    </row>
    <row r="294" s="15" customFormat="1">
      <c r="A294" s="15"/>
      <c r="B294" s="252"/>
      <c r="C294" s="253"/>
      <c r="D294" s="231" t="s">
        <v>174</v>
      </c>
      <c r="E294" s="254" t="s">
        <v>44</v>
      </c>
      <c r="F294" s="255" t="s">
        <v>226</v>
      </c>
      <c r="G294" s="253"/>
      <c r="H294" s="256">
        <v>2</v>
      </c>
      <c r="I294" s="257"/>
      <c r="J294" s="253"/>
      <c r="K294" s="253"/>
      <c r="L294" s="258"/>
      <c r="M294" s="259"/>
      <c r="N294" s="260"/>
      <c r="O294" s="260"/>
      <c r="P294" s="260"/>
      <c r="Q294" s="260"/>
      <c r="R294" s="260"/>
      <c r="S294" s="260"/>
      <c r="T294" s="261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62" t="s">
        <v>174</v>
      </c>
      <c r="AU294" s="262" t="s">
        <v>21</v>
      </c>
      <c r="AV294" s="15" t="s">
        <v>170</v>
      </c>
      <c r="AW294" s="15" t="s">
        <v>42</v>
      </c>
      <c r="AX294" s="15" t="s">
        <v>90</v>
      </c>
      <c r="AY294" s="262" t="s">
        <v>163</v>
      </c>
    </row>
    <row r="295" s="2" customFormat="1" ht="16.5" customHeight="1">
      <c r="A295" s="42"/>
      <c r="B295" s="43"/>
      <c r="C295" s="211" t="s">
        <v>508</v>
      </c>
      <c r="D295" s="211" t="s">
        <v>165</v>
      </c>
      <c r="E295" s="212" t="s">
        <v>862</v>
      </c>
      <c r="F295" s="213" t="s">
        <v>863</v>
      </c>
      <c r="G295" s="214" t="s">
        <v>408</v>
      </c>
      <c r="H295" s="215">
        <v>10</v>
      </c>
      <c r="I295" s="216"/>
      <c r="J295" s="217">
        <f>ROUND(I295*H295,2)</f>
        <v>0</v>
      </c>
      <c r="K295" s="213" t="s">
        <v>169</v>
      </c>
      <c r="L295" s="48"/>
      <c r="M295" s="218" t="s">
        <v>44</v>
      </c>
      <c r="N295" s="219" t="s">
        <v>53</v>
      </c>
      <c r="O295" s="88"/>
      <c r="P295" s="220">
        <f>O295*H295</f>
        <v>0</v>
      </c>
      <c r="Q295" s="220">
        <v>0.040000000000000001</v>
      </c>
      <c r="R295" s="220">
        <f>Q295*H295</f>
        <v>0.40000000000000002</v>
      </c>
      <c r="S295" s="220">
        <v>0</v>
      </c>
      <c r="T295" s="221">
        <f>S295*H295</f>
        <v>0</v>
      </c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R295" s="222" t="s">
        <v>170</v>
      </c>
      <c r="AT295" s="222" t="s">
        <v>165</v>
      </c>
      <c r="AU295" s="222" t="s">
        <v>21</v>
      </c>
      <c r="AY295" s="20" t="s">
        <v>163</v>
      </c>
      <c r="BE295" s="223">
        <f>IF(N295="základní",J295,0)</f>
        <v>0</v>
      </c>
      <c r="BF295" s="223">
        <f>IF(N295="snížená",J295,0)</f>
        <v>0</v>
      </c>
      <c r="BG295" s="223">
        <f>IF(N295="zákl. přenesená",J295,0)</f>
        <v>0</v>
      </c>
      <c r="BH295" s="223">
        <f>IF(N295="sníž. přenesená",J295,0)</f>
        <v>0</v>
      </c>
      <c r="BI295" s="223">
        <f>IF(N295="nulová",J295,0)</f>
        <v>0</v>
      </c>
      <c r="BJ295" s="20" t="s">
        <v>90</v>
      </c>
      <c r="BK295" s="223">
        <f>ROUND(I295*H295,2)</f>
        <v>0</v>
      </c>
      <c r="BL295" s="20" t="s">
        <v>170</v>
      </c>
      <c r="BM295" s="222" t="s">
        <v>1104</v>
      </c>
    </row>
    <row r="296" s="2" customFormat="1">
      <c r="A296" s="42"/>
      <c r="B296" s="43"/>
      <c r="C296" s="44"/>
      <c r="D296" s="224" t="s">
        <v>172</v>
      </c>
      <c r="E296" s="44"/>
      <c r="F296" s="225" t="s">
        <v>865</v>
      </c>
      <c r="G296" s="44"/>
      <c r="H296" s="44"/>
      <c r="I296" s="226"/>
      <c r="J296" s="44"/>
      <c r="K296" s="44"/>
      <c r="L296" s="48"/>
      <c r="M296" s="227"/>
      <c r="N296" s="228"/>
      <c r="O296" s="88"/>
      <c r="P296" s="88"/>
      <c r="Q296" s="88"/>
      <c r="R296" s="88"/>
      <c r="S296" s="88"/>
      <c r="T296" s="89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T296" s="20" t="s">
        <v>172</v>
      </c>
      <c r="AU296" s="20" t="s">
        <v>21</v>
      </c>
    </row>
    <row r="297" s="13" customFormat="1">
      <c r="A297" s="13"/>
      <c r="B297" s="229"/>
      <c r="C297" s="230"/>
      <c r="D297" s="231" t="s">
        <v>174</v>
      </c>
      <c r="E297" s="232" t="s">
        <v>44</v>
      </c>
      <c r="F297" s="233" t="s">
        <v>1105</v>
      </c>
      <c r="G297" s="230"/>
      <c r="H297" s="234">
        <v>9</v>
      </c>
      <c r="I297" s="235"/>
      <c r="J297" s="230"/>
      <c r="K297" s="230"/>
      <c r="L297" s="236"/>
      <c r="M297" s="237"/>
      <c r="N297" s="238"/>
      <c r="O297" s="238"/>
      <c r="P297" s="238"/>
      <c r="Q297" s="238"/>
      <c r="R297" s="238"/>
      <c r="S297" s="238"/>
      <c r="T297" s="239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0" t="s">
        <v>174</v>
      </c>
      <c r="AU297" s="240" t="s">
        <v>21</v>
      </c>
      <c r="AV297" s="13" t="s">
        <v>21</v>
      </c>
      <c r="AW297" s="13" t="s">
        <v>42</v>
      </c>
      <c r="AX297" s="13" t="s">
        <v>82</v>
      </c>
      <c r="AY297" s="240" t="s">
        <v>163</v>
      </c>
    </row>
    <row r="298" s="13" customFormat="1">
      <c r="A298" s="13"/>
      <c r="B298" s="229"/>
      <c r="C298" s="230"/>
      <c r="D298" s="231" t="s">
        <v>174</v>
      </c>
      <c r="E298" s="232" t="s">
        <v>44</v>
      </c>
      <c r="F298" s="233" t="s">
        <v>1058</v>
      </c>
      <c r="G298" s="230"/>
      <c r="H298" s="234">
        <v>1</v>
      </c>
      <c r="I298" s="235"/>
      <c r="J298" s="230"/>
      <c r="K298" s="230"/>
      <c r="L298" s="236"/>
      <c r="M298" s="237"/>
      <c r="N298" s="238"/>
      <c r="O298" s="238"/>
      <c r="P298" s="238"/>
      <c r="Q298" s="238"/>
      <c r="R298" s="238"/>
      <c r="S298" s="238"/>
      <c r="T298" s="239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0" t="s">
        <v>174</v>
      </c>
      <c r="AU298" s="240" t="s">
        <v>21</v>
      </c>
      <c r="AV298" s="13" t="s">
        <v>21</v>
      </c>
      <c r="AW298" s="13" t="s">
        <v>42</v>
      </c>
      <c r="AX298" s="13" t="s">
        <v>82</v>
      </c>
      <c r="AY298" s="240" t="s">
        <v>163</v>
      </c>
    </row>
    <row r="299" s="15" customFormat="1">
      <c r="A299" s="15"/>
      <c r="B299" s="252"/>
      <c r="C299" s="253"/>
      <c r="D299" s="231" t="s">
        <v>174</v>
      </c>
      <c r="E299" s="254" t="s">
        <v>44</v>
      </c>
      <c r="F299" s="255" t="s">
        <v>226</v>
      </c>
      <c r="G299" s="253"/>
      <c r="H299" s="256">
        <v>10</v>
      </c>
      <c r="I299" s="257"/>
      <c r="J299" s="253"/>
      <c r="K299" s="253"/>
      <c r="L299" s="258"/>
      <c r="M299" s="259"/>
      <c r="N299" s="260"/>
      <c r="O299" s="260"/>
      <c r="P299" s="260"/>
      <c r="Q299" s="260"/>
      <c r="R299" s="260"/>
      <c r="S299" s="260"/>
      <c r="T299" s="261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62" t="s">
        <v>174</v>
      </c>
      <c r="AU299" s="262" t="s">
        <v>21</v>
      </c>
      <c r="AV299" s="15" t="s">
        <v>170</v>
      </c>
      <c r="AW299" s="15" t="s">
        <v>42</v>
      </c>
      <c r="AX299" s="15" t="s">
        <v>90</v>
      </c>
      <c r="AY299" s="262" t="s">
        <v>163</v>
      </c>
    </row>
    <row r="300" s="2" customFormat="1" ht="16.5" customHeight="1">
      <c r="A300" s="42"/>
      <c r="B300" s="43"/>
      <c r="C300" s="263" t="s">
        <v>515</v>
      </c>
      <c r="D300" s="263" t="s">
        <v>306</v>
      </c>
      <c r="E300" s="264" t="s">
        <v>866</v>
      </c>
      <c r="F300" s="265" t="s">
        <v>867</v>
      </c>
      <c r="G300" s="266" t="s">
        <v>408</v>
      </c>
      <c r="H300" s="267">
        <v>10</v>
      </c>
      <c r="I300" s="268"/>
      <c r="J300" s="269">
        <f>ROUND(I300*H300,2)</f>
        <v>0</v>
      </c>
      <c r="K300" s="265" t="s">
        <v>169</v>
      </c>
      <c r="L300" s="270"/>
      <c r="M300" s="271" t="s">
        <v>44</v>
      </c>
      <c r="N300" s="272" t="s">
        <v>53</v>
      </c>
      <c r="O300" s="88"/>
      <c r="P300" s="220">
        <f>O300*H300</f>
        <v>0</v>
      </c>
      <c r="Q300" s="220">
        <v>0.013299999999999999</v>
      </c>
      <c r="R300" s="220">
        <f>Q300*H300</f>
        <v>0.13300000000000001</v>
      </c>
      <c r="S300" s="220">
        <v>0</v>
      </c>
      <c r="T300" s="221">
        <f>S300*H300</f>
        <v>0</v>
      </c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R300" s="222" t="s">
        <v>218</v>
      </c>
      <c r="AT300" s="222" t="s">
        <v>306</v>
      </c>
      <c r="AU300" s="222" t="s">
        <v>21</v>
      </c>
      <c r="AY300" s="20" t="s">
        <v>163</v>
      </c>
      <c r="BE300" s="223">
        <f>IF(N300="základní",J300,0)</f>
        <v>0</v>
      </c>
      <c r="BF300" s="223">
        <f>IF(N300="snížená",J300,0)</f>
        <v>0</v>
      </c>
      <c r="BG300" s="223">
        <f>IF(N300="zákl. přenesená",J300,0)</f>
        <v>0</v>
      </c>
      <c r="BH300" s="223">
        <f>IF(N300="sníž. přenesená",J300,0)</f>
        <v>0</v>
      </c>
      <c r="BI300" s="223">
        <f>IF(N300="nulová",J300,0)</f>
        <v>0</v>
      </c>
      <c r="BJ300" s="20" t="s">
        <v>90</v>
      </c>
      <c r="BK300" s="223">
        <f>ROUND(I300*H300,2)</f>
        <v>0</v>
      </c>
      <c r="BL300" s="20" t="s">
        <v>170</v>
      </c>
      <c r="BM300" s="222" t="s">
        <v>1106</v>
      </c>
    </row>
    <row r="301" s="2" customFormat="1" ht="16.5" customHeight="1">
      <c r="A301" s="42"/>
      <c r="B301" s="43"/>
      <c r="C301" s="263" t="s">
        <v>520</v>
      </c>
      <c r="D301" s="263" t="s">
        <v>306</v>
      </c>
      <c r="E301" s="264" t="s">
        <v>869</v>
      </c>
      <c r="F301" s="265" t="s">
        <v>870</v>
      </c>
      <c r="G301" s="266" t="s">
        <v>408</v>
      </c>
      <c r="H301" s="267">
        <v>10</v>
      </c>
      <c r="I301" s="268"/>
      <c r="J301" s="269">
        <f>ROUND(I301*H301,2)</f>
        <v>0</v>
      </c>
      <c r="K301" s="265" t="s">
        <v>169</v>
      </c>
      <c r="L301" s="270"/>
      <c r="M301" s="271" t="s">
        <v>44</v>
      </c>
      <c r="N301" s="272" t="s">
        <v>53</v>
      </c>
      <c r="O301" s="88"/>
      <c r="P301" s="220">
        <f>O301*H301</f>
        <v>0</v>
      </c>
      <c r="Q301" s="220">
        <v>0.00029999999999999997</v>
      </c>
      <c r="R301" s="220">
        <f>Q301*H301</f>
        <v>0.0029999999999999996</v>
      </c>
      <c r="S301" s="220">
        <v>0</v>
      </c>
      <c r="T301" s="221">
        <f>S301*H301</f>
        <v>0</v>
      </c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R301" s="222" t="s">
        <v>218</v>
      </c>
      <c r="AT301" s="222" t="s">
        <v>306</v>
      </c>
      <c r="AU301" s="222" t="s">
        <v>21</v>
      </c>
      <c r="AY301" s="20" t="s">
        <v>163</v>
      </c>
      <c r="BE301" s="223">
        <f>IF(N301="základní",J301,0)</f>
        <v>0</v>
      </c>
      <c r="BF301" s="223">
        <f>IF(N301="snížená",J301,0)</f>
        <v>0</v>
      </c>
      <c r="BG301" s="223">
        <f>IF(N301="zákl. přenesená",J301,0)</f>
        <v>0</v>
      </c>
      <c r="BH301" s="223">
        <f>IF(N301="sníž. přenesená",J301,0)</f>
        <v>0</v>
      </c>
      <c r="BI301" s="223">
        <f>IF(N301="nulová",J301,0)</f>
        <v>0</v>
      </c>
      <c r="BJ301" s="20" t="s">
        <v>90</v>
      </c>
      <c r="BK301" s="223">
        <f>ROUND(I301*H301,2)</f>
        <v>0</v>
      </c>
      <c r="BL301" s="20" t="s">
        <v>170</v>
      </c>
      <c r="BM301" s="222" t="s">
        <v>1107</v>
      </c>
    </row>
    <row r="302" s="2" customFormat="1" ht="16.5" customHeight="1">
      <c r="A302" s="42"/>
      <c r="B302" s="43"/>
      <c r="C302" s="211" t="s">
        <v>525</v>
      </c>
      <c r="D302" s="211" t="s">
        <v>165</v>
      </c>
      <c r="E302" s="212" t="s">
        <v>1108</v>
      </c>
      <c r="F302" s="213" t="s">
        <v>1109</v>
      </c>
      <c r="G302" s="214" t="s">
        <v>408</v>
      </c>
      <c r="H302" s="215">
        <v>4</v>
      </c>
      <c r="I302" s="216"/>
      <c r="J302" s="217">
        <f>ROUND(I302*H302,2)</f>
        <v>0</v>
      </c>
      <c r="K302" s="213" t="s">
        <v>169</v>
      </c>
      <c r="L302" s="48"/>
      <c r="M302" s="218" t="s">
        <v>44</v>
      </c>
      <c r="N302" s="219" t="s">
        <v>53</v>
      </c>
      <c r="O302" s="88"/>
      <c r="P302" s="220">
        <f>O302*H302</f>
        <v>0</v>
      </c>
      <c r="Q302" s="220">
        <v>0.050000000000000003</v>
      </c>
      <c r="R302" s="220">
        <f>Q302*H302</f>
        <v>0.20000000000000001</v>
      </c>
      <c r="S302" s="220">
        <v>0</v>
      </c>
      <c r="T302" s="221">
        <f>S302*H302</f>
        <v>0</v>
      </c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R302" s="222" t="s">
        <v>170</v>
      </c>
      <c r="AT302" s="222" t="s">
        <v>165</v>
      </c>
      <c r="AU302" s="222" t="s">
        <v>21</v>
      </c>
      <c r="AY302" s="20" t="s">
        <v>163</v>
      </c>
      <c r="BE302" s="223">
        <f>IF(N302="základní",J302,0)</f>
        <v>0</v>
      </c>
      <c r="BF302" s="223">
        <f>IF(N302="snížená",J302,0)</f>
        <v>0</v>
      </c>
      <c r="BG302" s="223">
        <f>IF(N302="zákl. přenesená",J302,0)</f>
        <v>0</v>
      </c>
      <c r="BH302" s="223">
        <f>IF(N302="sníž. přenesená",J302,0)</f>
        <v>0</v>
      </c>
      <c r="BI302" s="223">
        <f>IF(N302="nulová",J302,0)</f>
        <v>0</v>
      </c>
      <c r="BJ302" s="20" t="s">
        <v>90</v>
      </c>
      <c r="BK302" s="223">
        <f>ROUND(I302*H302,2)</f>
        <v>0</v>
      </c>
      <c r="BL302" s="20" t="s">
        <v>170</v>
      </c>
      <c r="BM302" s="222" t="s">
        <v>1110</v>
      </c>
    </row>
    <row r="303" s="2" customFormat="1">
      <c r="A303" s="42"/>
      <c r="B303" s="43"/>
      <c r="C303" s="44"/>
      <c r="D303" s="224" t="s">
        <v>172</v>
      </c>
      <c r="E303" s="44"/>
      <c r="F303" s="225" t="s">
        <v>1111</v>
      </c>
      <c r="G303" s="44"/>
      <c r="H303" s="44"/>
      <c r="I303" s="226"/>
      <c r="J303" s="44"/>
      <c r="K303" s="44"/>
      <c r="L303" s="48"/>
      <c r="M303" s="227"/>
      <c r="N303" s="228"/>
      <c r="O303" s="88"/>
      <c r="P303" s="88"/>
      <c r="Q303" s="88"/>
      <c r="R303" s="88"/>
      <c r="S303" s="88"/>
      <c r="T303" s="89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T303" s="20" t="s">
        <v>172</v>
      </c>
      <c r="AU303" s="20" t="s">
        <v>21</v>
      </c>
    </row>
    <row r="304" s="13" customFormat="1">
      <c r="A304" s="13"/>
      <c r="B304" s="229"/>
      <c r="C304" s="230"/>
      <c r="D304" s="231" t="s">
        <v>174</v>
      </c>
      <c r="E304" s="232" t="s">
        <v>44</v>
      </c>
      <c r="F304" s="233" t="s">
        <v>1070</v>
      </c>
      <c r="G304" s="230"/>
      <c r="H304" s="234">
        <v>3</v>
      </c>
      <c r="I304" s="235"/>
      <c r="J304" s="230"/>
      <c r="K304" s="230"/>
      <c r="L304" s="236"/>
      <c r="M304" s="237"/>
      <c r="N304" s="238"/>
      <c r="O304" s="238"/>
      <c r="P304" s="238"/>
      <c r="Q304" s="238"/>
      <c r="R304" s="238"/>
      <c r="S304" s="238"/>
      <c r="T304" s="239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0" t="s">
        <v>174</v>
      </c>
      <c r="AU304" s="240" t="s">
        <v>21</v>
      </c>
      <c r="AV304" s="13" t="s">
        <v>21</v>
      </c>
      <c r="AW304" s="13" t="s">
        <v>42</v>
      </c>
      <c r="AX304" s="13" t="s">
        <v>82</v>
      </c>
      <c r="AY304" s="240" t="s">
        <v>163</v>
      </c>
    </row>
    <row r="305" s="13" customFormat="1">
      <c r="A305" s="13"/>
      <c r="B305" s="229"/>
      <c r="C305" s="230"/>
      <c r="D305" s="231" t="s">
        <v>174</v>
      </c>
      <c r="E305" s="232" t="s">
        <v>44</v>
      </c>
      <c r="F305" s="233" t="s">
        <v>1058</v>
      </c>
      <c r="G305" s="230"/>
      <c r="H305" s="234">
        <v>1</v>
      </c>
      <c r="I305" s="235"/>
      <c r="J305" s="230"/>
      <c r="K305" s="230"/>
      <c r="L305" s="236"/>
      <c r="M305" s="237"/>
      <c r="N305" s="238"/>
      <c r="O305" s="238"/>
      <c r="P305" s="238"/>
      <c r="Q305" s="238"/>
      <c r="R305" s="238"/>
      <c r="S305" s="238"/>
      <c r="T305" s="239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0" t="s">
        <v>174</v>
      </c>
      <c r="AU305" s="240" t="s">
        <v>21</v>
      </c>
      <c r="AV305" s="13" t="s">
        <v>21</v>
      </c>
      <c r="AW305" s="13" t="s">
        <v>42</v>
      </c>
      <c r="AX305" s="13" t="s">
        <v>82</v>
      </c>
      <c r="AY305" s="240" t="s">
        <v>163</v>
      </c>
    </row>
    <row r="306" s="15" customFormat="1">
      <c r="A306" s="15"/>
      <c r="B306" s="252"/>
      <c r="C306" s="253"/>
      <c r="D306" s="231" t="s">
        <v>174</v>
      </c>
      <c r="E306" s="254" t="s">
        <v>44</v>
      </c>
      <c r="F306" s="255" t="s">
        <v>226</v>
      </c>
      <c r="G306" s="253"/>
      <c r="H306" s="256">
        <v>4</v>
      </c>
      <c r="I306" s="257"/>
      <c r="J306" s="253"/>
      <c r="K306" s="253"/>
      <c r="L306" s="258"/>
      <c r="M306" s="259"/>
      <c r="N306" s="260"/>
      <c r="O306" s="260"/>
      <c r="P306" s="260"/>
      <c r="Q306" s="260"/>
      <c r="R306" s="260"/>
      <c r="S306" s="260"/>
      <c r="T306" s="261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2" t="s">
        <v>174</v>
      </c>
      <c r="AU306" s="262" t="s">
        <v>21</v>
      </c>
      <c r="AV306" s="15" t="s">
        <v>170</v>
      </c>
      <c r="AW306" s="15" t="s">
        <v>42</v>
      </c>
      <c r="AX306" s="15" t="s">
        <v>90</v>
      </c>
      <c r="AY306" s="262" t="s">
        <v>163</v>
      </c>
    </row>
    <row r="307" s="2" customFormat="1" ht="16.5" customHeight="1">
      <c r="A307" s="42"/>
      <c r="B307" s="43"/>
      <c r="C307" s="263" t="s">
        <v>531</v>
      </c>
      <c r="D307" s="263" t="s">
        <v>306</v>
      </c>
      <c r="E307" s="264" t="s">
        <v>1112</v>
      </c>
      <c r="F307" s="265" t="s">
        <v>1113</v>
      </c>
      <c r="G307" s="266" t="s">
        <v>408</v>
      </c>
      <c r="H307" s="267">
        <v>4</v>
      </c>
      <c r="I307" s="268"/>
      <c r="J307" s="269">
        <f>ROUND(I307*H307,2)</f>
        <v>0</v>
      </c>
      <c r="K307" s="265" t="s">
        <v>169</v>
      </c>
      <c r="L307" s="270"/>
      <c r="M307" s="271" t="s">
        <v>44</v>
      </c>
      <c r="N307" s="272" t="s">
        <v>53</v>
      </c>
      <c r="O307" s="88"/>
      <c r="P307" s="220">
        <f>O307*H307</f>
        <v>0</v>
      </c>
      <c r="Q307" s="220">
        <v>0.029499999999999998</v>
      </c>
      <c r="R307" s="220">
        <f>Q307*H307</f>
        <v>0.11799999999999999</v>
      </c>
      <c r="S307" s="220">
        <v>0</v>
      </c>
      <c r="T307" s="221">
        <f>S307*H307</f>
        <v>0</v>
      </c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R307" s="222" t="s">
        <v>218</v>
      </c>
      <c r="AT307" s="222" t="s">
        <v>306</v>
      </c>
      <c r="AU307" s="222" t="s">
        <v>21</v>
      </c>
      <c r="AY307" s="20" t="s">
        <v>163</v>
      </c>
      <c r="BE307" s="223">
        <f>IF(N307="základní",J307,0)</f>
        <v>0</v>
      </c>
      <c r="BF307" s="223">
        <f>IF(N307="snížená",J307,0)</f>
        <v>0</v>
      </c>
      <c r="BG307" s="223">
        <f>IF(N307="zákl. přenesená",J307,0)</f>
        <v>0</v>
      </c>
      <c r="BH307" s="223">
        <f>IF(N307="sníž. přenesená",J307,0)</f>
        <v>0</v>
      </c>
      <c r="BI307" s="223">
        <f>IF(N307="nulová",J307,0)</f>
        <v>0</v>
      </c>
      <c r="BJ307" s="20" t="s">
        <v>90</v>
      </c>
      <c r="BK307" s="223">
        <f>ROUND(I307*H307,2)</f>
        <v>0</v>
      </c>
      <c r="BL307" s="20" t="s">
        <v>170</v>
      </c>
      <c r="BM307" s="222" t="s">
        <v>1114</v>
      </c>
    </row>
    <row r="308" s="2" customFormat="1" ht="16.5" customHeight="1">
      <c r="A308" s="42"/>
      <c r="B308" s="43"/>
      <c r="C308" s="263" t="s">
        <v>536</v>
      </c>
      <c r="D308" s="263" t="s">
        <v>306</v>
      </c>
      <c r="E308" s="264" t="s">
        <v>1115</v>
      </c>
      <c r="F308" s="265" t="s">
        <v>1116</v>
      </c>
      <c r="G308" s="266" t="s">
        <v>408</v>
      </c>
      <c r="H308" s="267">
        <v>4</v>
      </c>
      <c r="I308" s="268"/>
      <c r="J308" s="269">
        <f>ROUND(I308*H308,2)</f>
        <v>0</v>
      </c>
      <c r="K308" s="265" t="s">
        <v>169</v>
      </c>
      <c r="L308" s="270"/>
      <c r="M308" s="271" t="s">
        <v>44</v>
      </c>
      <c r="N308" s="272" t="s">
        <v>53</v>
      </c>
      <c r="O308" s="88"/>
      <c r="P308" s="220">
        <f>O308*H308</f>
        <v>0</v>
      </c>
      <c r="Q308" s="220">
        <v>0.0025000000000000001</v>
      </c>
      <c r="R308" s="220">
        <f>Q308*H308</f>
        <v>0.01</v>
      </c>
      <c r="S308" s="220">
        <v>0</v>
      </c>
      <c r="T308" s="221">
        <f>S308*H308</f>
        <v>0</v>
      </c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R308" s="222" t="s">
        <v>218</v>
      </c>
      <c r="AT308" s="222" t="s">
        <v>306</v>
      </c>
      <c r="AU308" s="222" t="s">
        <v>21</v>
      </c>
      <c r="AY308" s="20" t="s">
        <v>163</v>
      </c>
      <c r="BE308" s="223">
        <f>IF(N308="základní",J308,0)</f>
        <v>0</v>
      </c>
      <c r="BF308" s="223">
        <f>IF(N308="snížená",J308,0)</f>
        <v>0</v>
      </c>
      <c r="BG308" s="223">
        <f>IF(N308="zákl. přenesená",J308,0)</f>
        <v>0</v>
      </c>
      <c r="BH308" s="223">
        <f>IF(N308="sníž. přenesená",J308,0)</f>
        <v>0</v>
      </c>
      <c r="BI308" s="223">
        <f>IF(N308="nulová",J308,0)</f>
        <v>0</v>
      </c>
      <c r="BJ308" s="20" t="s">
        <v>90</v>
      </c>
      <c r="BK308" s="223">
        <f>ROUND(I308*H308,2)</f>
        <v>0</v>
      </c>
      <c r="BL308" s="20" t="s">
        <v>170</v>
      </c>
      <c r="BM308" s="222" t="s">
        <v>1117</v>
      </c>
    </row>
    <row r="309" s="2" customFormat="1" ht="16.5" customHeight="1">
      <c r="A309" s="42"/>
      <c r="B309" s="43"/>
      <c r="C309" s="211" t="s">
        <v>542</v>
      </c>
      <c r="D309" s="211" t="s">
        <v>165</v>
      </c>
      <c r="E309" s="212" t="s">
        <v>872</v>
      </c>
      <c r="F309" s="213" t="s">
        <v>873</v>
      </c>
      <c r="G309" s="214" t="s">
        <v>358</v>
      </c>
      <c r="H309" s="215">
        <v>289.69999999999999</v>
      </c>
      <c r="I309" s="216"/>
      <c r="J309" s="217">
        <f>ROUND(I309*H309,2)</f>
        <v>0</v>
      </c>
      <c r="K309" s="213" t="s">
        <v>169</v>
      </c>
      <c r="L309" s="48"/>
      <c r="M309" s="218" t="s">
        <v>44</v>
      </c>
      <c r="N309" s="219" t="s">
        <v>53</v>
      </c>
      <c r="O309" s="88"/>
      <c r="P309" s="220">
        <f>O309*H309</f>
        <v>0</v>
      </c>
      <c r="Q309" s="220">
        <v>0.00019000000000000001</v>
      </c>
      <c r="R309" s="220">
        <f>Q309*H309</f>
        <v>0.055043000000000002</v>
      </c>
      <c r="S309" s="220">
        <v>0</v>
      </c>
      <c r="T309" s="221">
        <f>S309*H309</f>
        <v>0</v>
      </c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R309" s="222" t="s">
        <v>170</v>
      </c>
      <c r="AT309" s="222" t="s">
        <v>165</v>
      </c>
      <c r="AU309" s="222" t="s">
        <v>21</v>
      </c>
      <c r="AY309" s="20" t="s">
        <v>163</v>
      </c>
      <c r="BE309" s="223">
        <f>IF(N309="základní",J309,0)</f>
        <v>0</v>
      </c>
      <c r="BF309" s="223">
        <f>IF(N309="snížená",J309,0)</f>
        <v>0</v>
      </c>
      <c r="BG309" s="223">
        <f>IF(N309="zákl. přenesená",J309,0)</f>
        <v>0</v>
      </c>
      <c r="BH309" s="223">
        <f>IF(N309="sníž. přenesená",J309,0)</f>
        <v>0</v>
      </c>
      <c r="BI309" s="223">
        <f>IF(N309="nulová",J309,0)</f>
        <v>0</v>
      </c>
      <c r="BJ309" s="20" t="s">
        <v>90</v>
      </c>
      <c r="BK309" s="223">
        <f>ROUND(I309*H309,2)</f>
        <v>0</v>
      </c>
      <c r="BL309" s="20" t="s">
        <v>170</v>
      </c>
      <c r="BM309" s="222" t="s">
        <v>1118</v>
      </c>
    </row>
    <row r="310" s="2" customFormat="1">
      <c r="A310" s="42"/>
      <c r="B310" s="43"/>
      <c r="C310" s="44"/>
      <c r="D310" s="224" t="s">
        <v>172</v>
      </c>
      <c r="E310" s="44"/>
      <c r="F310" s="225" t="s">
        <v>875</v>
      </c>
      <c r="G310" s="44"/>
      <c r="H310" s="44"/>
      <c r="I310" s="226"/>
      <c r="J310" s="44"/>
      <c r="K310" s="44"/>
      <c r="L310" s="48"/>
      <c r="M310" s="227"/>
      <c r="N310" s="228"/>
      <c r="O310" s="88"/>
      <c r="P310" s="88"/>
      <c r="Q310" s="88"/>
      <c r="R310" s="88"/>
      <c r="S310" s="88"/>
      <c r="T310" s="89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T310" s="20" t="s">
        <v>172</v>
      </c>
      <c r="AU310" s="20" t="s">
        <v>21</v>
      </c>
    </row>
    <row r="311" s="13" customFormat="1">
      <c r="A311" s="13"/>
      <c r="B311" s="229"/>
      <c r="C311" s="230"/>
      <c r="D311" s="231" t="s">
        <v>174</v>
      </c>
      <c r="E311" s="232" t="s">
        <v>44</v>
      </c>
      <c r="F311" s="233" t="s">
        <v>1012</v>
      </c>
      <c r="G311" s="230"/>
      <c r="H311" s="234">
        <v>215.30000000000001</v>
      </c>
      <c r="I311" s="235"/>
      <c r="J311" s="230"/>
      <c r="K311" s="230"/>
      <c r="L311" s="236"/>
      <c r="M311" s="237"/>
      <c r="N311" s="238"/>
      <c r="O311" s="238"/>
      <c r="P311" s="238"/>
      <c r="Q311" s="238"/>
      <c r="R311" s="238"/>
      <c r="S311" s="238"/>
      <c r="T311" s="239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0" t="s">
        <v>174</v>
      </c>
      <c r="AU311" s="240" t="s">
        <v>21</v>
      </c>
      <c r="AV311" s="13" t="s">
        <v>21</v>
      </c>
      <c r="AW311" s="13" t="s">
        <v>42</v>
      </c>
      <c r="AX311" s="13" t="s">
        <v>82</v>
      </c>
      <c r="AY311" s="240" t="s">
        <v>163</v>
      </c>
    </row>
    <row r="312" s="13" customFormat="1">
      <c r="A312" s="13"/>
      <c r="B312" s="229"/>
      <c r="C312" s="230"/>
      <c r="D312" s="231" t="s">
        <v>174</v>
      </c>
      <c r="E312" s="232" t="s">
        <v>44</v>
      </c>
      <c r="F312" s="233" t="s">
        <v>1013</v>
      </c>
      <c r="G312" s="230"/>
      <c r="H312" s="234">
        <v>74.400000000000006</v>
      </c>
      <c r="I312" s="235"/>
      <c r="J312" s="230"/>
      <c r="K312" s="230"/>
      <c r="L312" s="236"/>
      <c r="M312" s="237"/>
      <c r="N312" s="238"/>
      <c r="O312" s="238"/>
      <c r="P312" s="238"/>
      <c r="Q312" s="238"/>
      <c r="R312" s="238"/>
      <c r="S312" s="238"/>
      <c r="T312" s="239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0" t="s">
        <v>174</v>
      </c>
      <c r="AU312" s="240" t="s">
        <v>21</v>
      </c>
      <c r="AV312" s="13" t="s">
        <v>21</v>
      </c>
      <c r="AW312" s="13" t="s">
        <v>42</v>
      </c>
      <c r="AX312" s="13" t="s">
        <v>82</v>
      </c>
      <c r="AY312" s="240" t="s">
        <v>163</v>
      </c>
    </row>
    <row r="313" s="15" customFormat="1">
      <c r="A313" s="15"/>
      <c r="B313" s="252"/>
      <c r="C313" s="253"/>
      <c r="D313" s="231" t="s">
        <v>174</v>
      </c>
      <c r="E313" s="254" t="s">
        <v>44</v>
      </c>
      <c r="F313" s="255" t="s">
        <v>226</v>
      </c>
      <c r="G313" s="253"/>
      <c r="H313" s="256">
        <v>289.69999999999999</v>
      </c>
      <c r="I313" s="257"/>
      <c r="J313" s="253"/>
      <c r="K313" s="253"/>
      <c r="L313" s="258"/>
      <c r="M313" s="259"/>
      <c r="N313" s="260"/>
      <c r="O313" s="260"/>
      <c r="P313" s="260"/>
      <c r="Q313" s="260"/>
      <c r="R313" s="260"/>
      <c r="S313" s="260"/>
      <c r="T313" s="261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62" t="s">
        <v>174</v>
      </c>
      <c r="AU313" s="262" t="s">
        <v>21</v>
      </c>
      <c r="AV313" s="15" t="s">
        <v>170</v>
      </c>
      <c r="AW313" s="15" t="s">
        <v>42</v>
      </c>
      <c r="AX313" s="15" t="s">
        <v>90</v>
      </c>
      <c r="AY313" s="262" t="s">
        <v>163</v>
      </c>
    </row>
    <row r="314" s="2" customFormat="1" ht="16.5" customHeight="1">
      <c r="A314" s="42"/>
      <c r="B314" s="43"/>
      <c r="C314" s="211" t="s">
        <v>547</v>
      </c>
      <c r="D314" s="211" t="s">
        <v>165</v>
      </c>
      <c r="E314" s="212" t="s">
        <v>877</v>
      </c>
      <c r="F314" s="213" t="s">
        <v>878</v>
      </c>
      <c r="G314" s="214" t="s">
        <v>358</v>
      </c>
      <c r="H314" s="215">
        <v>289.69999999999999</v>
      </c>
      <c r="I314" s="216"/>
      <c r="J314" s="217">
        <f>ROUND(I314*H314,2)</f>
        <v>0</v>
      </c>
      <c r="K314" s="213" t="s">
        <v>169</v>
      </c>
      <c r="L314" s="48"/>
      <c r="M314" s="218" t="s">
        <v>44</v>
      </c>
      <c r="N314" s="219" t="s">
        <v>53</v>
      </c>
      <c r="O314" s="88"/>
      <c r="P314" s="220">
        <f>O314*H314</f>
        <v>0</v>
      </c>
      <c r="Q314" s="220">
        <v>6.9999999999999994E-05</v>
      </c>
      <c r="R314" s="220">
        <f>Q314*H314</f>
        <v>0.020278999999999998</v>
      </c>
      <c r="S314" s="220">
        <v>0</v>
      </c>
      <c r="T314" s="221">
        <f>S314*H314</f>
        <v>0</v>
      </c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R314" s="222" t="s">
        <v>170</v>
      </c>
      <c r="AT314" s="222" t="s">
        <v>165</v>
      </c>
      <c r="AU314" s="222" t="s">
        <v>21</v>
      </c>
      <c r="AY314" s="20" t="s">
        <v>163</v>
      </c>
      <c r="BE314" s="223">
        <f>IF(N314="základní",J314,0)</f>
        <v>0</v>
      </c>
      <c r="BF314" s="223">
        <f>IF(N314="snížená",J314,0)</f>
        <v>0</v>
      </c>
      <c r="BG314" s="223">
        <f>IF(N314="zákl. přenesená",J314,0)</f>
        <v>0</v>
      </c>
      <c r="BH314" s="223">
        <f>IF(N314="sníž. přenesená",J314,0)</f>
        <v>0</v>
      </c>
      <c r="BI314" s="223">
        <f>IF(N314="nulová",J314,0)</f>
        <v>0</v>
      </c>
      <c r="BJ314" s="20" t="s">
        <v>90</v>
      </c>
      <c r="BK314" s="223">
        <f>ROUND(I314*H314,2)</f>
        <v>0</v>
      </c>
      <c r="BL314" s="20" t="s">
        <v>170</v>
      </c>
      <c r="BM314" s="222" t="s">
        <v>1119</v>
      </c>
    </row>
    <row r="315" s="2" customFormat="1">
      <c r="A315" s="42"/>
      <c r="B315" s="43"/>
      <c r="C315" s="44"/>
      <c r="D315" s="224" t="s">
        <v>172</v>
      </c>
      <c r="E315" s="44"/>
      <c r="F315" s="225" t="s">
        <v>880</v>
      </c>
      <c r="G315" s="44"/>
      <c r="H315" s="44"/>
      <c r="I315" s="226"/>
      <c r="J315" s="44"/>
      <c r="K315" s="44"/>
      <c r="L315" s="48"/>
      <c r="M315" s="227"/>
      <c r="N315" s="228"/>
      <c r="O315" s="88"/>
      <c r="P315" s="88"/>
      <c r="Q315" s="88"/>
      <c r="R315" s="88"/>
      <c r="S315" s="88"/>
      <c r="T315" s="89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T315" s="20" t="s">
        <v>172</v>
      </c>
      <c r="AU315" s="20" t="s">
        <v>21</v>
      </c>
    </row>
    <row r="316" s="13" customFormat="1">
      <c r="A316" s="13"/>
      <c r="B316" s="229"/>
      <c r="C316" s="230"/>
      <c r="D316" s="231" t="s">
        <v>174</v>
      </c>
      <c r="E316" s="232" t="s">
        <v>44</v>
      </c>
      <c r="F316" s="233" t="s">
        <v>1012</v>
      </c>
      <c r="G316" s="230"/>
      <c r="H316" s="234">
        <v>215.30000000000001</v>
      </c>
      <c r="I316" s="235"/>
      <c r="J316" s="230"/>
      <c r="K316" s="230"/>
      <c r="L316" s="236"/>
      <c r="M316" s="237"/>
      <c r="N316" s="238"/>
      <c r="O316" s="238"/>
      <c r="P316" s="238"/>
      <c r="Q316" s="238"/>
      <c r="R316" s="238"/>
      <c r="S316" s="238"/>
      <c r="T316" s="239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0" t="s">
        <v>174</v>
      </c>
      <c r="AU316" s="240" t="s">
        <v>21</v>
      </c>
      <c r="AV316" s="13" t="s">
        <v>21</v>
      </c>
      <c r="AW316" s="13" t="s">
        <v>42</v>
      </c>
      <c r="AX316" s="13" t="s">
        <v>82</v>
      </c>
      <c r="AY316" s="240" t="s">
        <v>163</v>
      </c>
    </row>
    <row r="317" s="13" customFormat="1">
      <c r="A317" s="13"/>
      <c r="B317" s="229"/>
      <c r="C317" s="230"/>
      <c r="D317" s="231" t="s">
        <v>174</v>
      </c>
      <c r="E317" s="232" t="s">
        <v>44</v>
      </c>
      <c r="F317" s="233" t="s">
        <v>1013</v>
      </c>
      <c r="G317" s="230"/>
      <c r="H317" s="234">
        <v>74.400000000000006</v>
      </c>
      <c r="I317" s="235"/>
      <c r="J317" s="230"/>
      <c r="K317" s="230"/>
      <c r="L317" s="236"/>
      <c r="M317" s="237"/>
      <c r="N317" s="238"/>
      <c r="O317" s="238"/>
      <c r="P317" s="238"/>
      <c r="Q317" s="238"/>
      <c r="R317" s="238"/>
      <c r="S317" s="238"/>
      <c r="T317" s="239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0" t="s">
        <v>174</v>
      </c>
      <c r="AU317" s="240" t="s">
        <v>21</v>
      </c>
      <c r="AV317" s="13" t="s">
        <v>21</v>
      </c>
      <c r="AW317" s="13" t="s">
        <v>42</v>
      </c>
      <c r="AX317" s="13" t="s">
        <v>82</v>
      </c>
      <c r="AY317" s="240" t="s">
        <v>163</v>
      </c>
    </row>
    <row r="318" s="15" customFormat="1">
      <c r="A318" s="15"/>
      <c r="B318" s="252"/>
      <c r="C318" s="253"/>
      <c r="D318" s="231" t="s">
        <v>174</v>
      </c>
      <c r="E318" s="254" t="s">
        <v>44</v>
      </c>
      <c r="F318" s="255" t="s">
        <v>226</v>
      </c>
      <c r="G318" s="253"/>
      <c r="H318" s="256">
        <v>289.69999999999999</v>
      </c>
      <c r="I318" s="257"/>
      <c r="J318" s="253"/>
      <c r="K318" s="253"/>
      <c r="L318" s="258"/>
      <c r="M318" s="259"/>
      <c r="N318" s="260"/>
      <c r="O318" s="260"/>
      <c r="P318" s="260"/>
      <c r="Q318" s="260"/>
      <c r="R318" s="260"/>
      <c r="S318" s="260"/>
      <c r="T318" s="261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62" t="s">
        <v>174</v>
      </c>
      <c r="AU318" s="262" t="s">
        <v>21</v>
      </c>
      <c r="AV318" s="15" t="s">
        <v>170</v>
      </c>
      <c r="AW318" s="15" t="s">
        <v>42</v>
      </c>
      <c r="AX318" s="15" t="s">
        <v>90</v>
      </c>
      <c r="AY318" s="262" t="s">
        <v>163</v>
      </c>
    </row>
    <row r="319" s="2" customFormat="1" ht="24.15" customHeight="1">
      <c r="A319" s="42"/>
      <c r="B319" s="43"/>
      <c r="C319" s="211" t="s">
        <v>552</v>
      </c>
      <c r="D319" s="211" t="s">
        <v>165</v>
      </c>
      <c r="E319" s="212" t="s">
        <v>1120</v>
      </c>
      <c r="F319" s="213" t="s">
        <v>1121</v>
      </c>
      <c r="G319" s="214" t="s">
        <v>112</v>
      </c>
      <c r="H319" s="215">
        <v>0.90000000000000002</v>
      </c>
      <c r="I319" s="216"/>
      <c r="J319" s="217">
        <f>ROUND(I319*H319,2)</f>
        <v>0</v>
      </c>
      <c r="K319" s="213" t="s">
        <v>169</v>
      </c>
      <c r="L319" s="48"/>
      <c r="M319" s="218" t="s">
        <v>44</v>
      </c>
      <c r="N319" s="219" t="s">
        <v>53</v>
      </c>
      <c r="O319" s="88"/>
      <c r="P319" s="220">
        <f>O319*H319</f>
        <v>0</v>
      </c>
      <c r="Q319" s="220">
        <v>1.5298499999999999</v>
      </c>
      <c r="R319" s="220">
        <f>Q319*H319</f>
        <v>1.376865</v>
      </c>
      <c r="S319" s="220">
        <v>0</v>
      </c>
      <c r="T319" s="221">
        <f>S319*H319</f>
        <v>0</v>
      </c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R319" s="222" t="s">
        <v>170</v>
      </c>
      <c r="AT319" s="222" t="s">
        <v>165</v>
      </c>
      <c r="AU319" s="222" t="s">
        <v>21</v>
      </c>
      <c r="AY319" s="20" t="s">
        <v>163</v>
      </c>
      <c r="BE319" s="223">
        <f>IF(N319="základní",J319,0)</f>
        <v>0</v>
      </c>
      <c r="BF319" s="223">
        <f>IF(N319="snížená",J319,0)</f>
        <v>0</v>
      </c>
      <c r="BG319" s="223">
        <f>IF(N319="zákl. přenesená",J319,0)</f>
        <v>0</v>
      </c>
      <c r="BH319" s="223">
        <f>IF(N319="sníž. přenesená",J319,0)</f>
        <v>0</v>
      </c>
      <c r="BI319" s="223">
        <f>IF(N319="nulová",J319,0)</f>
        <v>0</v>
      </c>
      <c r="BJ319" s="20" t="s">
        <v>90</v>
      </c>
      <c r="BK319" s="223">
        <f>ROUND(I319*H319,2)</f>
        <v>0</v>
      </c>
      <c r="BL319" s="20" t="s">
        <v>170</v>
      </c>
      <c r="BM319" s="222" t="s">
        <v>1122</v>
      </c>
    </row>
    <row r="320" s="2" customFormat="1">
      <c r="A320" s="42"/>
      <c r="B320" s="43"/>
      <c r="C320" s="44"/>
      <c r="D320" s="224" t="s">
        <v>172</v>
      </c>
      <c r="E320" s="44"/>
      <c r="F320" s="225" t="s">
        <v>1123</v>
      </c>
      <c r="G320" s="44"/>
      <c r="H320" s="44"/>
      <c r="I320" s="226"/>
      <c r="J320" s="44"/>
      <c r="K320" s="44"/>
      <c r="L320" s="48"/>
      <c r="M320" s="227"/>
      <c r="N320" s="228"/>
      <c r="O320" s="88"/>
      <c r="P320" s="88"/>
      <c r="Q320" s="88"/>
      <c r="R320" s="88"/>
      <c r="S320" s="88"/>
      <c r="T320" s="89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T320" s="20" t="s">
        <v>172</v>
      </c>
      <c r="AU320" s="20" t="s">
        <v>21</v>
      </c>
    </row>
    <row r="321" s="13" customFormat="1">
      <c r="A321" s="13"/>
      <c r="B321" s="229"/>
      <c r="C321" s="230"/>
      <c r="D321" s="231" t="s">
        <v>174</v>
      </c>
      <c r="E321" s="232" t="s">
        <v>44</v>
      </c>
      <c r="F321" s="233" t="s">
        <v>1124</v>
      </c>
      <c r="G321" s="230"/>
      <c r="H321" s="234">
        <v>0.90000000000000002</v>
      </c>
      <c r="I321" s="235"/>
      <c r="J321" s="230"/>
      <c r="K321" s="230"/>
      <c r="L321" s="236"/>
      <c r="M321" s="237"/>
      <c r="N321" s="238"/>
      <c r="O321" s="238"/>
      <c r="P321" s="238"/>
      <c r="Q321" s="238"/>
      <c r="R321" s="238"/>
      <c r="S321" s="238"/>
      <c r="T321" s="239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0" t="s">
        <v>174</v>
      </c>
      <c r="AU321" s="240" t="s">
        <v>21</v>
      </c>
      <c r="AV321" s="13" t="s">
        <v>21</v>
      </c>
      <c r="AW321" s="13" t="s">
        <v>42</v>
      </c>
      <c r="AX321" s="13" t="s">
        <v>90</v>
      </c>
      <c r="AY321" s="240" t="s">
        <v>163</v>
      </c>
    </row>
    <row r="322" s="2" customFormat="1" ht="16.5" customHeight="1">
      <c r="A322" s="42"/>
      <c r="B322" s="43"/>
      <c r="C322" s="211" t="s">
        <v>556</v>
      </c>
      <c r="D322" s="211" t="s">
        <v>165</v>
      </c>
      <c r="E322" s="212" t="s">
        <v>693</v>
      </c>
      <c r="F322" s="213" t="s">
        <v>694</v>
      </c>
      <c r="G322" s="214" t="s">
        <v>695</v>
      </c>
      <c r="H322" s="215">
        <v>1</v>
      </c>
      <c r="I322" s="216"/>
      <c r="J322" s="217">
        <f>ROUND(I322*H322,2)</f>
        <v>0</v>
      </c>
      <c r="K322" s="213" t="s">
        <v>44</v>
      </c>
      <c r="L322" s="48"/>
      <c r="M322" s="218" t="s">
        <v>44</v>
      </c>
      <c r="N322" s="219" t="s">
        <v>53</v>
      </c>
      <c r="O322" s="88"/>
      <c r="P322" s="220">
        <f>O322*H322</f>
        <v>0</v>
      </c>
      <c r="Q322" s="220">
        <v>0</v>
      </c>
      <c r="R322" s="220">
        <f>Q322*H322</f>
        <v>0</v>
      </c>
      <c r="S322" s="220">
        <v>0</v>
      </c>
      <c r="T322" s="221">
        <f>S322*H322</f>
        <v>0</v>
      </c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R322" s="222" t="s">
        <v>170</v>
      </c>
      <c r="AT322" s="222" t="s">
        <v>165</v>
      </c>
      <c r="AU322" s="222" t="s">
        <v>21</v>
      </c>
      <c r="AY322" s="20" t="s">
        <v>163</v>
      </c>
      <c r="BE322" s="223">
        <f>IF(N322="základní",J322,0)</f>
        <v>0</v>
      </c>
      <c r="BF322" s="223">
        <f>IF(N322="snížená",J322,0)</f>
        <v>0</v>
      </c>
      <c r="BG322" s="223">
        <f>IF(N322="zákl. přenesená",J322,0)</f>
        <v>0</v>
      </c>
      <c r="BH322" s="223">
        <f>IF(N322="sníž. přenesená",J322,0)</f>
        <v>0</v>
      </c>
      <c r="BI322" s="223">
        <f>IF(N322="nulová",J322,0)</f>
        <v>0</v>
      </c>
      <c r="BJ322" s="20" t="s">
        <v>90</v>
      </c>
      <c r="BK322" s="223">
        <f>ROUND(I322*H322,2)</f>
        <v>0</v>
      </c>
      <c r="BL322" s="20" t="s">
        <v>170</v>
      </c>
      <c r="BM322" s="222" t="s">
        <v>1125</v>
      </c>
    </row>
    <row r="323" s="2" customFormat="1">
      <c r="A323" s="42"/>
      <c r="B323" s="43"/>
      <c r="C323" s="44"/>
      <c r="D323" s="231" t="s">
        <v>512</v>
      </c>
      <c r="E323" s="44"/>
      <c r="F323" s="273" t="s">
        <v>697</v>
      </c>
      <c r="G323" s="44"/>
      <c r="H323" s="44"/>
      <c r="I323" s="226"/>
      <c r="J323" s="44"/>
      <c r="K323" s="44"/>
      <c r="L323" s="48"/>
      <c r="M323" s="227"/>
      <c r="N323" s="228"/>
      <c r="O323" s="88"/>
      <c r="P323" s="88"/>
      <c r="Q323" s="88"/>
      <c r="R323" s="88"/>
      <c r="S323" s="88"/>
      <c r="T323" s="89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T323" s="20" t="s">
        <v>512</v>
      </c>
      <c r="AU323" s="20" t="s">
        <v>21</v>
      </c>
    </row>
    <row r="324" s="13" customFormat="1">
      <c r="A324" s="13"/>
      <c r="B324" s="229"/>
      <c r="C324" s="230"/>
      <c r="D324" s="231" t="s">
        <v>174</v>
      </c>
      <c r="E324" s="232" t="s">
        <v>44</v>
      </c>
      <c r="F324" s="233" t="s">
        <v>90</v>
      </c>
      <c r="G324" s="230"/>
      <c r="H324" s="234">
        <v>1</v>
      </c>
      <c r="I324" s="235"/>
      <c r="J324" s="230"/>
      <c r="K324" s="230"/>
      <c r="L324" s="236"/>
      <c r="M324" s="237"/>
      <c r="N324" s="238"/>
      <c r="O324" s="238"/>
      <c r="P324" s="238"/>
      <c r="Q324" s="238"/>
      <c r="R324" s="238"/>
      <c r="S324" s="238"/>
      <c r="T324" s="239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0" t="s">
        <v>174</v>
      </c>
      <c r="AU324" s="240" t="s">
        <v>21</v>
      </c>
      <c r="AV324" s="13" t="s">
        <v>21</v>
      </c>
      <c r="AW324" s="13" t="s">
        <v>42</v>
      </c>
      <c r="AX324" s="13" t="s">
        <v>90</v>
      </c>
      <c r="AY324" s="240" t="s">
        <v>163</v>
      </c>
    </row>
    <row r="325" s="12" customFormat="1" ht="22.8" customHeight="1">
      <c r="A325" s="12"/>
      <c r="B325" s="195"/>
      <c r="C325" s="196"/>
      <c r="D325" s="197" t="s">
        <v>81</v>
      </c>
      <c r="E325" s="209" t="s">
        <v>705</v>
      </c>
      <c r="F325" s="209" t="s">
        <v>706</v>
      </c>
      <c r="G325" s="196"/>
      <c r="H325" s="196"/>
      <c r="I325" s="199"/>
      <c r="J325" s="210">
        <f>BK325</f>
        <v>0</v>
      </c>
      <c r="K325" s="196"/>
      <c r="L325" s="201"/>
      <c r="M325" s="202"/>
      <c r="N325" s="203"/>
      <c r="O325" s="203"/>
      <c r="P325" s="204">
        <f>SUM(P326:P332)</f>
        <v>0</v>
      </c>
      <c r="Q325" s="203"/>
      <c r="R325" s="204">
        <f>SUM(R326:R332)</f>
        <v>0</v>
      </c>
      <c r="S325" s="203"/>
      <c r="T325" s="205">
        <f>SUM(T326:T332)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06" t="s">
        <v>90</v>
      </c>
      <c r="AT325" s="207" t="s">
        <v>81</v>
      </c>
      <c r="AU325" s="207" t="s">
        <v>90</v>
      </c>
      <c r="AY325" s="206" t="s">
        <v>163</v>
      </c>
      <c r="BK325" s="208">
        <f>SUM(BK326:BK332)</f>
        <v>0</v>
      </c>
    </row>
    <row r="326" s="2" customFormat="1" ht="21.75" customHeight="1">
      <c r="A326" s="42"/>
      <c r="B326" s="43"/>
      <c r="C326" s="211" t="s">
        <v>562</v>
      </c>
      <c r="D326" s="211" t="s">
        <v>165</v>
      </c>
      <c r="E326" s="212" t="s">
        <v>708</v>
      </c>
      <c r="F326" s="213" t="s">
        <v>709</v>
      </c>
      <c r="G326" s="214" t="s">
        <v>279</v>
      </c>
      <c r="H326" s="215">
        <v>0.153</v>
      </c>
      <c r="I326" s="216"/>
      <c r="J326" s="217">
        <f>ROUND(I326*H326,2)</f>
        <v>0</v>
      </c>
      <c r="K326" s="213" t="s">
        <v>169</v>
      </c>
      <c r="L326" s="48"/>
      <c r="M326" s="218" t="s">
        <v>44</v>
      </c>
      <c r="N326" s="219" t="s">
        <v>53</v>
      </c>
      <c r="O326" s="88"/>
      <c r="P326" s="220">
        <f>O326*H326</f>
        <v>0</v>
      </c>
      <c r="Q326" s="220">
        <v>0</v>
      </c>
      <c r="R326" s="220">
        <f>Q326*H326</f>
        <v>0</v>
      </c>
      <c r="S326" s="220">
        <v>0</v>
      </c>
      <c r="T326" s="221">
        <f>S326*H326</f>
        <v>0</v>
      </c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R326" s="222" t="s">
        <v>170</v>
      </c>
      <c r="AT326" s="222" t="s">
        <v>165</v>
      </c>
      <c r="AU326" s="222" t="s">
        <v>21</v>
      </c>
      <c r="AY326" s="20" t="s">
        <v>163</v>
      </c>
      <c r="BE326" s="223">
        <f>IF(N326="základní",J326,0)</f>
        <v>0</v>
      </c>
      <c r="BF326" s="223">
        <f>IF(N326="snížená",J326,0)</f>
        <v>0</v>
      </c>
      <c r="BG326" s="223">
        <f>IF(N326="zákl. přenesená",J326,0)</f>
        <v>0</v>
      </c>
      <c r="BH326" s="223">
        <f>IF(N326="sníž. přenesená",J326,0)</f>
        <v>0</v>
      </c>
      <c r="BI326" s="223">
        <f>IF(N326="nulová",J326,0)</f>
        <v>0</v>
      </c>
      <c r="BJ326" s="20" t="s">
        <v>90</v>
      </c>
      <c r="BK326" s="223">
        <f>ROUND(I326*H326,2)</f>
        <v>0</v>
      </c>
      <c r="BL326" s="20" t="s">
        <v>170</v>
      </c>
      <c r="BM326" s="222" t="s">
        <v>1126</v>
      </c>
    </row>
    <row r="327" s="2" customFormat="1">
      <c r="A327" s="42"/>
      <c r="B327" s="43"/>
      <c r="C327" s="44"/>
      <c r="D327" s="224" t="s">
        <v>172</v>
      </c>
      <c r="E327" s="44"/>
      <c r="F327" s="225" t="s">
        <v>711</v>
      </c>
      <c r="G327" s="44"/>
      <c r="H327" s="44"/>
      <c r="I327" s="226"/>
      <c r="J327" s="44"/>
      <c r="K327" s="44"/>
      <c r="L327" s="48"/>
      <c r="M327" s="227"/>
      <c r="N327" s="228"/>
      <c r="O327" s="88"/>
      <c r="P327" s="88"/>
      <c r="Q327" s="88"/>
      <c r="R327" s="88"/>
      <c r="S327" s="88"/>
      <c r="T327" s="89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T327" s="20" t="s">
        <v>172</v>
      </c>
      <c r="AU327" s="20" t="s">
        <v>21</v>
      </c>
    </row>
    <row r="328" s="2" customFormat="1" ht="24.15" customHeight="1">
      <c r="A328" s="42"/>
      <c r="B328" s="43"/>
      <c r="C328" s="211" t="s">
        <v>566</v>
      </c>
      <c r="D328" s="211" t="s">
        <v>165</v>
      </c>
      <c r="E328" s="212" t="s">
        <v>713</v>
      </c>
      <c r="F328" s="213" t="s">
        <v>714</v>
      </c>
      <c r="G328" s="214" t="s">
        <v>279</v>
      </c>
      <c r="H328" s="215">
        <v>2.907</v>
      </c>
      <c r="I328" s="216"/>
      <c r="J328" s="217">
        <f>ROUND(I328*H328,2)</f>
        <v>0</v>
      </c>
      <c r="K328" s="213" t="s">
        <v>169</v>
      </c>
      <c r="L328" s="48"/>
      <c r="M328" s="218" t="s">
        <v>44</v>
      </c>
      <c r="N328" s="219" t="s">
        <v>53</v>
      </c>
      <c r="O328" s="88"/>
      <c r="P328" s="220">
        <f>O328*H328</f>
        <v>0</v>
      </c>
      <c r="Q328" s="220">
        <v>0</v>
      </c>
      <c r="R328" s="220">
        <f>Q328*H328</f>
        <v>0</v>
      </c>
      <c r="S328" s="220">
        <v>0</v>
      </c>
      <c r="T328" s="221">
        <f>S328*H328</f>
        <v>0</v>
      </c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R328" s="222" t="s">
        <v>170</v>
      </c>
      <c r="AT328" s="222" t="s">
        <v>165</v>
      </c>
      <c r="AU328" s="222" t="s">
        <v>21</v>
      </c>
      <c r="AY328" s="20" t="s">
        <v>163</v>
      </c>
      <c r="BE328" s="223">
        <f>IF(N328="základní",J328,0)</f>
        <v>0</v>
      </c>
      <c r="BF328" s="223">
        <f>IF(N328="snížená",J328,0)</f>
        <v>0</v>
      </c>
      <c r="BG328" s="223">
        <f>IF(N328="zákl. přenesená",J328,0)</f>
        <v>0</v>
      </c>
      <c r="BH328" s="223">
        <f>IF(N328="sníž. přenesená",J328,0)</f>
        <v>0</v>
      </c>
      <c r="BI328" s="223">
        <f>IF(N328="nulová",J328,0)</f>
        <v>0</v>
      </c>
      <c r="BJ328" s="20" t="s">
        <v>90</v>
      </c>
      <c r="BK328" s="223">
        <f>ROUND(I328*H328,2)</f>
        <v>0</v>
      </c>
      <c r="BL328" s="20" t="s">
        <v>170</v>
      </c>
      <c r="BM328" s="222" t="s">
        <v>1127</v>
      </c>
    </row>
    <row r="329" s="2" customFormat="1">
      <c r="A329" s="42"/>
      <c r="B329" s="43"/>
      <c r="C329" s="44"/>
      <c r="D329" s="224" t="s">
        <v>172</v>
      </c>
      <c r="E329" s="44"/>
      <c r="F329" s="225" t="s">
        <v>716</v>
      </c>
      <c r="G329" s="44"/>
      <c r="H329" s="44"/>
      <c r="I329" s="226"/>
      <c r="J329" s="44"/>
      <c r="K329" s="44"/>
      <c r="L329" s="48"/>
      <c r="M329" s="227"/>
      <c r="N329" s="228"/>
      <c r="O329" s="88"/>
      <c r="P329" s="88"/>
      <c r="Q329" s="88"/>
      <c r="R329" s="88"/>
      <c r="S329" s="88"/>
      <c r="T329" s="89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T329" s="20" t="s">
        <v>172</v>
      </c>
      <c r="AU329" s="20" t="s">
        <v>21</v>
      </c>
    </row>
    <row r="330" s="13" customFormat="1">
      <c r="A330" s="13"/>
      <c r="B330" s="229"/>
      <c r="C330" s="230"/>
      <c r="D330" s="231" t="s">
        <v>174</v>
      </c>
      <c r="E330" s="230"/>
      <c r="F330" s="233" t="s">
        <v>1128</v>
      </c>
      <c r="G330" s="230"/>
      <c r="H330" s="234">
        <v>2.907</v>
      </c>
      <c r="I330" s="235"/>
      <c r="J330" s="230"/>
      <c r="K330" s="230"/>
      <c r="L330" s="236"/>
      <c r="M330" s="237"/>
      <c r="N330" s="238"/>
      <c r="O330" s="238"/>
      <c r="P330" s="238"/>
      <c r="Q330" s="238"/>
      <c r="R330" s="238"/>
      <c r="S330" s="238"/>
      <c r="T330" s="239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0" t="s">
        <v>174</v>
      </c>
      <c r="AU330" s="240" t="s">
        <v>21</v>
      </c>
      <c r="AV330" s="13" t="s">
        <v>21</v>
      </c>
      <c r="AW330" s="13" t="s">
        <v>4</v>
      </c>
      <c r="AX330" s="13" t="s">
        <v>90</v>
      </c>
      <c r="AY330" s="240" t="s">
        <v>163</v>
      </c>
    </row>
    <row r="331" s="2" customFormat="1" ht="24.15" customHeight="1">
      <c r="A331" s="42"/>
      <c r="B331" s="43"/>
      <c r="C331" s="211" t="s">
        <v>573</v>
      </c>
      <c r="D331" s="211" t="s">
        <v>165</v>
      </c>
      <c r="E331" s="212" t="s">
        <v>719</v>
      </c>
      <c r="F331" s="213" t="s">
        <v>720</v>
      </c>
      <c r="G331" s="214" t="s">
        <v>279</v>
      </c>
      <c r="H331" s="215">
        <v>0.153</v>
      </c>
      <c r="I331" s="216"/>
      <c r="J331" s="217">
        <f>ROUND(I331*H331,2)</f>
        <v>0</v>
      </c>
      <c r="K331" s="213" t="s">
        <v>169</v>
      </c>
      <c r="L331" s="48"/>
      <c r="M331" s="218" t="s">
        <v>44</v>
      </c>
      <c r="N331" s="219" t="s">
        <v>53</v>
      </c>
      <c r="O331" s="88"/>
      <c r="P331" s="220">
        <f>O331*H331</f>
        <v>0</v>
      </c>
      <c r="Q331" s="220">
        <v>0</v>
      </c>
      <c r="R331" s="220">
        <f>Q331*H331</f>
        <v>0</v>
      </c>
      <c r="S331" s="220">
        <v>0</v>
      </c>
      <c r="T331" s="221">
        <f>S331*H331</f>
        <v>0</v>
      </c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R331" s="222" t="s">
        <v>170</v>
      </c>
      <c r="AT331" s="222" t="s">
        <v>165</v>
      </c>
      <c r="AU331" s="222" t="s">
        <v>21</v>
      </c>
      <c r="AY331" s="20" t="s">
        <v>163</v>
      </c>
      <c r="BE331" s="223">
        <f>IF(N331="základní",J331,0)</f>
        <v>0</v>
      </c>
      <c r="BF331" s="223">
        <f>IF(N331="snížená",J331,0)</f>
        <v>0</v>
      </c>
      <c r="BG331" s="223">
        <f>IF(N331="zákl. přenesená",J331,0)</f>
        <v>0</v>
      </c>
      <c r="BH331" s="223">
        <f>IF(N331="sníž. přenesená",J331,0)</f>
        <v>0</v>
      </c>
      <c r="BI331" s="223">
        <f>IF(N331="nulová",J331,0)</f>
        <v>0</v>
      </c>
      <c r="BJ331" s="20" t="s">
        <v>90</v>
      </c>
      <c r="BK331" s="223">
        <f>ROUND(I331*H331,2)</f>
        <v>0</v>
      </c>
      <c r="BL331" s="20" t="s">
        <v>170</v>
      </c>
      <c r="BM331" s="222" t="s">
        <v>1129</v>
      </c>
    </row>
    <row r="332" s="2" customFormat="1">
      <c r="A332" s="42"/>
      <c r="B332" s="43"/>
      <c r="C332" s="44"/>
      <c r="D332" s="224" t="s">
        <v>172</v>
      </c>
      <c r="E332" s="44"/>
      <c r="F332" s="225" t="s">
        <v>722</v>
      </c>
      <c r="G332" s="44"/>
      <c r="H332" s="44"/>
      <c r="I332" s="226"/>
      <c r="J332" s="44"/>
      <c r="K332" s="44"/>
      <c r="L332" s="48"/>
      <c r="M332" s="227"/>
      <c r="N332" s="228"/>
      <c r="O332" s="88"/>
      <c r="P332" s="88"/>
      <c r="Q332" s="88"/>
      <c r="R332" s="88"/>
      <c r="S332" s="88"/>
      <c r="T332" s="89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T332" s="20" t="s">
        <v>172</v>
      </c>
      <c r="AU332" s="20" t="s">
        <v>21</v>
      </c>
    </row>
    <row r="333" s="12" customFormat="1" ht="22.8" customHeight="1">
      <c r="A333" s="12"/>
      <c r="B333" s="195"/>
      <c r="C333" s="196"/>
      <c r="D333" s="197" t="s">
        <v>81</v>
      </c>
      <c r="E333" s="209" t="s">
        <v>723</v>
      </c>
      <c r="F333" s="209" t="s">
        <v>724</v>
      </c>
      <c r="G333" s="196"/>
      <c r="H333" s="196"/>
      <c r="I333" s="199"/>
      <c r="J333" s="210">
        <f>BK333</f>
        <v>0</v>
      </c>
      <c r="K333" s="196"/>
      <c r="L333" s="201"/>
      <c r="M333" s="202"/>
      <c r="N333" s="203"/>
      <c r="O333" s="203"/>
      <c r="P333" s="204">
        <f>SUM(P334:P335)</f>
        <v>0</v>
      </c>
      <c r="Q333" s="203"/>
      <c r="R333" s="204">
        <f>SUM(R334:R335)</f>
        <v>0</v>
      </c>
      <c r="S333" s="203"/>
      <c r="T333" s="205">
        <f>SUM(T334:T335)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206" t="s">
        <v>90</v>
      </c>
      <c r="AT333" s="207" t="s">
        <v>81</v>
      </c>
      <c r="AU333" s="207" t="s">
        <v>90</v>
      </c>
      <c r="AY333" s="206" t="s">
        <v>163</v>
      </c>
      <c r="BK333" s="208">
        <f>SUM(BK334:BK335)</f>
        <v>0</v>
      </c>
    </row>
    <row r="334" s="2" customFormat="1" ht="24.15" customHeight="1">
      <c r="A334" s="42"/>
      <c r="B334" s="43"/>
      <c r="C334" s="211" t="s">
        <v>579</v>
      </c>
      <c r="D334" s="211" t="s">
        <v>165</v>
      </c>
      <c r="E334" s="212" t="s">
        <v>726</v>
      </c>
      <c r="F334" s="213" t="s">
        <v>727</v>
      </c>
      <c r="G334" s="214" t="s">
        <v>279</v>
      </c>
      <c r="H334" s="215">
        <v>190.167</v>
      </c>
      <c r="I334" s="216"/>
      <c r="J334" s="217">
        <f>ROUND(I334*H334,2)</f>
        <v>0</v>
      </c>
      <c r="K334" s="213" t="s">
        <v>169</v>
      </c>
      <c r="L334" s="48"/>
      <c r="M334" s="218" t="s">
        <v>44</v>
      </c>
      <c r="N334" s="219" t="s">
        <v>53</v>
      </c>
      <c r="O334" s="88"/>
      <c r="P334" s="220">
        <f>O334*H334</f>
        <v>0</v>
      </c>
      <c r="Q334" s="220">
        <v>0</v>
      </c>
      <c r="R334" s="220">
        <f>Q334*H334</f>
        <v>0</v>
      </c>
      <c r="S334" s="220">
        <v>0</v>
      </c>
      <c r="T334" s="221">
        <f>S334*H334</f>
        <v>0</v>
      </c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R334" s="222" t="s">
        <v>170</v>
      </c>
      <c r="AT334" s="222" t="s">
        <v>165</v>
      </c>
      <c r="AU334" s="222" t="s">
        <v>21</v>
      </c>
      <c r="AY334" s="20" t="s">
        <v>163</v>
      </c>
      <c r="BE334" s="223">
        <f>IF(N334="základní",J334,0)</f>
        <v>0</v>
      </c>
      <c r="BF334" s="223">
        <f>IF(N334="snížená",J334,0)</f>
        <v>0</v>
      </c>
      <c r="BG334" s="223">
        <f>IF(N334="zákl. přenesená",J334,0)</f>
        <v>0</v>
      </c>
      <c r="BH334" s="223">
        <f>IF(N334="sníž. přenesená",J334,0)</f>
        <v>0</v>
      </c>
      <c r="BI334" s="223">
        <f>IF(N334="nulová",J334,0)</f>
        <v>0</v>
      </c>
      <c r="BJ334" s="20" t="s">
        <v>90</v>
      </c>
      <c r="BK334" s="223">
        <f>ROUND(I334*H334,2)</f>
        <v>0</v>
      </c>
      <c r="BL334" s="20" t="s">
        <v>170</v>
      </c>
      <c r="BM334" s="222" t="s">
        <v>1130</v>
      </c>
    </row>
    <row r="335" s="2" customFormat="1">
      <c r="A335" s="42"/>
      <c r="B335" s="43"/>
      <c r="C335" s="44"/>
      <c r="D335" s="224" t="s">
        <v>172</v>
      </c>
      <c r="E335" s="44"/>
      <c r="F335" s="225" t="s">
        <v>729</v>
      </c>
      <c r="G335" s="44"/>
      <c r="H335" s="44"/>
      <c r="I335" s="226"/>
      <c r="J335" s="44"/>
      <c r="K335" s="44"/>
      <c r="L335" s="48"/>
      <c r="M335" s="274"/>
      <c r="N335" s="275"/>
      <c r="O335" s="276"/>
      <c r="P335" s="276"/>
      <c r="Q335" s="276"/>
      <c r="R335" s="276"/>
      <c r="S335" s="276"/>
      <c r="T335" s="277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T335" s="20" t="s">
        <v>172</v>
      </c>
      <c r="AU335" s="20" t="s">
        <v>21</v>
      </c>
    </row>
    <row r="336" s="2" customFormat="1" ht="6.96" customHeight="1">
      <c r="A336" s="42"/>
      <c r="B336" s="63"/>
      <c r="C336" s="64"/>
      <c r="D336" s="64"/>
      <c r="E336" s="64"/>
      <c r="F336" s="64"/>
      <c r="G336" s="64"/>
      <c r="H336" s="64"/>
      <c r="I336" s="64"/>
      <c r="J336" s="64"/>
      <c r="K336" s="64"/>
      <c r="L336" s="48"/>
      <c r="M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</row>
  </sheetData>
  <sheetProtection sheet="1" autoFilter="0" formatColumns="0" formatRows="0" objects="1" scenarios="1" spinCount="100000" saltValue="UcxF9dh200vhisc9RZ+wfmt9FjBhQ59C+FRZcenICG/QYifpzawljZ1SvfgGJQVAHcLZd0hZqIKnpHIFYg9EGQ==" hashValue="KBAyHCFVXoPm5Kqw8FMnSFSB9ZotDaqMr4nMXWjI6h0OkJovt9gdJbrtpXpkuFRFi2xsMhWLDVZ3NS1EQWbM+Q==" algorithmName="SHA-512" password="88F3"/>
  <autoFilter ref="C84:K335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2/115101201"/>
    <hyperlink ref="F92" r:id="rId2" display="https://podminky.urs.cz/item/CS_URS_2025_02/115101301"/>
    <hyperlink ref="F95" r:id="rId3" display="https://podminky.urs.cz/item/CS_URS_2025_02/119001405"/>
    <hyperlink ref="F98" r:id="rId4" display="https://podminky.urs.cz/item/CS_URS_2025_02/119001421"/>
    <hyperlink ref="F101" r:id="rId5" display="https://podminky.urs.cz/item/CS_URS_2025_02/132254204"/>
    <hyperlink ref="F107" r:id="rId6" display="https://podminky.urs.cz/item/CS_URS_2025_02/132354204"/>
    <hyperlink ref="F110" r:id="rId7" display="https://podminky.urs.cz/item/CS_URS_2025_02/139001101"/>
    <hyperlink ref="F113" r:id="rId8" display="https://podminky.urs.cz/item/CS_URS_2025_02/151101101"/>
    <hyperlink ref="F118" r:id="rId9" display="https://podminky.urs.cz/item/CS_URS_2025_02/151101111"/>
    <hyperlink ref="F123" r:id="rId10" display="https://podminky.urs.cz/item/CS_URS_2025_02/162451106"/>
    <hyperlink ref="F126" r:id="rId11" display="https://podminky.urs.cz/item/CS_URS_2025_02/162751117"/>
    <hyperlink ref="F129" r:id="rId12" display="https://podminky.urs.cz/item/CS_URS_2025_02/162751119"/>
    <hyperlink ref="F132" r:id="rId13" display="https://podminky.urs.cz/item/CS_URS_2025_02/167151111"/>
    <hyperlink ref="F135" r:id="rId14" display="https://podminky.urs.cz/item/CS_URS_2025_02/171201231"/>
    <hyperlink ref="F139" r:id="rId15" display="https://podminky.urs.cz/item/CS_URS_2025_02/171251201"/>
    <hyperlink ref="F144" r:id="rId16" display="https://podminky.urs.cz/item/CS_URS_2025_02/174151101"/>
    <hyperlink ref="F150" r:id="rId17" display="https://podminky.urs.cz/item/CS_URS_2025_02/175111101"/>
    <hyperlink ref="F159" r:id="rId18" display="https://podminky.urs.cz/item/CS_URS_2025_02/451573111"/>
    <hyperlink ref="F162" r:id="rId19" display="https://podminky.urs.cz/item/CS_URS_2025_02/452313141"/>
    <hyperlink ref="F165" r:id="rId20" display="https://podminky.urs.cz/item/CS_URS_2025_02/452353111"/>
    <hyperlink ref="F168" r:id="rId21" display="https://podminky.urs.cz/item/CS_URS_2025_02/452353112"/>
    <hyperlink ref="F172" r:id="rId22" display="https://podminky.urs.cz/item/CS_URS_2025_02/857242122"/>
    <hyperlink ref="F189" r:id="rId23" display="https://podminky.urs.cz/item/CS_URS_2025_02/857244122"/>
    <hyperlink ref="F202" r:id="rId24" display="https://podminky.urs.cz/item/CS_URS_2025_02/857262122"/>
    <hyperlink ref="F208" r:id="rId25" display="https://podminky.urs.cz/item/CS_URS_2025_02/857264122"/>
    <hyperlink ref="F214" r:id="rId26" display="https://podminky.urs.cz/item/CS_URS_2025_02/871241151"/>
    <hyperlink ref="F222" r:id="rId27" display="https://podminky.urs.cz/item/CS_URS_2025_02/871251811"/>
    <hyperlink ref="F225" r:id="rId28" display="https://podminky.urs.cz/item/CS_URS_2025_02/877241101"/>
    <hyperlink ref="F251" r:id="rId29" display="https://podminky.urs.cz/item/CS_URS_2025_02/891241112"/>
    <hyperlink ref="F262" r:id="rId30" display="https://podminky.urs.cz/item/CS_URS_2025_02/891247112"/>
    <hyperlink ref="F270" r:id="rId31" display="https://podminky.urs.cz/item/CS_URS_2025_02/891261112"/>
    <hyperlink ref="F277" r:id="rId32" display="https://podminky.urs.cz/item/CS_URS_2025_02/891261811"/>
    <hyperlink ref="F280" r:id="rId33" display="https://podminky.urs.cz/item/CS_URS_2025_02/892241111"/>
    <hyperlink ref="F285" r:id="rId34" display="https://podminky.urs.cz/item/CS_URS_2025_02/892273122"/>
    <hyperlink ref="F291" r:id="rId35" display="https://podminky.urs.cz/item/CS_URS_2025_02/892372111"/>
    <hyperlink ref="F296" r:id="rId36" display="https://podminky.urs.cz/item/CS_URS_2025_02/899401112"/>
    <hyperlink ref="F303" r:id="rId37" display="https://podminky.urs.cz/item/CS_URS_2025_02/899401113"/>
    <hyperlink ref="F310" r:id="rId38" display="https://podminky.urs.cz/item/CS_URS_2025_02/899721111"/>
    <hyperlink ref="F315" r:id="rId39" display="https://podminky.urs.cz/item/CS_URS_2025_02/899722112"/>
    <hyperlink ref="F320" r:id="rId40" display="https://podminky.urs.cz/item/CS_URS_2025_02/899910202"/>
    <hyperlink ref="F327" r:id="rId41" display="https://podminky.urs.cz/item/CS_URS_2025_02/997013501"/>
    <hyperlink ref="F329" r:id="rId42" display="https://podminky.urs.cz/item/CS_URS_2025_02/997013509"/>
    <hyperlink ref="F332" r:id="rId43" display="https://podminky.urs.cz/item/CS_URS_2025_02/997013871"/>
    <hyperlink ref="F335" r:id="rId44" display="https://podminky.urs.cz/item/CS_URS_2025_02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5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102</v>
      </c>
      <c r="AZ2" s="132" t="s">
        <v>114</v>
      </c>
      <c r="BA2" s="132" t="s">
        <v>115</v>
      </c>
      <c r="BB2" s="132" t="s">
        <v>112</v>
      </c>
      <c r="BC2" s="132" t="s">
        <v>1131</v>
      </c>
      <c r="BD2" s="132" t="s">
        <v>21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23"/>
      <c r="AT3" s="20" t="s">
        <v>21</v>
      </c>
      <c r="AZ3" s="132" t="s">
        <v>118</v>
      </c>
      <c r="BA3" s="132" t="s">
        <v>119</v>
      </c>
      <c r="BB3" s="132" t="s">
        <v>112</v>
      </c>
      <c r="BC3" s="132" t="s">
        <v>1132</v>
      </c>
      <c r="BD3" s="132" t="s">
        <v>21</v>
      </c>
    </row>
    <row r="4" s="1" customFormat="1" ht="24.96" customHeight="1">
      <c r="B4" s="23"/>
      <c r="D4" s="135" t="s">
        <v>117</v>
      </c>
      <c r="L4" s="23"/>
      <c r="M4" s="136" t="s">
        <v>10</v>
      </c>
      <c r="AT4" s="20" t="s">
        <v>4</v>
      </c>
      <c r="AZ4" s="132" t="s">
        <v>124</v>
      </c>
      <c r="BA4" s="132" t="s">
        <v>125</v>
      </c>
      <c r="BB4" s="132" t="s">
        <v>112</v>
      </c>
      <c r="BC4" s="132" t="s">
        <v>1133</v>
      </c>
      <c r="BD4" s="132" t="s">
        <v>21</v>
      </c>
    </row>
    <row r="5" s="1" customFormat="1" ht="6.96" customHeight="1">
      <c r="B5" s="23"/>
      <c r="L5" s="23"/>
      <c r="AZ5" s="132" t="s">
        <v>127</v>
      </c>
      <c r="BA5" s="132" t="s">
        <v>128</v>
      </c>
      <c r="BB5" s="132" t="s">
        <v>112</v>
      </c>
      <c r="BC5" s="132" t="s">
        <v>1134</v>
      </c>
      <c r="BD5" s="132" t="s">
        <v>21</v>
      </c>
    </row>
    <row r="6" s="1" customFormat="1" ht="12" customHeight="1">
      <c r="B6" s="23"/>
      <c r="D6" s="137" t="s">
        <v>16</v>
      </c>
      <c r="L6" s="23"/>
    </row>
    <row r="7" s="1" customFormat="1" ht="16.5" customHeight="1">
      <c r="B7" s="23"/>
      <c r="E7" s="138" t="str">
        <f>'Rekapitulace stavby'!K6</f>
        <v>Stavební úpravy Zahradní ulice, Nová Bystřice</v>
      </c>
      <c r="F7" s="137"/>
      <c r="G7" s="137"/>
      <c r="H7" s="137"/>
      <c r="L7" s="23"/>
    </row>
    <row r="8" s="2" customFormat="1" ht="12" customHeight="1">
      <c r="A8" s="42"/>
      <c r="B8" s="48"/>
      <c r="C8" s="42"/>
      <c r="D8" s="137" t="s">
        <v>130</v>
      </c>
      <c r="E8" s="42"/>
      <c r="F8" s="42"/>
      <c r="G8" s="42"/>
      <c r="H8" s="42"/>
      <c r="I8" s="42"/>
      <c r="J8" s="42"/>
      <c r="K8" s="42"/>
      <c r="L8" s="139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40" t="s">
        <v>1135</v>
      </c>
      <c r="F9" s="42"/>
      <c r="G9" s="42"/>
      <c r="H9" s="42"/>
      <c r="I9" s="42"/>
      <c r="J9" s="42"/>
      <c r="K9" s="42"/>
      <c r="L9" s="139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9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7" t="s">
        <v>18</v>
      </c>
      <c r="E11" s="42"/>
      <c r="F11" s="141" t="s">
        <v>92</v>
      </c>
      <c r="G11" s="42"/>
      <c r="H11" s="42"/>
      <c r="I11" s="137" t="s">
        <v>20</v>
      </c>
      <c r="J11" s="141" t="s">
        <v>21</v>
      </c>
      <c r="K11" s="42"/>
      <c r="L11" s="139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7" t="s">
        <v>22</v>
      </c>
      <c r="E12" s="42"/>
      <c r="F12" s="141" t="s">
        <v>23</v>
      </c>
      <c r="G12" s="42"/>
      <c r="H12" s="42"/>
      <c r="I12" s="137" t="s">
        <v>24</v>
      </c>
      <c r="J12" s="142" t="str">
        <f>'Rekapitulace stavby'!AN8</f>
        <v>8. 9. 2025</v>
      </c>
      <c r="K12" s="42"/>
      <c r="L12" s="139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21.84" customHeight="1">
      <c r="A13" s="42"/>
      <c r="B13" s="48"/>
      <c r="C13" s="42"/>
      <c r="D13" s="143" t="s">
        <v>26</v>
      </c>
      <c r="E13" s="42"/>
      <c r="F13" s="144" t="s">
        <v>27</v>
      </c>
      <c r="G13" s="42"/>
      <c r="H13" s="42"/>
      <c r="I13" s="143" t="s">
        <v>28</v>
      </c>
      <c r="J13" s="144" t="s">
        <v>29</v>
      </c>
      <c r="K13" s="42"/>
      <c r="L13" s="139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7" t="s">
        <v>30</v>
      </c>
      <c r="E14" s="42"/>
      <c r="F14" s="42"/>
      <c r="G14" s="42"/>
      <c r="H14" s="42"/>
      <c r="I14" s="137" t="s">
        <v>31</v>
      </c>
      <c r="J14" s="141" t="s">
        <v>32</v>
      </c>
      <c r="K14" s="42"/>
      <c r="L14" s="139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1" t="s">
        <v>33</v>
      </c>
      <c r="F15" s="42"/>
      <c r="G15" s="42"/>
      <c r="H15" s="42"/>
      <c r="I15" s="137" t="s">
        <v>34</v>
      </c>
      <c r="J15" s="141" t="s">
        <v>35</v>
      </c>
      <c r="K15" s="42"/>
      <c r="L15" s="139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9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7" t="s">
        <v>36</v>
      </c>
      <c r="E17" s="42"/>
      <c r="F17" s="42"/>
      <c r="G17" s="42"/>
      <c r="H17" s="42"/>
      <c r="I17" s="137" t="s">
        <v>31</v>
      </c>
      <c r="J17" s="36" t="str">
        <f>'Rekapitulace stavby'!AN13</f>
        <v>Vyplň údaj</v>
      </c>
      <c r="K17" s="42"/>
      <c r="L17" s="139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1"/>
      <c r="G18" s="141"/>
      <c r="H18" s="141"/>
      <c r="I18" s="137" t="s">
        <v>34</v>
      </c>
      <c r="J18" s="36" t="str">
        <f>'Rekapitulace stavby'!AN14</f>
        <v>Vyplň údaj</v>
      </c>
      <c r="K18" s="42"/>
      <c r="L18" s="139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9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7" t="s">
        <v>38</v>
      </c>
      <c r="E20" s="42"/>
      <c r="F20" s="42"/>
      <c r="G20" s="42"/>
      <c r="H20" s="42"/>
      <c r="I20" s="137" t="s">
        <v>31</v>
      </c>
      <c r="J20" s="141" t="s">
        <v>39</v>
      </c>
      <c r="K20" s="42"/>
      <c r="L20" s="139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1" t="s">
        <v>40</v>
      </c>
      <c r="F21" s="42"/>
      <c r="G21" s="42"/>
      <c r="H21" s="42"/>
      <c r="I21" s="137" t="s">
        <v>34</v>
      </c>
      <c r="J21" s="141" t="s">
        <v>41</v>
      </c>
      <c r="K21" s="42"/>
      <c r="L21" s="139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9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7" t="s">
        <v>43</v>
      </c>
      <c r="E23" s="42"/>
      <c r="F23" s="42"/>
      <c r="G23" s="42"/>
      <c r="H23" s="42"/>
      <c r="I23" s="137" t="s">
        <v>31</v>
      </c>
      <c r="J23" s="141" t="s">
        <v>44</v>
      </c>
      <c r="K23" s="42"/>
      <c r="L23" s="139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1" t="s">
        <v>45</v>
      </c>
      <c r="F24" s="42"/>
      <c r="G24" s="42"/>
      <c r="H24" s="42"/>
      <c r="I24" s="137" t="s">
        <v>34</v>
      </c>
      <c r="J24" s="141" t="s">
        <v>44</v>
      </c>
      <c r="K24" s="42"/>
      <c r="L24" s="139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9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7" t="s">
        <v>46</v>
      </c>
      <c r="E26" s="42"/>
      <c r="F26" s="42"/>
      <c r="G26" s="42"/>
      <c r="H26" s="42"/>
      <c r="I26" s="42"/>
      <c r="J26" s="42"/>
      <c r="K26" s="42"/>
      <c r="L26" s="139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16.5" customHeight="1">
      <c r="A27" s="145"/>
      <c r="B27" s="146"/>
      <c r="C27" s="145"/>
      <c r="D27" s="145"/>
      <c r="E27" s="147" t="s">
        <v>44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9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9"/>
      <c r="E29" s="149"/>
      <c r="F29" s="149"/>
      <c r="G29" s="149"/>
      <c r="H29" s="149"/>
      <c r="I29" s="149"/>
      <c r="J29" s="149"/>
      <c r="K29" s="149"/>
      <c r="L29" s="139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50" t="s">
        <v>48</v>
      </c>
      <c r="E30" s="42"/>
      <c r="F30" s="42"/>
      <c r="G30" s="42"/>
      <c r="H30" s="42"/>
      <c r="I30" s="42"/>
      <c r="J30" s="151">
        <f>ROUND(J86, 2)</f>
        <v>0</v>
      </c>
      <c r="K30" s="42"/>
      <c r="L30" s="139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9"/>
      <c r="E31" s="149"/>
      <c r="F31" s="149"/>
      <c r="G31" s="149"/>
      <c r="H31" s="149"/>
      <c r="I31" s="149"/>
      <c r="J31" s="149"/>
      <c r="K31" s="149"/>
      <c r="L31" s="139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2" t="s">
        <v>50</v>
      </c>
      <c r="G32" s="42"/>
      <c r="H32" s="42"/>
      <c r="I32" s="152" t="s">
        <v>49</v>
      </c>
      <c r="J32" s="152" t="s">
        <v>51</v>
      </c>
      <c r="K32" s="42"/>
      <c r="L32" s="139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3" t="s">
        <v>52</v>
      </c>
      <c r="E33" s="137" t="s">
        <v>53</v>
      </c>
      <c r="F33" s="154">
        <f>ROUND((SUM(BE86:BE231)),  2)</f>
        <v>0</v>
      </c>
      <c r="G33" s="42"/>
      <c r="H33" s="42"/>
      <c r="I33" s="155">
        <v>0.20999999999999999</v>
      </c>
      <c r="J33" s="154">
        <f>ROUND(((SUM(BE86:BE231))*I33),  2)</f>
        <v>0</v>
      </c>
      <c r="K33" s="42"/>
      <c r="L33" s="139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7" t="s">
        <v>54</v>
      </c>
      <c r="F34" s="154">
        <f>ROUND((SUM(BF86:BF231)),  2)</f>
        <v>0</v>
      </c>
      <c r="G34" s="42"/>
      <c r="H34" s="42"/>
      <c r="I34" s="155">
        <v>0.12</v>
      </c>
      <c r="J34" s="154">
        <f>ROUND(((SUM(BF86:BF231))*I34),  2)</f>
        <v>0</v>
      </c>
      <c r="K34" s="42"/>
      <c r="L34" s="139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7" t="s">
        <v>55</v>
      </c>
      <c r="F35" s="154">
        <f>ROUND((SUM(BG86:BG231)),  2)</f>
        <v>0</v>
      </c>
      <c r="G35" s="42"/>
      <c r="H35" s="42"/>
      <c r="I35" s="155">
        <v>0.20999999999999999</v>
      </c>
      <c r="J35" s="154">
        <f>0</f>
        <v>0</v>
      </c>
      <c r="K35" s="42"/>
      <c r="L35" s="139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7" t="s">
        <v>56</v>
      </c>
      <c r="F36" s="154">
        <f>ROUND((SUM(BH86:BH231)),  2)</f>
        <v>0</v>
      </c>
      <c r="G36" s="42"/>
      <c r="H36" s="42"/>
      <c r="I36" s="155">
        <v>0.12</v>
      </c>
      <c r="J36" s="154">
        <f>0</f>
        <v>0</v>
      </c>
      <c r="K36" s="42"/>
      <c r="L36" s="139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7" t="s">
        <v>57</v>
      </c>
      <c r="F37" s="154">
        <f>ROUND((SUM(BI86:BI231)),  2)</f>
        <v>0</v>
      </c>
      <c r="G37" s="42"/>
      <c r="H37" s="42"/>
      <c r="I37" s="155">
        <v>0</v>
      </c>
      <c r="J37" s="154">
        <f>0</f>
        <v>0</v>
      </c>
      <c r="K37" s="42"/>
      <c r="L37" s="139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9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6"/>
      <c r="D39" s="157" t="s">
        <v>58</v>
      </c>
      <c r="E39" s="158"/>
      <c r="F39" s="158"/>
      <c r="G39" s="159" t="s">
        <v>59</v>
      </c>
      <c r="H39" s="160" t="s">
        <v>60</v>
      </c>
      <c r="I39" s="158"/>
      <c r="J39" s="161">
        <f>SUM(J30:J37)</f>
        <v>0</v>
      </c>
      <c r="K39" s="162"/>
      <c r="L39" s="139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3"/>
      <c r="C40" s="164"/>
      <c r="D40" s="164"/>
      <c r="E40" s="164"/>
      <c r="F40" s="164"/>
      <c r="G40" s="164"/>
      <c r="H40" s="164"/>
      <c r="I40" s="164"/>
      <c r="J40" s="164"/>
      <c r="K40" s="164"/>
      <c r="L40" s="139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5"/>
      <c r="C44" s="166"/>
      <c r="D44" s="166"/>
      <c r="E44" s="166"/>
      <c r="F44" s="166"/>
      <c r="G44" s="166"/>
      <c r="H44" s="166"/>
      <c r="I44" s="166"/>
      <c r="J44" s="166"/>
      <c r="K44" s="166"/>
      <c r="L44" s="139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132</v>
      </c>
      <c r="D45" s="44"/>
      <c r="E45" s="44"/>
      <c r="F45" s="44"/>
      <c r="G45" s="44"/>
      <c r="H45" s="44"/>
      <c r="I45" s="44"/>
      <c r="J45" s="44"/>
      <c r="K45" s="44"/>
      <c r="L45" s="139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9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9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7" t="str">
        <f>E7</f>
        <v>Stavební úpravy Zahradní ulice, Nová Bystřice</v>
      </c>
      <c r="F48" s="35"/>
      <c r="G48" s="35"/>
      <c r="H48" s="35"/>
      <c r="I48" s="44"/>
      <c r="J48" s="44"/>
      <c r="K48" s="44"/>
      <c r="L48" s="139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130</v>
      </c>
      <c r="D49" s="44"/>
      <c r="E49" s="44"/>
      <c r="F49" s="44"/>
      <c r="G49" s="44"/>
      <c r="H49" s="44"/>
      <c r="I49" s="44"/>
      <c r="J49" s="44"/>
      <c r="K49" s="44"/>
      <c r="L49" s="139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SO-304 - Kanalizační přípojky - novostavba</v>
      </c>
      <c r="F50" s="44"/>
      <c r="G50" s="44"/>
      <c r="H50" s="44"/>
      <c r="I50" s="44"/>
      <c r="J50" s="44"/>
      <c r="K50" s="44"/>
      <c r="L50" s="139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9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Nová Bystřice</v>
      </c>
      <c r="G52" s="44"/>
      <c r="H52" s="44"/>
      <c r="I52" s="35" t="s">
        <v>24</v>
      </c>
      <c r="J52" s="76" t="str">
        <f>IF(J12="","",J12)</f>
        <v>8. 9. 2025</v>
      </c>
      <c r="K52" s="44"/>
      <c r="L52" s="139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9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5.15" customHeight="1">
      <c r="A54" s="42"/>
      <c r="B54" s="43"/>
      <c r="C54" s="35" t="s">
        <v>30</v>
      </c>
      <c r="D54" s="44"/>
      <c r="E54" s="44"/>
      <c r="F54" s="30" t="str">
        <f>E15</f>
        <v>Město Nová Bystřice</v>
      </c>
      <c r="G54" s="44"/>
      <c r="H54" s="44"/>
      <c r="I54" s="35" t="s">
        <v>38</v>
      </c>
      <c r="J54" s="40" t="str">
        <f>E21</f>
        <v>VAK projekt s.r.o.</v>
      </c>
      <c r="K54" s="44"/>
      <c r="L54" s="139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25.65" customHeight="1">
      <c r="A55" s="42"/>
      <c r="B55" s="43"/>
      <c r="C55" s="35" t="s">
        <v>36</v>
      </c>
      <c r="D55" s="44"/>
      <c r="E55" s="44"/>
      <c r="F55" s="30" t="str">
        <f>IF(E18="","",E18)</f>
        <v>Vyplň údaj</v>
      </c>
      <c r="G55" s="44"/>
      <c r="H55" s="44"/>
      <c r="I55" s="35" t="s">
        <v>43</v>
      </c>
      <c r="J55" s="40" t="str">
        <f>E24</f>
        <v>Ing. Martina Zamlinská</v>
      </c>
      <c r="K55" s="44"/>
      <c r="L55" s="139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9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8" t="s">
        <v>133</v>
      </c>
      <c r="D57" s="169"/>
      <c r="E57" s="169"/>
      <c r="F57" s="169"/>
      <c r="G57" s="169"/>
      <c r="H57" s="169"/>
      <c r="I57" s="169"/>
      <c r="J57" s="170" t="s">
        <v>134</v>
      </c>
      <c r="K57" s="169"/>
      <c r="L57" s="139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9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1" t="s">
        <v>80</v>
      </c>
      <c r="D59" s="44"/>
      <c r="E59" s="44"/>
      <c r="F59" s="44"/>
      <c r="G59" s="44"/>
      <c r="H59" s="44"/>
      <c r="I59" s="44"/>
      <c r="J59" s="106">
        <f>J86</f>
        <v>0</v>
      </c>
      <c r="K59" s="44"/>
      <c r="L59" s="139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135</v>
      </c>
    </row>
    <row r="60" s="9" customFormat="1" ht="24.96" customHeight="1">
      <c r="A60" s="9"/>
      <c r="B60" s="172"/>
      <c r="C60" s="173"/>
      <c r="D60" s="174" t="s">
        <v>136</v>
      </c>
      <c r="E60" s="175"/>
      <c r="F60" s="175"/>
      <c r="G60" s="175"/>
      <c r="H60" s="175"/>
      <c r="I60" s="175"/>
      <c r="J60" s="176">
        <f>J87</f>
        <v>0</v>
      </c>
      <c r="K60" s="173"/>
      <c r="L60" s="177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8"/>
      <c r="C61" s="179"/>
      <c r="D61" s="180" t="s">
        <v>137</v>
      </c>
      <c r="E61" s="181"/>
      <c r="F61" s="181"/>
      <c r="G61" s="181"/>
      <c r="H61" s="181"/>
      <c r="I61" s="181"/>
      <c r="J61" s="182">
        <f>J88</f>
        <v>0</v>
      </c>
      <c r="K61" s="179"/>
      <c r="L61" s="18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8"/>
      <c r="C62" s="179"/>
      <c r="D62" s="180" t="s">
        <v>139</v>
      </c>
      <c r="E62" s="181"/>
      <c r="F62" s="181"/>
      <c r="G62" s="181"/>
      <c r="H62" s="181"/>
      <c r="I62" s="181"/>
      <c r="J62" s="182">
        <f>J151</f>
        <v>0</v>
      </c>
      <c r="K62" s="179"/>
      <c r="L62" s="183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8"/>
      <c r="C63" s="179"/>
      <c r="D63" s="180" t="s">
        <v>140</v>
      </c>
      <c r="E63" s="181"/>
      <c r="F63" s="181"/>
      <c r="G63" s="181"/>
      <c r="H63" s="181"/>
      <c r="I63" s="181"/>
      <c r="J63" s="182">
        <f>J162</f>
        <v>0</v>
      </c>
      <c r="K63" s="179"/>
      <c r="L63" s="183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8"/>
      <c r="C64" s="179"/>
      <c r="D64" s="180" t="s">
        <v>142</v>
      </c>
      <c r="E64" s="181"/>
      <c r="F64" s="181"/>
      <c r="G64" s="181"/>
      <c r="H64" s="181"/>
      <c r="I64" s="181"/>
      <c r="J64" s="182">
        <f>J166</f>
        <v>0</v>
      </c>
      <c r="K64" s="179"/>
      <c r="L64" s="183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8"/>
      <c r="C65" s="179"/>
      <c r="D65" s="180" t="s">
        <v>144</v>
      </c>
      <c r="E65" s="181"/>
      <c r="F65" s="181"/>
      <c r="G65" s="181"/>
      <c r="H65" s="181"/>
      <c r="I65" s="181"/>
      <c r="J65" s="182">
        <f>J221</f>
        <v>0</v>
      </c>
      <c r="K65" s="179"/>
      <c r="L65" s="18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8"/>
      <c r="C66" s="179"/>
      <c r="D66" s="180" t="s">
        <v>145</v>
      </c>
      <c r="E66" s="181"/>
      <c r="F66" s="181"/>
      <c r="G66" s="181"/>
      <c r="H66" s="181"/>
      <c r="I66" s="181"/>
      <c r="J66" s="182">
        <f>J229</f>
        <v>0</v>
      </c>
      <c r="K66" s="179"/>
      <c r="L66" s="183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2"/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139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</row>
    <row r="68" s="2" customFormat="1" ht="6.96" customHeight="1">
      <c r="A68" s="42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9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</row>
    <row r="72" s="2" customFormat="1" ht="6.96" customHeight="1">
      <c r="A72" s="42"/>
      <c r="B72" s="65"/>
      <c r="C72" s="66"/>
      <c r="D72" s="66"/>
      <c r="E72" s="66"/>
      <c r="F72" s="66"/>
      <c r="G72" s="66"/>
      <c r="H72" s="66"/>
      <c r="I72" s="66"/>
      <c r="J72" s="66"/>
      <c r="K72" s="66"/>
      <c r="L72" s="139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24.96" customHeight="1">
      <c r="A73" s="42"/>
      <c r="B73" s="43"/>
      <c r="C73" s="26" t="s">
        <v>148</v>
      </c>
      <c r="D73" s="44"/>
      <c r="E73" s="44"/>
      <c r="F73" s="44"/>
      <c r="G73" s="44"/>
      <c r="H73" s="44"/>
      <c r="I73" s="44"/>
      <c r="J73" s="44"/>
      <c r="K73" s="44"/>
      <c r="L73" s="139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6.96" customHeight="1">
      <c r="A74" s="42"/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139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12" customHeight="1">
      <c r="A75" s="42"/>
      <c r="B75" s="43"/>
      <c r="C75" s="35" t="s">
        <v>16</v>
      </c>
      <c r="D75" s="44"/>
      <c r="E75" s="44"/>
      <c r="F75" s="44"/>
      <c r="G75" s="44"/>
      <c r="H75" s="44"/>
      <c r="I75" s="44"/>
      <c r="J75" s="44"/>
      <c r="K75" s="44"/>
      <c r="L75" s="139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6.5" customHeight="1">
      <c r="A76" s="42"/>
      <c r="B76" s="43"/>
      <c r="C76" s="44"/>
      <c r="D76" s="44"/>
      <c r="E76" s="167" t="str">
        <f>E7</f>
        <v>Stavební úpravy Zahradní ulice, Nová Bystřice</v>
      </c>
      <c r="F76" s="35"/>
      <c r="G76" s="35"/>
      <c r="H76" s="35"/>
      <c r="I76" s="44"/>
      <c r="J76" s="44"/>
      <c r="K76" s="44"/>
      <c r="L76" s="139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2" customHeight="1">
      <c r="A77" s="42"/>
      <c r="B77" s="43"/>
      <c r="C77" s="35" t="s">
        <v>130</v>
      </c>
      <c r="D77" s="44"/>
      <c r="E77" s="44"/>
      <c r="F77" s="44"/>
      <c r="G77" s="44"/>
      <c r="H77" s="44"/>
      <c r="I77" s="44"/>
      <c r="J77" s="44"/>
      <c r="K77" s="44"/>
      <c r="L77" s="139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16.5" customHeight="1">
      <c r="A78" s="42"/>
      <c r="B78" s="43"/>
      <c r="C78" s="44"/>
      <c r="D78" s="44"/>
      <c r="E78" s="73" t="str">
        <f>E9</f>
        <v>SO-304 - Kanalizační přípojky - novostavba</v>
      </c>
      <c r="F78" s="44"/>
      <c r="G78" s="44"/>
      <c r="H78" s="44"/>
      <c r="I78" s="44"/>
      <c r="J78" s="44"/>
      <c r="K78" s="44"/>
      <c r="L78" s="139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6.96" customHeight="1">
      <c r="A79" s="42"/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139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12" customHeight="1">
      <c r="A80" s="42"/>
      <c r="B80" s="43"/>
      <c r="C80" s="35" t="s">
        <v>22</v>
      </c>
      <c r="D80" s="44"/>
      <c r="E80" s="44"/>
      <c r="F80" s="30" t="str">
        <f>F12</f>
        <v>Nová Bystřice</v>
      </c>
      <c r="G80" s="44"/>
      <c r="H80" s="44"/>
      <c r="I80" s="35" t="s">
        <v>24</v>
      </c>
      <c r="J80" s="76" t="str">
        <f>IF(J12="","",J12)</f>
        <v>8. 9. 2025</v>
      </c>
      <c r="K80" s="44"/>
      <c r="L80" s="139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6.96" customHeight="1">
      <c r="A81" s="42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139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15.15" customHeight="1">
      <c r="A82" s="42"/>
      <c r="B82" s="43"/>
      <c r="C82" s="35" t="s">
        <v>30</v>
      </c>
      <c r="D82" s="44"/>
      <c r="E82" s="44"/>
      <c r="F82" s="30" t="str">
        <f>E15</f>
        <v>Město Nová Bystřice</v>
      </c>
      <c r="G82" s="44"/>
      <c r="H82" s="44"/>
      <c r="I82" s="35" t="s">
        <v>38</v>
      </c>
      <c r="J82" s="40" t="str">
        <f>E21</f>
        <v>VAK projekt s.r.o.</v>
      </c>
      <c r="K82" s="44"/>
      <c r="L82" s="139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25.65" customHeight="1">
      <c r="A83" s="42"/>
      <c r="B83" s="43"/>
      <c r="C83" s="35" t="s">
        <v>36</v>
      </c>
      <c r="D83" s="44"/>
      <c r="E83" s="44"/>
      <c r="F83" s="30" t="str">
        <f>IF(E18="","",E18)</f>
        <v>Vyplň údaj</v>
      </c>
      <c r="G83" s="44"/>
      <c r="H83" s="44"/>
      <c r="I83" s="35" t="s">
        <v>43</v>
      </c>
      <c r="J83" s="40" t="str">
        <f>E24</f>
        <v>Ing. Martina Zamlinská</v>
      </c>
      <c r="K83" s="44"/>
      <c r="L83" s="139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2" customFormat="1" ht="10.32" customHeight="1">
      <c r="A84" s="42"/>
      <c r="B84" s="43"/>
      <c r="C84" s="44"/>
      <c r="D84" s="44"/>
      <c r="E84" s="44"/>
      <c r="F84" s="44"/>
      <c r="G84" s="44"/>
      <c r="H84" s="44"/>
      <c r="I84" s="44"/>
      <c r="J84" s="44"/>
      <c r="K84" s="44"/>
      <c r="L84" s="139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="11" customFormat="1" ht="29.28" customHeight="1">
      <c r="A85" s="184"/>
      <c r="B85" s="185"/>
      <c r="C85" s="186" t="s">
        <v>149</v>
      </c>
      <c r="D85" s="187" t="s">
        <v>67</v>
      </c>
      <c r="E85" s="187" t="s">
        <v>63</v>
      </c>
      <c r="F85" s="187" t="s">
        <v>64</v>
      </c>
      <c r="G85" s="187" t="s">
        <v>150</v>
      </c>
      <c r="H85" s="187" t="s">
        <v>151</v>
      </c>
      <c r="I85" s="187" t="s">
        <v>152</v>
      </c>
      <c r="J85" s="187" t="s">
        <v>134</v>
      </c>
      <c r="K85" s="188" t="s">
        <v>153</v>
      </c>
      <c r="L85" s="189"/>
      <c r="M85" s="96" t="s">
        <v>44</v>
      </c>
      <c r="N85" s="97" t="s">
        <v>52</v>
      </c>
      <c r="O85" s="97" t="s">
        <v>154</v>
      </c>
      <c r="P85" s="97" t="s">
        <v>155</v>
      </c>
      <c r="Q85" s="97" t="s">
        <v>156</v>
      </c>
      <c r="R85" s="97" t="s">
        <v>157</v>
      </c>
      <c r="S85" s="97" t="s">
        <v>158</v>
      </c>
      <c r="T85" s="98" t="s">
        <v>159</v>
      </c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</row>
    <row r="86" s="2" customFormat="1" ht="22.8" customHeight="1">
      <c r="A86" s="42"/>
      <c r="B86" s="43"/>
      <c r="C86" s="103" t="s">
        <v>160</v>
      </c>
      <c r="D86" s="44"/>
      <c r="E86" s="44"/>
      <c r="F86" s="44"/>
      <c r="G86" s="44"/>
      <c r="H86" s="44"/>
      <c r="I86" s="44"/>
      <c r="J86" s="190">
        <f>BK86</f>
        <v>0</v>
      </c>
      <c r="K86" s="44"/>
      <c r="L86" s="48"/>
      <c r="M86" s="99"/>
      <c r="N86" s="191"/>
      <c r="O86" s="100"/>
      <c r="P86" s="192">
        <f>P87</f>
        <v>0</v>
      </c>
      <c r="Q86" s="100"/>
      <c r="R86" s="192">
        <f>R87</f>
        <v>68.829762599999981</v>
      </c>
      <c r="S86" s="100"/>
      <c r="T86" s="193">
        <f>T87</f>
        <v>0.20000000000000001</v>
      </c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T86" s="20" t="s">
        <v>81</v>
      </c>
      <c r="AU86" s="20" t="s">
        <v>135</v>
      </c>
      <c r="BK86" s="194">
        <f>BK87</f>
        <v>0</v>
      </c>
    </row>
    <row r="87" s="12" customFormat="1" ht="25.92" customHeight="1">
      <c r="A87" s="12"/>
      <c r="B87" s="195"/>
      <c r="C87" s="196"/>
      <c r="D87" s="197" t="s">
        <v>81</v>
      </c>
      <c r="E87" s="198" t="s">
        <v>161</v>
      </c>
      <c r="F87" s="198" t="s">
        <v>162</v>
      </c>
      <c r="G87" s="196"/>
      <c r="H87" s="196"/>
      <c r="I87" s="199"/>
      <c r="J87" s="200">
        <f>BK87</f>
        <v>0</v>
      </c>
      <c r="K87" s="196"/>
      <c r="L87" s="201"/>
      <c r="M87" s="202"/>
      <c r="N87" s="203"/>
      <c r="O87" s="203"/>
      <c r="P87" s="204">
        <f>P88+P151+P162+P166+P221+P229</f>
        <v>0</v>
      </c>
      <c r="Q87" s="203"/>
      <c r="R87" s="204">
        <f>R88+R151+R162+R166+R221+R229</f>
        <v>68.829762599999981</v>
      </c>
      <c r="S87" s="203"/>
      <c r="T87" s="205">
        <f>T88+T151+T162+T166+T221+T229</f>
        <v>0.20000000000000001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6" t="s">
        <v>90</v>
      </c>
      <c r="AT87" s="207" t="s">
        <v>81</v>
      </c>
      <c r="AU87" s="207" t="s">
        <v>82</v>
      </c>
      <c r="AY87" s="206" t="s">
        <v>163</v>
      </c>
      <c r="BK87" s="208">
        <f>BK88+BK151+BK162+BK166+BK221+BK229</f>
        <v>0</v>
      </c>
    </row>
    <row r="88" s="12" customFormat="1" ht="22.8" customHeight="1">
      <c r="A88" s="12"/>
      <c r="B88" s="195"/>
      <c r="C88" s="196"/>
      <c r="D88" s="197" t="s">
        <v>81</v>
      </c>
      <c r="E88" s="209" t="s">
        <v>90</v>
      </c>
      <c r="F88" s="209" t="s">
        <v>164</v>
      </c>
      <c r="G88" s="196"/>
      <c r="H88" s="196"/>
      <c r="I88" s="199"/>
      <c r="J88" s="210">
        <f>BK88</f>
        <v>0</v>
      </c>
      <c r="K88" s="196"/>
      <c r="L88" s="201"/>
      <c r="M88" s="202"/>
      <c r="N88" s="203"/>
      <c r="O88" s="203"/>
      <c r="P88" s="204">
        <f>SUM(P89:P150)</f>
        <v>0</v>
      </c>
      <c r="Q88" s="203"/>
      <c r="R88" s="204">
        <f>SUM(R89:R150)</f>
        <v>65.966628199999988</v>
      </c>
      <c r="S88" s="203"/>
      <c r="T88" s="205">
        <f>SUM(T89:T150)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6" t="s">
        <v>90</v>
      </c>
      <c r="AT88" s="207" t="s">
        <v>81</v>
      </c>
      <c r="AU88" s="207" t="s">
        <v>90</v>
      </c>
      <c r="AY88" s="206" t="s">
        <v>163</v>
      </c>
      <c r="BK88" s="208">
        <f>SUM(BK89:BK150)</f>
        <v>0</v>
      </c>
    </row>
    <row r="89" s="2" customFormat="1" ht="16.5" customHeight="1">
      <c r="A89" s="42"/>
      <c r="B89" s="43"/>
      <c r="C89" s="211" t="s">
        <v>90</v>
      </c>
      <c r="D89" s="211" t="s">
        <v>165</v>
      </c>
      <c r="E89" s="212" t="s">
        <v>166</v>
      </c>
      <c r="F89" s="213" t="s">
        <v>167</v>
      </c>
      <c r="G89" s="214" t="s">
        <v>168</v>
      </c>
      <c r="H89" s="215">
        <v>40.939999999999998</v>
      </c>
      <c r="I89" s="216"/>
      <c r="J89" s="217">
        <f>ROUND(I89*H89,2)</f>
        <v>0</v>
      </c>
      <c r="K89" s="213" t="s">
        <v>169</v>
      </c>
      <c r="L89" s="48"/>
      <c r="M89" s="218" t="s">
        <v>44</v>
      </c>
      <c r="N89" s="219" t="s">
        <v>53</v>
      </c>
      <c r="O89" s="88"/>
      <c r="P89" s="220">
        <f>O89*H89</f>
        <v>0</v>
      </c>
      <c r="Q89" s="220">
        <v>3.0000000000000001E-05</v>
      </c>
      <c r="R89" s="220">
        <f>Q89*H89</f>
        <v>0.0012282</v>
      </c>
      <c r="S89" s="220">
        <v>0</v>
      </c>
      <c r="T89" s="221">
        <f>S89*H89</f>
        <v>0</v>
      </c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R89" s="222" t="s">
        <v>170</v>
      </c>
      <c r="AT89" s="222" t="s">
        <v>165</v>
      </c>
      <c r="AU89" s="222" t="s">
        <v>21</v>
      </c>
      <c r="AY89" s="20" t="s">
        <v>163</v>
      </c>
      <c r="BE89" s="223">
        <f>IF(N89="základní",J89,0)</f>
        <v>0</v>
      </c>
      <c r="BF89" s="223">
        <f>IF(N89="snížená",J89,0)</f>
        <v>0</v>
      </c>
      <c r="BG89" s="223">
        <f>IF(N89="zákl. přenesená",J89,0)</f>
        <v>0</v>
      </c>
      <c r="BH89" s="223">
        <f>IF(N89="sníž. přenesená",J89,0)</f>
        <v>0</v>
      </c>
      <c r="BI89" s="223">
        <f>IF(N89="nulová",J89,0)</f>
        <v>0</v>
      </c>
      <c r="BJ89" s="20" t="s">
        <v>90</v>
      </c>
      <c r="BK89" s="223">
        <f>ROUND(I89*H89,2)</f>
        <v>0</v>
      </c>
      <c r="BL89" s="20" t="s">
        <v>170</v>
      </c>
      <c r="BM89" s="222" t="s">
        <v>892</v>
      </c>
    </row>
    <row r="90" s="2" customFormat="1">
      <c r="A90" s="42"/>
      <c r="B90" s="43"/>
      <c r="C90" s="44"/>
      <c r="D90" s="224" t="s">
        <v>172</v>
      </c>
      <c r="E90" s="44"/>
      <c r="F90" s="225" t="s">
        <v>173</v>
      </c>
      <c r="G90" s="44"/>
      <c r="H90" s="44"/>
      <c r="I90" s="226"/>
      <c r="J90" s="44"/>
      <c r="K90" s="44"/>
      <c r="L90" s="48"/>
      <c r="M90" s="227"/>
      <c r="N90" s="228"/>
      <c r="O90" s="88"/>
      <c r="P90" s="88"/>
      <c r="Q90" s="88"/>
      <c r="R90" s="88"/>
      <c r="S90" s="88"/>
      <c r="T90" s="89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T90" s="20" t="s">
        <v>172</v>
      </c>
      <c r="AU90" s="20" t="s">
        <v>21</v>
      </c>
    </row>
    <row r="91" s="13" customFormat="1">
      <c r="A91" s="13"/>
      <c r="B91" s="229"/>
      <c r="C91" s="230"/>
      <c r="D91" s="231" t="s">
        <v>174</v>
      </c>
      <c r="E91" s="232" t="s">
        <v>44</v>
      </c>
      <c r="F91" s="233" t="s">
        <v>1136</v>
      </c>
      <c r="G91" s="230"/>
      <c r="H91" s="234">
        <v>40.939999999999998</v>
      </c>
      <c r="I91" s="235"/>
      <c r="J91" s="230"/>
      <c r="K91" s="230"/>
      <c r="L91" s="236"/>
      <c r="M91" s="237"/>
      <c r="N91" s="238"/>
      <c r="O91" s="238"/>
      <c r="P91" s="238"/>
      <c r="Q91" s="238"/>
      <c r="R91" s="238"/>
      <c r="S91" s="238"/>
      <c r="T91" s="239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40" t="s">
        <v>174</v>
      </c>
      <c r="AU91" s="240" t="s">
        <v>21</v>
      </c>
      <c r="AV91" s="13" t="s">
        <v>21</v>
      </c>
      <c r="AW91" s="13" t="s">
        <v>42</v>
      </c>
      <c r="AX91" s="13" t="s">
        <v>90</v>
      </c>
      <c r="AY91" s="240" t="s">
        <v>163</v>
      </c>
    </row>
    <row r="92" s="2" customFormat="1" ht="24.15" customHeight="1">
      <c r="A92" s="42"/>
      <c r="B92" s="43"/>
      <c r="C92" s="211" t="s">
        <v>21</v>
      </c>
      <c r="D92" s="211" t="s">
        <v>165</v>
      </c>
      <c r="E92" s="212" t="s">
        <v>176</v>
      </c>
      <c r="F92" s="213" t="s">
        <v>177</v>
      </c>
      <c r="G92" s="214" t="s">
        <v>178</v>
      </c>
      <c r="H92" s="215">
        <v>5.1180000000000003</v>
      </c>
      <c r="I92" s="216"/>
      <c r="J92" s="217">
        <f>ROUND(I92*H92,2)</f>
        <v>0</v>
      </c>
      <c r="K92" s="213" t="s">
        <v>169</v>
      </c>
      <c r="L92" s="48"/>
      <c r="M92" s="218" t="s">
        <v>44</v>
      </c>
      <c r="N92" s="219" t="s">
        <v>53</v>
      </c>
      <c r="O92" s="88"/>
      <c r="P92" s="220">
        <f>O92*H92</f>
        <v>0</v>
      </c>
      <c r="Q92" s="220">
        <v>0</v>
      </c>
      <c r="R92" s="220">
        <f>Q92*H92</f>
        <v>0</v>
      </c>
      <c r="S92" s="220">
        <v>0</v>
      </c>
      <c r="T92" s="221">
        <f>S92*H92</f>
        <v>0</v>
      </c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R92" s="222" t="s">
        <v>170</v>
      </c>
      <c r="AT92" s="222" t="s">
        <v>165</v>
      </c>
      <c r="AU92" s="222" t="s">
        <v>21</v>
      </c>
      <c r="AY92" s="20" t="s">
        <v>163</v>
      </c>
      <c r="BE92" s="223">
        <f>IF(N92="základní",J92,0)</f>
        <v>0</v>
      </c>
      <c r="BF92" s="223">
        <f>IF(N92="snížená",J92,0)</f>
        <v>0</v>
      </c>
      <c r="BG92" s="223">
        <f>IF(N92="zákl. přenesená",J92,0)</f>
        <v>0</v>
      </c>
      <c r="BH92" s="223">
        <f>IF(N92="sníž. přenesená",J92,0)</f>
        <v>0</v>
      </c>
      <c r="BI92" s="223">
        <f>IF(N92="nulová",J92,0)</f>
        <v>0</v>
      </c>
      <c r="BJ92" s="20" t="s">
        <v>90</v>
      </c>
      <c r="BK92" s="223">
        <f>ROUND(I92*H92,2)</f>
        <v>0</v>
      </c>
      <c r="BL92" s="20" t="s">
        <v>170</v>
      </c>
      <c r="BM92" s="222" t="s">
        <v>894</v>
      </c>
    </row>
    <row r="93" s="2" customFormat="1">
      <c r="A93" s="42"/>
      <c r="B93" s="43"/>
      <c r="C93" s="44"/>
      <c r="D93" s="224" t="s">
        <v>172</v>
      </c>
      <c r="E93" s="44"/>
      <c r="F93" s="225" t="s">
        <v>180</v>
      </c>
      <c r="G93" s="44"/>
      <c r="H93" s="44"/>
      <c r="I93" s="226"/>
      <c r="J93" s="44"/>
      <c r="K93" s="44"/>
      <c r="L93" s="48"/>
      <c r="M93" s="227"/>
      <c r="N93" s="228"/>
      <c r="O93" s="88"/>
      <c r="P93" s="88"/>
      <c r="Q93" s="88"/>
      <c r="R93" s="88"/>
      <c r="S93" s="88"/>
      <c r="T93" s="89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T93" s="20" t="s">
        <v>172</v>
      </c>
      <c r="AU93" s="20" t="s">
        <v>21</v>
      </c>
    </row>
    <row r="94" s="13" customFormat="1">
      <c r="A94" s="13"/>
      <c r="B94" s="229"/>
      <c r="C94" s="230"/>
      <c r="D94" s="231" t="s">
        <v>174</v>
      </c>
      <c r="E94" s="232" t="s">
        <v>44</v>
      </c>
      <c r="F94" s="233" t="s">
        <v>1137</v>
      </c>
      <c r="G94" s="230"/>
      <c r="H94" s="234">
        <v>5.1180000000000003</v>
      </c>
      <c r="I94" s="235"/>
      <c r="J94" s="230"/>
      <c r="K94" s="230"/>
      <c r="L94" s="236"/>
      <c r="M94" s="237"/>
      <c r="N94" s="238"/>
      <c r="O94" s="238"/>
      <c r="P94" s="238"/>
      <c r="Q94" s="238"/>
      <c r="R94" s="238"/>
      <c r="S94" s="238"/>
      <c r="T94" s="239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0" t="s">
        <v>174</v>
      </c>
      <c r="AU94" s="240" t="s">
        <v>21</v>
      </c>
      <c r="AV94" s="13" t="s">
        <v>21</v>
      </c>
      <c r="AW94" s="13" t="s">
        <v>42</v>
      </c>
      <c r="AX94" s="13" t="s">
        <v>90</v>
      </c>
      <c r="AY94" s="240" t="s">
        <v>163</v>
      </c>
    </row>
    <row r="95" s="2" customFormat="1" ht="24.15" customHeight="1">
      <c r="A95" s="42"/>
      <c r="B95" s="43"/>
      <c r="C95" s="211" t="s">
        <v>182</v>
      </c>
      <c r="D95" s="211" t="s">
        <v>165</v>
      </c>
      <c r="E95" s="212" t="s">
        <v>204</v>
      </c>
      <c r="F95" s="213" t="s">
        <v>205</v>
      </c>
      <c r="G95" s="214" t="s">
        <v>112</v>
      </c>
      <c r="H95" s="215">
        <v>139.19999999999999</v>
      </c>
      <c r="I95" s="216"/>
      <c r="J95" s="217">
        <f>ROUND(I95*H95,2)</f>
        <v>0</v>
      </c>
      <c r="K95" s="213" t="s">
        <v>169</v>
      </c>
      <c r="L95" s="48"/>
      <c r="M95" s="218" t="s">
        <v>44</v>
      </c>
      <c r="N95" s="219" t="s">
        <v>53</v>
      </c>
      <c r="O95" s="88"/>
      <c r="P95" s="220">
        <f>O95*H95</f>
        <v>0</v>
      </c>
      <c r="Q95" s="220">
        <v>0</v>
      </c>
      <c r="R95" s="220">
        <f>Q95*H95</f>
        <v>0</v>
      </c>
      <c r="S95" s="220">
        <v>0</v>
      </c>
      <c r="T95" s="221">
        <f>S95*H95</f>
        <v>0</v>
      </c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R95" s="222" t="s">
        <v>170</v>
      </c>
      <c r="AT95" s="222" t="s">
        <v>165</v>
      </c>
      <c r="AU95" s="222" t="s">
        <v>21</v>
      </c>
      <c r="AY95" s="20" t="s">
        <v>163</v>
      </c>
      <c r="BE95" s="223">
        <f>IF(N95="základní",J95,0)</f>
        <v>0</v>
      </c>
      <c r="BF95" s="223">
        <f>IF(N95="snížená",J95,0)</f>
        <v>0</v>
      </c>
      <c r="BG95" s="223">
        <f>IF(N95="zákl. přenesená",J95,0)</f>
        <v>0</v>
      </c>
      <c r="BH95" s="223">
        <f>IF(N95="sníž. přenesená",J95,0)</f>
        <v>0</v>
      </c>
      <c r="BI95" s="223">
        <f>IF(N95="nulová",J95,0)</f>
        <v>0</v>
      </c>
      <c r="BJ95" s="20" t="s">
        <v>90</v>
      </c>
      <c r="BK95" s="223">
        <f>ROUND(I95*H95,2)</f>
        <v>0</v>
      </c>
      <c r="BL95" s="20" t="s">
        <v>170</v>
      </c>
      <c r="BM95" s="222" t="s">
        <v>906</v>
      </c>
    </row>
    <row r="96" s="2" customFormat="1">
      <c r="A96" s="42"/>
      <c r="B96" s="43"/>
      <c r="C96" s="44"/>
      <c r="D96" s="224" t="s">
        <v>172</v>
      </c>
      <c r="E96" s="44"/>
      <c r="F96" s="225" t="s">
        <v>207</v>
      </c>
      <c r="G96" s="44"/>
      <c r="H96" s="44"/>
      <c r="I96" s="226"/>
      <c r="J96" s="44"/>
      <c r="K96" s="44"/>
      <c r="L96" s="48"/>
      <c r="M96" s="227"/>
      <c r="N96" s="228"/>
      <c r="O96" s="88"/>
      <c r="P96" s="88"/>
      <c r="Q96" s="88"/>
      <c r="R96" s="88"/>
      <c r="S96" s="88"/>
      <c r="T96" s="89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T96" s="20" t="s">
        <v>172</v>
      </c>
      <c r="AU96" s="20" t="s">
        <v>21</v>
      </c>
    </row>
    <row r="97" s="13" customFormat="1">
      <c r="A97" s="13"/>
      <c r="B97" s="229"/>
      <c r="C97" s="230"/>
      <c r="D97" s="231" t="s">
        <v>174</v>
      </c>
      <c r="E97" s="232" t="s">
        <v>44</v>
      </c>
      <c r="F97" s="233" t="s">
        <v>1138</v>
      </c>
      <c r="G97" s="230"/>
      <c r="H97" s="234">
        <v>62</v>
      </c>
      <c r="I97" s="235"/>
      <c r="J97" s="230"/>
      <c r="K97" s="230"/>
      <c r="L97" s="236"/>
      <c r="M97" s="237"/>
      <c r="N97" s="238"/>
      <c r="O97" s="238"/>
      <c r="P97" s="238"/>
      <c r="Q97" s="238"/>
      <c r="R97" s="238"/>
      <c r="S97" s="238"/>
      <c r="T97" s="239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0" t="s">
        <v>174</v>
      </c>
      <c r="AU97" s="240" t="s">
        <v>21</v>
      </c>
      <c r="AV97" s="13" t="s">
        <v>21</v>
      </c>
      <c r="AW97" s="13" t="s">
        <v>42</v>
      </c>
      <c r="AX97" s="13" t="s">
        <v>82</v>
      </c>
      <c r="AY97" s="240" t="s">
        <v>163</v>
      </c>
    </row>
    <row r="98" s="13" customFormat="1">
      <c r="A98" s="13"/>
      <c r="B98" s="229"/>
      <c r="C98" s="230"/>
      <c r="D98" s="231" t="s">
        <v>174</v>
      </c>
      <c r="E98" s="232" t="s">
        <v>44</v>
      </c>
      <c r="F98" s="233" t="s">
        <v>1139</v>
      </c>
      <c r="G98" s="230"/>
      <c r="H98" s="234">
        <v>112</v>
      </c>
      <c r="I98" s="235"/>
      <c r="J98" s="230"/>
      <c r="K98" s="230"/>
      <c r="L98" s="236"/>
      <c r="M98" s="237"/>
      <c r="N98" s="238"/>
      <c r="O98" s="238"/>
      <c r="P98" s="238"/>
      <c r="Q98" s="238"/>
      <c r="R98" s="238"/>
      <c r="S98" s="238"/>
      <c r="T98" s="239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0" t="s">
        <v>174</v>
      </c>
      <c r="AU98" s="240" t="s">
        <v>21</v>
      </c>
      <c r="AV98" s="13" t="s">
        <v>21</v>
      </c>
      <c r="AW98" s="13" t="s">
        <v>42</v>
      </c>
      <c r="AX98" s="13" t="s">
        <v>82</v>
      </c>
      <c r="AY98" s="240" t="s">
        <v>163</v>
      </c>
    </row>
    <row r="99" s="14" customFormat="1">
      <c r="A99" s="14"/>
      <c r="B99" s="241"/>
      <c r="C99" s="242"/>
      <c r="D99" s="231" t="s">
        <v>174</v>
      </c>
      <c r="E99" s="243" t="s">
        <v>124</v>
      </c>
      <c r="F99" s="244" t="s">
        <v>195</v>
      </c>
      <c r="G99" s="242"/>
      <c r="H99" s="245">
        <v>174</v>
      </c>
      <c r="I99" s="246"/>
      <c r="J99" s="242"/>
      <c r="K99" s="242"/>
      <c r="L99" s="247"/>
      <c r="M99" s="248"/>
      <c r="N99" s="249"/>
      <c r="O99" s="249"/>
      <c r="P99" s="249"/>
      <c r="Q99" s="249"/>
      <c r="R99" s="249"/>
      <c r="S99" s="249"/>
      <c r="T99" s="250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1" t="s">
        <v>174</v>
      </c>
      <c r="AU99" s="251" t="s">
        <v>21</v>
      </c>
      <c r="AV99" s="14" t="s">
        <v>182</v>
      </c>
      <c r="AW99" s="14" t="s">
        <v>42</v>
      </c>
      <c r="AX99" s="14" t="s">
        <v>82</v>
      </c>
      <c r="AY99" s="251" t="s">
        <v>163</v>
      </c>
    </row>
    <row r="100" s="13" customFormat="1">
      <c r="A100" s="13"/>
      <c r="B100" s="229"/>
      <c r="C100" s="230"/>
      <c r="D100" s="231" t="s">
        <v>174</v>
      </c>
      <c r="E100" s="232" t="s">
        <v>44</v>
      </c>
      <c r="F100" s="233" t="s">
        <v>211</v>
      </c>
      <c r="G100" s="230"/>
      <c r="H100" s="234">
        <v>139.19999999999999</v>
      </c>
      <c r="I100" s="235"/>
      <c r="J100" s="230"/>
      <c r="K100" s="230"/>
      <c r="L100" s="236"/>
      <c r="M100" s="237"/>
      <c r="N100" s="238"/>
      <c r="O100" s="238"/>
      <c r="P100" s="238"/>
      <c r="Q100" s="238"/>
      <c r="R100" s="238"/>
      <c r="S100" s="238"/>
      <c r="T100" s="239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0" t="s">
        <v>174</v>
      </c>
      <c r="AU100" s="240" t="s">
        <v>21</v>
      </c>
      <c r="AV100" s="13" t="s">
        <v>21</v>
      </c>
      <c r="AW100" s="13" t="s">
        <v>42</v>
      </c>
      <c r="AX100" s="13" t="s">
        <v>90</v>
      </c>
      <c r="AY100" s="240" t="s">
        <v>163</v>
      </c>
    </row>
    <row r="101" s="2" customFormat="1" ht="24.15" customHeight="1">
      <c r="A101" s="42"/>
      <c r="B101" s="43"/>
      <c r="C101" s="211" t="s">
        <v>170</v>
      </c>
      <c r="D101" s="211" t="s">
        <v>165</v>
      </c>
      <c r="E101" s="212" t="s">
        <v>213</v>
      </c>
      <c r="F101" s="213" t="s">
        <v>214</v>
      </c>
      <c r="G101" s="214" t="s">
        <v>112</v>
      </c>
      <c r="H101" s="215">
        <v>34.799999999999997</v>
      </c>
      <c r="I101" s="216"/>
      <c r="J101" s="217">
        <f>ROUND(I101*H101,2)</f>
        <v>0</v>
      </c>
      <c r="K101" s="213" t="s">
        <v>169</v>
      </c>
      <c r="L101" s="48"/>
      <c r="M101" s="218" t="s">
        <v>44</v>
      </c>
      <c r="N101" s="219" t="s">
        <v>53</v>
      </c>
      <c r="O101" s="88"/>
      <c r="P101" s="220">
        <f>O101*H101</f>
        <v>0</v>
      </c>
      <c r="Q101" s="220">
        <v>0</v>
      </c>
      <c r="R101" s="220">
        <f>Q101*H101</f>
        <v>0</v>
      </c>
      <c r="S101" s="220">
        <v>0</v>
      </c>
      <c r="T101" s="221">
        <f>S101*H101</f>
        <v>0</v>
      </c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R101" s="222" t="s">
        <v>170</v>
      </c>
      <c r="AT101" s="222" t="s">
        <v>165</v>
      </c>
      <c r="AU101" s="222" t="s">
        <v>21</v>
      </c>
      <c r="AY101" s="20" t="s">
        <v>163</v>
      </c>
      <c r="BE101" s="223">
        <f>IF(N101="základní",J101,0)</f>
        <v>0</v>
      </c>
      <c r="BF101" s="223">
        <f>IF(N101="snížená",J101,0)</f>
        <v>0</v>
      </c>
      <c r="BG101" s="223">
        <f>IF(N101="zákl. přenesená",J101,0)</f>
        <v>0</v>
      </c>
      <c r="BH101" s="223">
        <f>IF(N101="sníž. přenesená",J101,0)</f>
        <v>0</v>
      </c>
      <c r="BI101" s="223">
        <f>IF(N101="nulová",J101,0)</f>
        <v>0</v>
      </c>
      <c r="BJ101" s="20" t="s">
        <v>90</v>
      </c>
      <c r="BK101" s="223">
        <f>ROUND(I101*H101,2)</f>
        <v>0</v>
      </c>
      <c r="BL101" s="20" t="s">
        <v>170</v>
      </c>
      <c r="BM101" s="222" t="s">
        <v>909</v>
      </c>
    </row>
    <row r="102" s="2" customFormat="1">
      <c r="A102" s="42"/>
      <c r="B102" s="43"/>
      <c r="C102" s="44"/>
      <c r="D102" s="224" t="s">
        <v>172</v>
      </c>
      <c r="E102" s="44"/>
      <c r="F102" s="225" t="s">
        <v>216</v>
      </c>
      <c r="G102" s="44"/>
      <c r="H102" s="44"/>
      <c r="I102" s="226"/>
      <c r="J102" s="44"/>
      <c r="K102" s="44"/>
      <c r="L102" s="48"/>
      <c r="M102" s="227"/>
      <c r="N102" s="228"/>
      <c r="O102" s="88"/>
      <c r="P102" s="88"/>
      <c r="Q102" s="88"/>
      <c r="R102" s="88"/>
      <c r="S102" s="88"/>
      <c r="T102" s="89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T102" s="20" t="s">
        <v>172</v>
      </c>
      <c r="AU102" s="20" t="s">
        <v>21</v>
      </c>
    </row>
    <row r="103" s="13" customFormat="1">
      <c r="A103" s="13"/>
      <c r="B103" s="229"/>
      <c r="C103" s="230"/>
      <c r="D103" s="231" t="s">
        <v>174</v>
      </c>
      <c r="E103" s="232" t="s">
        <v>44</v>
      </c>
      <c r="F103" s="233" t="s">
        <v>217</v>
      </c>
      <c r="G103" s="230"/>
      <c r="H103" s="234">
        <v>34.799999999999997</v>
      </c>
      <c r="I103" s="235"/>
      <c r="J103" s="230"/>
      <c r="K103" s="230"/>
      <c r="L103" s="236"/>
      <c r="M103" s="237"/>
      <c r="N103" s="238"/>
      <c r="O103" s="238"/>
      <c r="P103" s="238"/>
      <c r="Q103" s="238"/>
      <c r="R103" s="238"/>
      <c r="S103" s="238"/>
      <c r="T103" s="239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0" t="s">
        <v>174</v>
      </c>
      <c r="AU103" s="240" t="s">
        <v>21</v>
      </c>
      <c r="AV103" s="13" t="s">
        <v>21</v>
      </c>
      <c r="AW103" s="13" t="s">
        <v>42</v>
      </c>
      <c r="AX103" s="13" t="s">
        <v>90</v>
      </c>
      <c r="AY103" s="240" t="s">
        <v>163</v>
      </c>
    </row>
    <row r="104" s="2" customFormat="1" ht="24.15" customHeight="1">
      <c r="A104" s="42"/>
      <c r="B104" s="43"/>
      <c r="C104" s="211" t="s">
        <v>197</v>
      </c>
      <c r="D104" s="211" t="s">
        <v>165</v>
      </c>
      <c r="E104" s="212" t="s">
        <v>910</v>
      </c>
      <c r="F104" s="213" t="s">
        <v>911</v>
      </c>
      <c r="G104" s="214" t="s">
        <v>112</v>
      </c>
      <c r="H104" s="215">
        <v>39.600000000000001</v>
      </c>
      <c r="I104" s="216"/>
      <c r="J104" s="217">
        <f>ROUND(I104*H104,2)</f>
        <v>0</v>
      </c>
      <c r="K104" s="213" t="s">
        <v>169</v>
      </c>
      <c r="L104" s="48"/>
      <c r="M104" s="218" t="s">
        <v>44</v>
      </c>
      <c r="N104" s="219" t="s">
        <v>53</v>
      </c>
      <c r="O104" s="88"/>
      <c r="P104" s="220">
        <f>O104*H104</f>
        <v>0</v>
      </c>
      <c r="Q104" s="220">
        <v>0</v>
      </c>
      <c r="R104" s="220">
        <f>Q104*H104</f>
        <v>0</v>
      </c>
      <c r="S104" s="220">
        <v>0</v>
      </c>
      <c r="T104" s="221">
        <f>S104*H104</f>
        <v>0</v>
      </c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R104" s="222" t="s">
        <v>170</v>
      </c>
      <c r="AT104" s="222" t="s">
        <v>165</v>
      </c>
      <c r="AU104" s="222" t="s">
        <v>21</v>
      </c>
      <c r="AY104" s="20" t="s">
        <v>163</v>
      </c>
      <c r="BE104" s="223">
        <f>IF(N104="základní",J104,0)</f>
        <v>0</v>
      </c>
      <c r="BF104" s="223">
        <f>IF(N104="snížená",J104,0)</f>
        <v>0</v>
      </c>
      <c r="BG104" s="223">
        <f>IF(N104="zákl. přenesená",J104,0)</f>
        <v>0</v>
      </c>
      <c r="BH104" s="223">
        <f>IF(N104="sníž. přenesená",J104,0)</f>
        <v>0</v>
      </c>
      <c r="BI104" s="223">
        <f>IF(N104="nulová",J104,0)</f>
        <v>0</v>
      </c>
      <c r="BJ104" s="20" t="s">
        <v>90</v>
      </c>
      <c r="BK104" s="223">
        <f>ROUND(I104*H104,2)</f>
        <v>0</v>
      </c>
      <c r="BL104" s="20" t="s">
        <v>170</v>
      </c>
      <c r="BM104" s="222" t="s">
        <v>1140</v>
      </c>
    </row>
    <row r="105" s="2" customFormat="1">
      <c r="A105" s="42"/>
      <c r="B105" s="43"/>
      <c r="C105" s="44"/>
      <c r="D105" s="224" t="s">
        <v>172</v>
      </c>
      <c r="E105" s="44"/>
      <c r="F105" s="225" t="s">
        <v>913</v>
      </c>
      <c r="G105" s="44"/>
      <c r="H105" s="44"/>
      <c r="I105" s="226"/>
      <c r="J105" s="44"/>
      <c r="K105" s="44"/>
      <c r="L105" s="48"/>
      <c r="M105" s="227"/>
      <c r="N105" s="228"/>
      <c r="O105" s="88"/>
      <c r="P105" s="88"/>
      <c r="Q105" s="88"/>
      <c r="R105" s="88"/>
      <c r="S105" s="88"/>
      <c r="T105" s="89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T105" s="20" t="s">
        <v>172</v>
      </c>
      <c r="AU105" s="20" t="s">
        <v>21</v>
      </c>
    </row>
    <row r="106" s="13" customFormat="1">
      <c r="A106" s="13"/>
      <c r="B106" s="229"/>
      <c r="C106" s="230"/>
      <c r="D106" s="231" t="s">
        <v>174</v>
      </c>
      <c r="E106" s="232" t="s">
        <v>44</v>
      </c>
      <c r="F106" s="233" t="s">
        <v>1141</v>
      </c>
      <c r="G106" s="230"/>
      <c r="H106" s="234">
        <v>39.600000000000001</v>
      </c>
      <c r="I106" s="235"/>
      <c r="J106" s="230"/>
      <c r="K106" s="230"/>
      <c r="L106" s="236"/>
      <c r="M106" s="237"/>
      <c r="N106" s="238"/>
      <c r="O106" s="238"/>
      <c r="P106" s="238"/>
      <c r="Q106" s="238"/>
      <c r="R106" s="238"/>
      <c r="S106" s="238"/>
      <c r="T106" s="239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0" t="s">
        <v>174</v>
      </c>
      <c r="AU106" s="240" t="s">
        <v>21</v>
      </c>
      <c r="AV106" s="13" t="s">
        <v>21</v>
      </c>
      <c r="AW106" s="13" t="s">
        <v>42</v>
      </c>
      <c r="AX106" s="13" t="s">
        <v>90</v>
      </c>
      <c r="AY106" s="240" t="s">
        <v>163</v>
      </c>
    </row>
    <row r="107" s="2" customFormat="1" ht="21.75" customHeight="1">
      <c r="A107" s="42"/>
      <c r="B107" s="43"/>
      <c r="C107" s="211" t="s">
        <v>203</v>
      </c>
      <c r="D107" s="211" t="s">
        <v>165</v>
      </c>
      <c r="E107" s="212" t="s">
        <v>915</v>
      </c>
      <c r="F107" s="213" t="s">
        <v>916</v>
      </c>
      <c r="G107" s="214" t="s">
        <v>185</v>
      </c>
      <c r="H107" s="215">
        <v>435</v>
      </c>
      <c r="I107" s="216"/>
      <c r="J107" s="217">
        <f>ROUND(I107*H107,2)</f>
        <v>0</v>
      </c>
      <c r="K107" s="213" t="s">
        <v>169</v>
      </c>
      <c r="L107" s="48"/>
      <c r="M107" s="218" t="s">
        <v>44</v>
      </c>
      <c r="N107" s="219" t="s">
        <v>53</v>
      </c>
      <c r="O107" s="88"/>
      <c r="P107" s="220">
        <f>O107*H107</f>
        <v>0</v>
      </c>
      <c r="Q107" s="220">
        <v>0.00084000000000000003</v>
      </c>
      <c r="R107" s="220">
        <f>Q107*H107</f>
        <v>0.3654</v>
      </c>
      <c r="S107" s="220">
        <v>0</v>
      </c>
      <c r="T107" s="221">
        <f>S107*H107</f>
        <v>0</v>
      </c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R107" s="222" t="s">
        <v>170</v>
      </c>
      <c r="AT107" s="222" t="s">
        <v>165</v>
      </c>
      <c r="AU107" s="222" t="s">
        <v>21</v>
      </c>
      <c r="AY107" s="20" t="s">
        <v>163</v>
      </c>
      <c r="BE107" s="223">
        <f>IF(N107="základní",J107,0)</f>
        <v>0</v>
      </c>
      <c r="BF107" s="223">
        <f>IF(N107="snížená",J107,0)</f>
        <v>0</v>
      </c>
      <c r="BG107" s="223">
        <f>IF(N107="zákl. přenesená",J107,0)</f>
        <v>0</v>
      </c>
      <c r="BH107" s="223">
        <f>IF(N107="sníž. přenesená",J107,0)</f>
        <v>0</v>
      </c>
      <c r="BI107" s="223">
        <f>IF(N107="nulová",J107,0)</f>
        <v>0</v>
      </c>
      <c r="BJ107" s="20" t="s">
        <v>90</v>
      </c>
      <c r="BK107" s="223">
        <f>ROUND(I107*H107,2)</f>
        <v>0</v>
      </c>
      <c r="BL107" s="20" t="s">
        <v>170</v>
      </c>
      <c r="BM107" s="222" t="s">
        <v>917</v>
      </c>
    </row>
    <row r="108" s="2" customFormat="1">
      <c r="A108" s="42"/>
      <c r="B108" s="43"/>
      <c r="C108" s="44"/>
      <c r="D108" s="224" t="s">
        <v>172</v>
      </c>
      <c r="E108" s="44"/>
      <c r="F108" s="225" t="s">
        <v>918</v>
      </c>
      <c r="G108" s="44"/>
      <c r="H108" s="44"/>
      <c r="I108" s="226"/>
      <c r="J108" s="44"/>
      <c r="K108" s="44"/>
      <c r="L108" s="48"/>
      <c r="M108" s="227"/>
      <c r="N108" s="228"/>
      <c r="O108" s="88"/>
      <c r="P108" s="88"/>
      <c r="Q108" s="88"/>
      <c r="R108" s="88"/>
      <c r="S108" s="88"/>
      <c r="T108" s="89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T108" s="20" t="s">
        <v>172</v>
      </c>
      <c r="AU108" s="20" t="s">
        <v>21</v>
      </c>
    </row>
    <row r="109" s="13" customFormat="1">
      <c r="A109" s="13"/>
      <c r="B109" s="229"/>
      <c r="C109" s="230"/>
      <c r="D109" s="231" t="s">
        <v>174</v>
      </c>
      <c r="E109" s="232" t="s">
        <v>44</v>
      </c>
      <c r="F109" s="233" t="s">
        <v>1142</v>
      </c>
      <c r="G109" s="230"/>
      <c r="H109" s="234">
        <v>155</v>
      </c>
      <c r="I109" s="235"/>
      <c r="J109" s="230"/>
      <c r="K109" s="230"/>
      <c r="L109" s="236"/>
      <c r="M109" s="237"/>
      <c r="N109" s="238"/>
      <c r="O109" s="238"/>
      <c r="P109" s="238"/>
      <c r="Q109" s="238"/>
      <c r="R109" s="238"/>
      <c r="S109" s="238"/>
      <c r="T109" s="239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0" t="s">
        <v>174</v>
      </c>
      <c r="AU109" s="240" t="s">
        <v>21</v>
      </c>
      <c r="AV109" s="13" t="s">
        <v>21</v>
      </c>
      <c r="AW109" s="13" t="s">
        <v>42</v>
      </c>
      <c r="AX109" s="13" t="s">
        <v>82</v>
      </c>
      <c r="AY109" s="240" t="s">
        <v>163</v>
      </c>
    </row>
    <row r="110" s="13" customFormat="1">
      <c r="A110" s="13"/>
      <c r="B110" s="229"/>
      <c r="C110" s="230"/>
      <c r="D110" s="231" t="s">
        <v>174</v>
      </c>
      <c r="E110" s="232" t="s">
        <v>44</v>
      </c>
      <c r="F110" s="233" t="s">
        <v>1143</v>
      </c>
      <c r="G110" s="230"/>
      <c r="H110" s="234">
        <v>280</v>
      </c>
      <c r="I110" s="235"/>
      <c r="J110" s="230"/>
      <c r="K110" s="230"/>
      <c r="L110" s="236"/>
      <c r="M110" s="237"/>
      <c r="N110" s="238"/>
      <c r="O110" s="238"/>
      <c r="P110" s="238"/>
      <c r="Q110" s="238"/>
      <c r="R110" s="238"/>
      <c r="S110" s="238"/>
      <c r="T110" s="239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0" t="s">
        <v>174</v>
      </c>
      <c r="AU110" s="240" t="s">
        <v>21</v>
      </c>
      <c r="AV110" s="13" t="s">
        <v>21</v>
      </c>
      <c r="AW110" s="13" t="s">
        <v>42</v>
      </c>
      <c r="AX110" s="13" t="s">
        <v>82</v>
      </c>
      <c r="AY110" s="240" t="s">
        <v>163</v>
      </c>
    </row>
    <row r="111" s="15" customFormat="1">
      <c r="A111" s="15"/>
      <c r="B111" s="252"/>
      <c r="C111" s="253"/>
      <c r="D111" s="231" t="s">
        <v>174</v>
      </c>
      <c r="E111" s="254" t="s">
        <v>44</v>
      </c>
      <c r="F111" s="255" t="s">
        <v>226</v>
      </c>
      <c r="G111" s="253"/>
      <c r="H111" s="256">
        <v>435</v>
      </c>
      <c r="I111" s="257"/>
      <c r="J111" s="253"/>
      <c r="K111" s="253"/>
      <c r="L111" s="258"/>
      <c r="M111" s="259"/>
      <c r="N111" s="260"/>
      <c r="O111" s="260"/>
      <c r="P111" s="260"/>
      <c r="Q111" s="260"/>
      <c r="R111" s="260"/>
      <c r="S111" s="260"/>
      <c r="T111" s="261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62" t="s">
        <v>174</v>
      </c>
      <c r="AU111" s="262" t="s">
        <v>21</v>
      </c>
      <c r="AV111" s="15" t="s">
        <v>170</v>
      </c>
      <c r="AW111" s="15" t="s">
        <v>42</v>
      </c>
      <c r="AX111" s="15" t="s">
        <v>90</v>
      </c>
      <c r="AY111" s="262" t="s">
        <v>163</v>
      </c>
    </row>
    <row r="112" s="2" customFormat="1" ht="24.15" customHeight="1">
      <c r="A112" s="42"/>
      <c r="B112" s="43"/>
      <c r="C112" s="211" t="s">
        <v>212</v>
      </c>
      <c r="D112" s="211" t="s">
        <v>165</v>
      </c>
      <c r="E112" s="212" t="s">
        <v>921</v>
      </c>
      <c r="F112" s="213" t="s">
        <v>922</v>
      </c>
      <c r="G112" s="214" t="s">
        <v>185</v>
      </c>
      <c r="H112" s="215">
        <v>435</v>
      </c>
      <c r="I112" s="216"/>
      <c r="J112" s="217">
        <f>ROUND(I112*H112,2)</f>
        <v>0</v>
      </c>
      <c r="K112" s="213" t="s">
        <v>169</v>
      </c>
      <c r="L112" s="48"/>
      <c r="M112" s="218" t="s">
        <v>44</v>
      </c>
      <c r="N112" s="219" t="s">
        <v>53</v>
      </c>
      <c r="O112" s="88"/>
      <c r="P112" s="220">
        <f>O112*H112</f>
        <v>0</v>
      </c>
      <c r="Q112" s="220">
        <v>0</v>
      </c>
      <c r="R112" s="220">
        <f>Q112*H112</f>
        <v>0</v>
      </c>
      <c r="S112" s="220">
        <v>0</v>
      </c>
      <c r="T112" s="221">
        <f>S112*H112</f>
        <v>0</v>
      </c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R112" s="222" t="s">
        <v>170</v>
      </c>
      <c r="AT112" s="222" t="s">
        <v>165</v>
      </c>
      <c r="AU112" s="222" t="s">
        <v>21</v>
      </c>
      <c r="AY112" s="20" t="s">
        <v>163</v>
      </c>
      <c r="BE112" s="223">
        <f>IF(N112="základní",J112,0)</f>
        <v>0</v>
      </c>
      <c r="BF112" s="223">
        <f>IF(N112="snížená",J112,0)</f>
        <v>0</v>
      </c>
      <c r="BG112" s="223">
        <f>IF(N112="zákl. přenesená",J112,0)</f>
        <v>0</v>
      </c>
      <c r="BH112" s="223">
        <f>IF(N112="sníž. přenesená",J112,0)</f>
        <v>0</v>
      </c>
      <c r="BI112" s="223">
        <f>IF(N112="nulová",J112,0)</f>
        <v>0</v>
      </c>
      <c r="BJ112" s="20" t="s">
        <v>90</v>
      </c>
      <c r="BK112" s="223">
        <f>ROUND(I112*H112,2)</f>
        <v>0</v>
      </c>
      <c r="BL112" s="20" t="s">
        <v>170</v>
      </c>
      <c r="BM112" s="222" t="s">
        <v>923</v>
      </c>
    </row>
    <row r="113" s="2" customFormat="1">
      <c r="A113" s="42"/>
      <c r="B113" s="43"/>
      <c r="C113" s="44"/>
      <c r="D113" s="224" t="s">
        <v>172</v>
      </c>
      <c r="E113" s="44"/>
      <c r="F113" s="225" t="s">
        <v>924</v>
      </c>
      <c r="G113" s="44"/>
      <c r="H113" s="44"/>
      <c r="I113" s="226"/>
      <c r="J113" s="44"/>
      <c r="K113" s="44"/>
      <c r="L113" s="48"/>
      <c r="M113" s="227"/>
      <c r="N113" s="228"/>
      <c r="O113" s="88"/>
      <c r="P113" s="88"/>
      <c r="Q113" s="88"/>
      <c r="R113" s="88"/>
      <c r="S113" s="88"/>
      <c r="T113" s="89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T113" s="20" t="s">
        <v>172</v>
      </c>
      <c r="AU113" s="20" t="s">
        <v>21</v>
      </c>
    </row>
    <row r="114" s="13" customFormat="1">
      <c r="A114" s="13"/>
      <c r="B114" s="229"/>
      <c r="C114" s="230"/>
      <c r="D114" s="231" t="s">
        <v>174</v>
      </c>
      <c r="E114" s="232" t="s">
        <v>44</v>
      </c>
      <c r="F114" s="233" t="s">
        <v>1142</v>
      </c>
      <c r="G114" s="230"/>
      <c r="H114" s="234">
        <v>155</v>
      </c>
      <c r="I114" s="235"/>
      <c r="J114" s="230"/>
      <c r="K114" s="230"/>
      <c r="L114" s="236"/>
      <c r="M114" s="237"/>
      <c r="N114" s="238"/>
      <c r="O114" s="238"/>
      <c r="P114" s="238"/>
      <c r="Q114" s="238"/>
      <c r="R114" s="238"/>
      <c r="S114" s="238"/>
      <c r="T114" s="239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0" t="s">
        <v>174</v>
      </c>
      <c r="AU114" s="240" t="s">
        <v>21</v>
      </c>
      <c r="AV114" s="13" t="s">
        <v>21</v>
      </c>
      <c r="AW114" s="13" t="s">
        <v>42</v>
      </c>
      <c r="AX114" s="13" t="s">
        <v>82</v>
      </c>
      <c r="AY114" s="240" t="s">
        <v>163</v>
      </c>
    </row>
    <row r="115" s="13" customFormat="1">
      <c r="A115" s="13"/>
      <c r="B115" s="229"/>
      <c r="C115" s="230"/>
      <c r="D115" s="231" t="s">
        <v>174</v>
      </c>
      <c r="E115" s="232" t="s">
        <v>44</v>
      </c>
      <c r="F115" s="233" t="s">
        <v>1143</v>
      </c>
      <c r="G115" s="230"/>
      <c r="H115" s="234">
        <v>280</v>
      </c>
      <c r="I115" s="235"/>
      <c r="J115" s="230"/>
      <c r="K115" s="230"/>
      <c r="L115" s="236"/>
      <c r="M115" s="237"/>
      <c r="N115" s="238"/>
      <c r="O115" s="238"/>
      <c r="P115" s="238"/>
      <c r="Q115" s="238"/>
      <c r="R115" s="238"/>
      <c r="S115" s="238"/>
      <c r="T115" s="239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0" t="s">
        <v>174</v>
      </c>
      <c r="AU115" s="240" t="s">
        <v>21</v>
      </c>
      <c r="AV115" s="13" t="s">
        <v>21</v>
      </c>
      <c r="AW115" s="13" t="s">
        <v>42</v>
      </c>
      <c r="AX115" s="13" t="s">
        <v>82</v>
      </c>
      <c r="AY115" s="240" t="s">
        <v>163</v>
      </c>
    </row>
    <row r="116" s="15" customFormat="1">
      <c r="A116" s="15"/>
      <c r="B116" s="252"/>
      <c r="C116" s="253"/>
      <c r="D116" s="231" t="s">
        <v>174</v>
      </c>
      <c r="E116" s="254" t="s">
        <v>44</v>
      </c>
      <c r="F116" s="255" t="s">
        <v>226</v>
      </c>
      <c r="G116" s="253"/>
      <c r="H116" s="256">
        <v>435</v>
      </c>
      <c r="I116" s="257"/>
      <c r="J116" s="253"/>
      <c r="K116" s="253"/>
      <c r="L116" s="258"/>
      <c r="M116" s="259"/>
      <c r="N116" s="260"/>
      <c r="O116" s="260"/>
      <c r="P116" s="260"/>
      <c r="Q116" s="260"/>
      <c r="R116" s="260"/>
      <c r="S116" s="260"/>
      <c r="T116" s="261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62" t="s">
        <v>174</v>
      </c>
      <c r="AU116" s="262" t="s">
        <v>21</v>
      </c>
      <c r="AV116" s="15" t="s">
        <v>170</v>
      </c>
      <c r="AW116" s="15" t="s">
        <v>42</v>
      </c>
      <c r="AX116" s="15" t="s">
        <v>90</v>
      </c>
      <c r="AY116" s="262" t="s">
        <v>163</v>
      </c>
    </row>
    <row r="117" s="2" customFormat="1" ht="37.8" customHeight="1">
      <c r="A117" s="42"/>
      <c r="B117" s="43"/>
      <c r="C117" s="211" t="s">
        <v>218</v>
      </c>
      <c r="D117" s="211" t="s">
        <v>165</v>
      </c>
      <c r="E117" s="212" t="s">
        <v>255</v>
      </c>
      <c r="F117" s="213" t="s">
        <v>256</v>
      </c>
      <c r="G117" s="214" t="s">
        <v>112</v>
      </c>
      <c r="H117" s="215">
        <v>249.59999999999999</v>
      </c>
      <c r="I117" s="216"/>
      <c r="J117" s="217">
        <f>ROUND(I117*H117,2)</f>
        <v>0</v>
      </c>
      <c r="K117" s="213" t="s">
        <v>169</v>
      </c>
      <c r="L117" s="48"/>
      <c r="M117" s="218" t="s">
        <v>44</v>
      </c>
      <c r="N117" s="219" t="s">
        <v>53</v>
      </c>
      <c r="O117" s="88"/>
      <c r="P117" s="220">
        <f>O117*H117</f>
        <v>0</v>
      </c>
      <c r="Q117" s="220">
        <v>0</v>
      </c>
      <c r="R117" s="220">
        <f>Q117*H117</f>
        <v>0</v>
      </c>
      <c r="S117" s="220">
        <v>0</v>
      </c>
      <c r="T117" s="221">
        <f>S117*H117</f>
        <v>0</v>
      </c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R117" s="222" t="s">
        <v>170</v>
      </c>
      <c r="AT117" s="222" t="s">
        <v>165</v>
      </c>
      <c r="AU117" s="222" t="s">
        <v>21</v>
      </c>
      <c r="AY117" s="20" t="s">
        <v>163</v>
      </c>
      <c r="BE117" s="223">
        <f>IF(N117="základní",J117,0)</f>
        <v>0</v>
      </c>
      <c r="BF117" s="223">
        <f>IF(N117="snížená",J117,0)</f>
        <v>0</v>
      </c>
      <c r="BG117" s="223">
        <f>IF(N117="zákl. přenesená",J117,0)</f>
        <v>0</v>
      </c>
      <c r="BH117" s="223">
        <f>IF(N117="sníž. přenesená",J117,0)</f>
        <v>0</v>
      </c>
      <c r="BI117" s="223">
        <f>IF(N117="nulová",J117,0)</f>
        <v>0</v>
      </c>
      <c r="BJ117" s="20" t="s">
        <v>90</v>
      </c>
      <c r="BK117" s="223">
        <f>ROUND(I117*H117,2)</f>
        <v>0</v>
      </c>
      <c r="BL117" s="20" t="s">
        <v>170</v>
      </c>
      <c r="BM117" s="222" t="s">
        <v>1144</v>
      </c>
    </row>
    <row r="118" s="2" customFormat="1">
      <c r="A118" s="42"/>
      <c r="B118" s="43"/>
      <c r="C118" s="44"/>
      <c r="D118" s="224" t="s">
        <v>172</v>
      </c>
      <c r="E118" s="44"/>
      <c r="F118" s="225" t="s">
        <v>258</v>
      </c>
      <c r="G118" s="44"/>
      <c r="H118" s="44"/>
      <c r="I118" s="226"/>
      <c r="J118" s="44"/>
      <c r="K118" s="44"/>
      <c r="L118" s="48"/>
      <c r="M118" s="227"/>
      <c r="N118" s="228"/>
      <c r="O118" s="88"/>
      <c r="P118" s="88"/>
      <c r="Q118" s="88"/>
      <c r="R118" s="88"/>
      <c r="S118" s="88"/>
      <c r="T118" s="89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T118" s="20" t="s">
        <v>172</v>
      </c>
      <c r="AU118" s="20" t="s">
        <v>21</v>
      </c>
    </row>
    <row r="119" s="13" customFormat="1">
      <c r="A119" s="13"/>
      <c r="B119" s="229"/>
      <c r="C119" s="230"/>
      <c r="D119" s="231" t="s">
        <v>174</v>
      </c>
      <c r="E119" s="232" t="s">
        <v>44</v>
      </c>
      <c r="F119" s="233" t="s">
        <v>259</v>
      </c>
      <c r="G119" s="230"/>
      <c r="H119" s="234">
        <v>249.59999999999999</v>
      </c>
      <c r="I119" s="235"/>
      <c r="J119" s="230"/>
      <c r="K119" s="230"/>
      <c r="L119" s="236"/>
      <c r="M119" s="237"/>
      <c r="N119" s="238"/>
      <c r="O119" s="238"/>
      <c r="P119" s="238"/>
      <c r="Q119" s="238"/>
      <c r="R119" s="238"/>
      <c r="S119" s="238"/>
      <c r="T119" s="239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0" t="s">
        <v>174</v>
      </c>
      <c r="AU119" s="240" t="s">
        <v>21</v>
      </c>
      <c r="AV119" s="13" t="s">
        <v>21</v>
      </c>
      <c r="AW119" s="13" t="s">
        <v>42</v>
      </c>
      <c r="AX119" s="13" t="s">
        <v>90</v>
      </c>
      <c r="AY119" s="240" t="s">
        <v>163</v>
      </c>
    </row>
    <row r="120" s="2" customFormat="1" ht="37.8" customHeight="1">
      <c r="A120" s="42"/>
      <c r="B120" s="43"/>
      <c r="C120" s="211" t="s">
        <v>227</v>
      </c>
      <c r="D120" s="211" t="s">
        <v>165</v>
      </c>
      <c r="E120" s="212" t="s">
        <v>261</v>
      </c>
      <c r="F120" s="213" t="s">
        <v>262</v>
      </c>
      <c r="G120" s="214" t="s">
        <v>112</v>
      </c>
      <c r="H120" s="215">
        <v>49.200000000000003</v>
      </c>
      <c r="I120" s="216"/>
      <c r="J120" s="217">
        <f>ROUND(I120*H120,2)</f>
        <v>0</v>
      </c>
      <c r="K120" s="213" t="s">
        <v>169</v>
      </c>
      <c r="L120" s="48"/>
      <c r="M120" s="218" t="s">
        <v>44</v>
      </c>
      <c r="N120" s="219" t="s">
        <v>53</v>
      </c>
      <c r="O120" s="88"/>
      <c r="P120" s="220">
        <f>O120*H120</f>
        <v>0</v>
      </c>
      <c r="Q120" s="220">
        <v>0</v>
      </c>
      <c r="R120" s="220">
        <f>Q120*H120</f>
        <v>0</v>
      </c>
      <c r="S120" s="220">
        <v>0</v>
      </c>
      <c r="T120" s="221">
        <f>S120*H120</f>
        <v>0</v>
      </c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R120" s="222" t="s">
        <v>170</v>
      </c>
      <c r="AT120" s="222" t="s">
        <v>165</v>
      </c>
      <c r="AU120" s="222" t="s">
        <v>21</v>
      </c>
      <c r="AY120" s="20" t="s">
        <v>163</v>
      </c>
      <c r="BE120" s="223">
        <f>IF(N120="základní",J120,0)</f>
        <v>0</v>
      </c>
      <c r="BF120" s="223">
        <f>IF(N120="snížená",J120,0)</f>
        <v>0</v>
      </c>
      <c r="BG120" s="223">
        <f>IF(N120="zákl. přenesená",J120,0)</f>
        <v>0</v>
      </c>
      <c r="BH120" s="223">
        <f>IF(N120="sníž. přenesená",J120,0)</f>
        <v>0</v>
      </c>
      <c r="BI120" s="223">
        <f>IF(N120="nulová",J120,0)</f>
        <v>0</v>
      </c>
      <c r="BJ120" s="20" t="s">
        <v>90</v>
      </c>
      <c r="BK120" s="223">
        <f>ROUND(I120*H120,2)</f>
        <v>0</v>
      </c>
      <c r="BL120" s="20" t="s">
        <v>170</v>
      </c>
      <c r="BM120" s="222" t="s">
        <v>926</v>
      </c>
    </row>
    <row r="121" s="2" customFormat="1">
      <c r="A121" s="42"/>
      <c r="B121" s="43"/>
      <c r="C121" s="44"/>
      <c r="D121" s="224" t="s">
        <v>172</v>
      </c>
      <c r="E121" s="44"/>
      <c r="F121" s="225" t="s">
        <v>264</v>
      </c>
      <c r="G121" s="44"/>
      <c r="H121" s="44"/>
      <c r="I121" s="226"/>
      <c r="J121" s="44"/>
      <c r="K121" s="44"/>
      <c r="L121" s="48"/>
      <c r="M121" s="227"/>
      <c r="N121" s="228"/>
      <c r="O121" s="88"/>
      <c r="P121" s="88"/>
      <c r="Q121" s="88"/>
      <c r="R121" s="88"/>
      <c r="S121" s="88"/>
      <c r="T121" s="89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T121" s="20" t="s">
        <v>172</v>
      </c>
      <c r="AU121" s="20" t="s">
        <v>21</v>
      </c>
    </row>
    <row r="122" s="13" customFormat="1">
      <c r="A122" s="13"/>
      <c r="B122" s="229"/>
      <c r="C122" s="230"/>
      <c r="D122" s="231" t="s">
        <v>174</v>
      </c>
      <c r="E122" s="232" t="s">
        <v>44</v>
      </c>
      <c r="F122" s="233" t="s">
        <v>118</v>
      </c>
      <c r="G122" s="230"/>
      <c r="H122" s="234">
        <v>49.200000000000003</v>
      </c>
      <c r="I122" s="235"/>
      <c r="J122" s="230"/>
      <c r="K122" s="230"/>
      <c r="L122" s="236"/>
      <c r="M122" s="237"/>
      <c r="N122" s="238"/>
      <c r="O122" s="238"/>
      <c r="P122" s="238"/>
      <c r="Q122" s="238"/>
      <c r="R122" s="238"/>
      <c r="S122" s="238"/>
      <c r="T122" s="239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0" t="s">
        <v>174</v>
      </c>
      <c r="AU122" s="240" t="s">
        <v>21</v>
      </c>
      <c r="AV122" s="13" t="s">
        <v>21</v>
      </c>
      <c r="AW122" s="13" t="s">
        <v>42</v>
      </c>
      <c r="AX122" s="13" t="s">
        <v>90</v>
      </c>
      <c r="AY122" s="240" t="s">
        <v>163</v>
      </c>
    </row>
    <row r="123" s="2" customFormat="1" ht="37.8" customHeight="1">
      <c r="A123" s="42"/>
      <c r="B123" s="43"/>
      <c r="C123" s="211" t="s">
        <v>232</v>
      </c>
      <c r="D123" s="211" t="s">
        <v>165</v>
      </c>
      <c r="E123" s="212" t="s">
        <v>266</v>
      </c>
      <c r="F123" s="213" t="s">
        <v>267</v>
      </c>
      <c r="G123" s="214" t="s">
        <v>112</v>
      </c>
      <c r="H123" s="215">
        <v>492</v>
      </c>
      <c r="I123" s="216"/>
      <c r="J123" s="217">
        <f>ROUND(I123*H123,2)</f>
        <v>0</v>
      </c>
      <c r="K123" s="213" t="s">
        <v>169</v>
      </c>
      <c r="L123" s="48"/>
      <c r="M123" s="218" t="s">
        <v>44</v>
      </c>
      <c r="N123" s="219" t="s">
        <v>53</v>
      </c>
      <c r="O123" s="88"/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R123" s="222" t="s">
        <v>170</v>
      </c>
      <c r="AT123" s="222" t="s">
        <v>165</v>
      </c>
      <c r="AU123" s="222" t="s">
        <v>21</v>
      </c>
      <c r="AY123" s="20" t="s">
        <v>163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20" t="s">
        <v>90</v>
      </c>
      <c r="BK123" s="223">
        <f>ROUND(I123*H123,2)</f>
        <v>0</v>
      </c>
      <c r="BL123" s="20" t="s">
        <v>170</v>
      </c>
      <c r="BM123" s="222" t="s">
        <v>1145</v>
      </c>
    </row>
    <row r="124" s="2" customFormat="1">
      <c r="A124" s="42"/>
      <c r="B124" s="43"/>
      <c r="C124" s="44"/>
      <c r="D124" s="224" t="s">
        <v>172</v>
      </c>
      <c r="E124" s="44"/>
      <c r="F124" s="225" t="s">
        <v>269</v>
      </c>
      <c r="G124" s="44"/>
      <c r="H124" s="44"/>
      <c r="I124" s="226"/>
      <c r="J124" s="44"/>
      <c r="K124" s="44"/>
      <c r="L124" s="48"/>
      <c r="M124" s="227"/>
      <c r="N124" s="228"/>
      <c r="O124" s="88"/>
      <c r="P124" s="88"/>
      <c r="Q124" s="88"/>
      <c r="R124" s="88"/>
      <c r="S124" s="88"/>
      <c r="T124" s="89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T124" s="20" t="s">
        <v>172</v>
      </c>
      <c r="AU124" s="20" t="s">
        <v>21</v>
      </c>
    </row>
    <row r="125" s="13" customFormat="1">
      <c r="A125" s="13"/>
      <c r="B125" s="229"/>
      <c r="C125" s="230"/>
      <c r="D125" s="231" t="s">
        <v>174</v>
      </c>
      <c r="E125" s="232" t="s">
        <v>44</v>
      </c>
      <c r="F125" s="233" t="s">
        <v>270</v>
      </c>
      <c r="G125" s="230"/>
      <c r="H125" s="234">
        <v>492</v>
      </c>
      <c r="I125" s="235"/>
      <c r="J125" s="230"/>
      <c r="K125" s="230"/>
      <c r="L125" s="236"/>
      <c r="M125" s="237"/>
      <c r="N125" s="238"/>
      <c r="O125" s="238"/>
      <c r="P125" s="238"/>
      <c r="Q125" s="238"/>
      <c r="R125" s="238"/>
      <c r="S125" s="238"/>
      <c r="T125" s="239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0" t="s">
        <v>174</v>
      </c>
      <c r="AU125" s="240" t="s">
        <v>21</v>
      </c>
      <c r="AV125" s="13" t="s">
        <v>21</v>
      </c>
      <c r="AW125" s="13" t="s">
        <v>42</v>
      </c>
      <c r="AX125" s="13" t="s">
        <v>90</v>
      </c>
      <c r="AY125" s="240" t="s">
        <v>163</v>
      </c>
    </row>
    <row r="126" s="2" customFormat="1" ht="24.15" customHeight="1">
      <c r="A126" s="42"/>
      <c r="B126" s="43"/>
      <c r="C126" s="211" t="s">
        <v>239</v>
      </c>
      <c r="D126" s="211" t="s">
        <v>165</v>
      </c>
      <c r="E126" s="212" t="s">
        <v>272</v>
      </c>
      <c r="F126" s="213" t="s">
        <v>273</v>
      </c>
      <c r="G126" s="214" t="s">
        <v>112</v>
      </c>
      <c r="H126" s="215">
        <v>124.8</v>
      </c>
      <c r="I126" s="216"/>
      <c r="J126" s="217">
        <f>ROUND(I126*H126,2)</f>
        <v>0</v>
      </c>
      <c r="K126" s="213" t="s">
        <v>169</v>
      </c>
      <c r="L126" s="48"/>
      <c r="M126" s="218" t="s">
        <v>44</v>
      </c>
      <c r="N126" s="219" t="s">
        <v>53</v>
      </c>
      <c r="O126" s="88"/>
      <c r="P126" s="220">
        <f>O126*H126</f>
        <v>0</v>
      </c>
      <c r="Q126" s="220">
        <v>0</v>
      </c>
      <c r="R126" s="220">
        <f>Q126*H126</f>
        <v>0</v>
      </c>
      <c r="S126" s="220">
        <v>0</v>
      </c>
      <c r="T126" s="221">
        <f>S126*H126</f>
        <v>0</v>
      </c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R126" s="222" t="s">
        <v>170</v>
      </c>
      <c r="AT126" s="222" t="s">
        <v>165</v>
      </c>
      <c r="AU126" s="222" t="s">
        <v>21</v>
      </c>
      <c r="AY126" s="20" t="s">
        <v>163</v>
      </c>
      <c r="BE126" s="223">
        <f>IF(N126="základní",J126,0)</f>
        <v>0</v>
      </c>
      <c r="BF126" s="223">
        <f>IF(N126="snížená",J126,0)</f>
        <v>0</v>
      </c>
      <c r="BG126" s="223">
        <f>IF(N126="zákl. přenesená",J126,0)</f>
        <v>0</v>
      </c>
      <c r="BH126" s="223">
        <f>IF(N126="sníž. přenesená",J126,0)</f>
        <v>0</v>
      </c>
      <c r="BI126" s="223">
        <f>IF(N126="nulová",J126,0)</f>
        <v>0</v>
      </c>
      <c r="BJ126" s="20" t="s">
        <v>90</v>
      </c>
      <c r="BK126" s="223">
        <f>ROUND(I126*H126,2)</f>
        <v>0</v>
      </c>
      <c r="BL126" s="20" t="s">
        <v>170</v>
      </c>
      <c r="BM126" s="222" t="s">
        <v>1146</v>
      </c>
    </row>
    <row r="127" s="2" customFormat="1">
      <c r="A127" s="42"/>
      <c r="B127" s="43"/>
      <c r="C127" s="44"/>
      <c r="D127" s="224" t="s">
        <v>172</v>
      </c>
      <c r="E127" s="44"/>
      <c r="F127" s="225" t="s">
        <v>275</v>
      </c>
      <c r="G127" s="44"/>
      <c r="H127" s="44"/>
      <c r="I127" s="226"/>
      <c r="J127" s="44"/>
      <c r="K127" s="44"/>
      <c r="L127" s="48"/>
      <c r="M127" s="227"/>
      <c r="N127" s="228"/>
      <c r="O127" s="88"/>
      <c r="P127" s="88"/>
      <c r="Q127" s="88"/>
      <c r="R127" s="88"/>
      <c r="S127" s="88"/>
      <c r="T127" s="89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T127" s="20" t="s">
        <v>172</v>
      </c>
      <c r="AU127" s="20" t="s">
        <v>21</v>
      </c>
    </row>
    <row r="128" s="13" customFormat="1">
      <c r="A128" s="13"/>
      <c r="B128" s="229"/>
      <c r="C128" s="230"/>
      <c r="D128" s="231" t="s">
        <v>174</v>
      </c>
      <c r="E128" s="232" t="s">
        <v>44</v>
      </c>
      <c r="F128" s="233" t="s">
        <v>127</v>
      </c>
      <c r="G128" s="230"/>
      <c r="H128" s="234">
        <v>124.8</v>
      </c>
      <c r="I128" s="235"/>
      <c r="J128" s="230"/>
      <c r="K128" s="230"/>
      <c r="L128" s="236"/>
      <c r="M128" s="237"/>
      <c r="N128" s="238"/>
      <c r="O128" s="238"/>
      <c r="P128" s="238"/>
      <c r="Q128" s="238"/>
      <c r="R128" s="238"/>
      <c r="S128" s="238"/>
      <c r="T128" s="23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0" t="s">
        <v>174</v>
      </c>
      <c r="AU128" s="240" t="s">
        <v>21</v>
      </c>
      <c r="AV128" s="13" t="s">
        <v>21</v>
      </c>
      <c r="AW128" s="13" t="s">
        <v>42</v>
      </c>
      <c r="AX128" s="13" t="s">
        <v>90</v>
      </c>
      <c r="AY128" s="240" t="s">
        <v>163</v>
      </c>
    </row>
    <row r="129" s="2" customFormat="1" ht="24.15" customHeight="1">
      <c r="A129" s="42"/>
      <c r="B129" s="43"/>
      <c r="C129" s="211" t="s">
        <v>8</v>
      </c>
      <c r="D129" s="211" t="s">
        <v>165</v>
      </c>
      <c r="E129" s="212" t="s">
        <v>277</v>
      </c>
      <c r="F129" s="213" t="s">
        <v>278</v>
      </c>
      <c r="G129" s="214" t="s">
        <v>279</v>
      </c>
      <c r="H129" s="215">
        <v>98.400000000000006</v>
      </c>
      <c r="I129" s="216"/>
      <c r="J129" s="217">
        <f>ROUND(I129*H129,2)</f>
        <v>0</v>
      </c>
      <c r="K129" s="213" t="s">
        <v>169</v>
      </c>
      <c r="L129" s="48"/>
      <c r="M129" s="218" t="s">
        <v>44</v>
      </c>
      <c r="N129" s="219" t="s">
        <v>53</v>
      </c>
      <c r="O129" s="88"/>
      <c r="P129" s="220">
        <f>O129*H129</f>
        <v>0</v>
      </c>
      <c r="Q129" s="220">
        <v>0</v>
      </c>
      <c r="R129" s="220">
        <f>Q129*H129</f>
        <v>0</v>
      </c>
      <c r="S129" s="220">
        <v>0</v>
      </c>
      <c r="T129" s="221">
        <f>S129*H129</f>
        <v>0</v>
      </c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R129" s="222" t="s">
        <v>170</v>
      </c>
      <c r="AT129" s="222" t="s">
        <v>165</v>
      </c>
      <c r="AU129" s="222" t="s">
        <v>21</v>
      </c>
      <c r="AY129" s="20" t="s">
        <v>163</v>
      </c>
      <c r="BE129" s="223">
        <f>IF(N129="základní",J129,0)</f>
        <v>0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20" t="s">
        <v>90</v>
      </c>
      <c r="BK129" s="223">
        <f>ROUND(I129*H129,2)</f>
        <v>0</v>
      </c>
      <c r="BL129" s="20" t="s">
        <v>170</v>
      </c>
      <c r="BM129" s="222" t="s">
        <v>932</v>
      </c>
    </row>
    <row r="130" s="2" customFormat="1">
      <c r="A130" s="42"/>
      <c r="B130" s="43"/>
      <c r="C130" s="44"/>
      <c r="D130" s="224" t="s">
        <v>172</v>
      </c>
      <c r="E130" s="44"/>
      <c r="F130" s="225" t="s">
        <v>281</v>
      </c>
      <c r="G130" s="44"/>
      <c r="H130" s="44"/>
      <c r="I130" s="226"/>
      <c r="J130" s="44"/>
      <c r="K130" s="44"/>
      <c r="L130" s="48"/>
      <c r="M130" s="227"/>
      <c r="N130" s="228"/>
      <c r="O130" s="88"/>
      <c r="P130" s="88"/>
      <c r="Q130" s="88"/>
      <c r="R130" s="88"/>
      <c r="S130" s="88"/>
      <c r="T130" s="89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T130" s="20" t="s">
        <v>172</v>
      </c>
      <c r="AU130" s="20" t="s">
        <v>21</v>
      </c>
    </row>
    <row r="131" s="13" customFormat="1">
      <c r="A131" s="13"/>
      <c r="B131" s="229"/>
      <c r="C131" s="230"/>
      <c r="D131" s="231" t="s">
        <v>174</v>
      </c>
      <c r="E131" s="232" t="s">
        <v>44</v>
      </c>
      <c r="F131" s="233" t="s">
        <v>118</v>
      </c>
      <c r="G131" s="230"/>
      <c r="H131" s="234">
        <v>49.200000000000003</v>
      </c>
      <c r="I131" s="235"/>
      <c r="J131" s="230"/>
      <c r="K131" s="230"/>
      <c r="L131" s="236"/>
      <c r="M131" s="237"/>
      <c r="N131" s="238"/>
      <c r="O131" s="238"/>
      <c r="P131" s="238"/>
      <c r="Q131" s="238"/>
      <c r="R131" s="238"/>
      <c r="S131" s="238"/>
      <c r="T131" s="23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0" t="s">
        <v>174</v>
      </c>
      <c r="AU131" s="240" t="s">
        <v>21</v>
      </c>
      <c r="AV131" s="13" t="s">
        <v>21</v>
      </c>
      <c r="AW131" s="13" t="s">
        <v>42</v>
      </c>
      <c r="AX131" s="13" t="s">
        <v>90</v>
      </c>
      <c r="AY131" s="240" t="s">
        <v>163</v>
      </c>
    </row>
    <row r="132" s="13" customFormat="1">
      <c r="A132" s="13"/>
      <c r="B132" s="229"/>
      <c r="C132" s="230"/>
      <c r="D132" s="231" t="s">
        <v>174</v>
      </c>
      <c r="E132" s="230"/>
      <c r="F132" s="233" t="s">
        <v>1147</v>
      </c>
      <c r="G132" s="230"/>
      <c r="H132" s="234">
        <v>98.400000000000006</v>
      </c>
      <c r="I132" s="235"/>
      <c r="J132" s="230"/>
      <c r="K132" s="230"/>
      <c r="L132" s="236"/>
      <c r="M132" s="237"/>
      <c r="N132" s="238"/>
      <c r="O132" s="238"/>
      <c r="P132" s="238"/>
      <c r="Q132" s="238"/>
      <c r="R132" s="238"/>
      <c r="S132" s="238"/>
      <c r="T132" s="23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0" t="s">
        <v>174</v>
      </c>
      <c r="AU132" s="240" t="s">
        <v>21</v>
      </c>
      <c r="AV132" s="13" t="s">
        <v>21</v>
      </c>
      <c r="AW132" s="13" t="s">
        <v>4</v>
      </c>
      <c r="AX132" s="13" t="s">
        <v>90</v>
      </c>
      <c r="AY132" s="240" t="s">
        <v>163</v>
      </c>
    </row>
    <row r="133" s="2" customFormat="1" ht="24.15" customHeight="1">
      <c r="A133" s="42"/>
      <c r="B133" s="43"/>
      <c r="C133" s="211" t="s">
        <v>249</v>
      </c>
      <c r="D133" s="211" t="s">
        <v>165</v>
      </c>
      <c r="E133" s="212" t="s">
        <v>284</v>
      </c>
      <c r="F133" s="213" t="s">
        <v>285</v>
      </c>
      <c r="G133" s="214" t="s">
        <v>112</v>
      </c>
      <c r="H133" s="215">
        <v>49.200000000000003</v>
      </c>
      <c r="I133" s="216"/>
      <c r="J133" s="217">
        <f>ROUND(I133*H133,2)</f>
        <v>0</v>
      </c>
      <c r="K133" s="213" t="s">
        <v>169</v>
      </c>
      <c r="L133" s="48"/>
      <c r="M133" s="218" t="s">
        <v>44</v>
      </c>
      <c r="N133" s="219" t="s">
        <v>53</v>
      </c>
      <c r="O133" s="88"/>
      <c r="P133" s="220">
        <f>O133*H133</f>
        <v>0</v>
      </c>
      <c r="Q133" s="220">
        <v>0</v>
      </c>
      <c r="R133" s="220">
        <f>Q133*H133</f>
        <v>0</v>
      </c>
      <c r="S133" s="220">
        <v>0</v>
      </c>
      <c r="T133" s="221">
        <f>S133*H133</f>
        <v>0</v>
      </c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R133" s="222" t="s">
        <v>170</v>
      </c>
      <c r="AT133" s="222" t="s">
        <v>165</v>
      </c>
      <c r="AU133" s="222" t="s">
        <v>21</v>
      </c>
      <c r="AY133" s="20" t="s">
        <v>163</v>
      </c>
      <c r="BE133" s="223">
        <f>IF(N133="základní",J133,0)</f>
        <v>0</v>
      </c>
      <c r="BF133" s="223">
        <f>IF(N133="snížená",J133,0)</f>
        <v>0</v>
      </c>
      <c r="BG133" s="223">
        <f>IF(N133="zákl. přenesená",J133,0)</f>
        <v>0</v>
      </c>
      <c r="BH133" s="223">
        <f>IF(N133="sníž. přenesená",J133,0)</f>
        <v>0</v>
      </c>
      <c r="BI133" s="223">
        <f>IF(N133="nulová",J133,0)</f>
        <v>0</v>
      </c>
      <c r="BJ133" s="20" t="s">
        <v>90</v>
      </c>
      <c r="BK133" s="223">
        <f>ROUND(I133*H133,2)</f>
        <v>0</v>
      </c>
      <c r="BL133" s="20" t="s">
        <v>170</v>
      </c>
      <c r="BM133" s="222" t="s">
        <v>934</v>
      </c>
    </row>
    <row r="134" s="2" customFormat="1">
      <c r="A134" s="42"/>
      <c r="B134" s="43"/>
      <c r="C134" s="44"/>
      <c r="D134" s="224" t="s">
        <v>172</v>
      </c>
      <c r="E134" s="44"/>
      <c r="F134" s="225" t="s">
        <v>287</v>
      </c>
      <c r="G134" s="44"/>
      <c r="H134" s="44"/>
      <c r="I134" s="226"/>
      <c r="J134" s="44"/>
      <c r="K134" s="44"/>
      <c r="L134" s="48"/>
      <c r="M134" s="227"/>
      <c r="N134" s="228"/>
      <c r="O134" s="88"/>
      <c r="P134" s="88"/>
      <c r="Q134" s="88"/>
      <c r="R134" s="88"/>
      <c r="S134" s="88"/>
      <c r="T134" s="89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T134" s="20" t="s">
        <v>172</v>
      </c>
      <c r="AU134" s="20" t="s">
        <v>21</v>
      </c>
    </row>
    <row r="135" s="13" customFormat="1">
      <c r="A135" s="13"/>
      <c r="B135" s="229"/>
      <c r="C135" s="230"/>
      <c r="D135" s="231" t="s">
        <v>174</v>
      </c>
      <c r="E135" s="232" t="s">
        <v>44</v>
      </c>
      <c r="F135" s="233" t="s">
        <v>124</v>
      </c>
      <c r="G135" s="230"/>
      <c r="H135" s="234">
        <v>174</v>
      </c>
      <c r="I135" s="235"/>
      <c r="J135" s="230"/>
      <c r="K135" s="230"/>
      <c r="L135" s="236"/>
      <c r="M135" s="237"/>
      <c r="N135" s="238"/>
      <c r="O135" s="238"/>
      <c r="P135" s="238"/>
      <c r="Q135" s="238"/>
      <c r="R135" s="238"/>
      <c r="S135" s="238"/>
      <c r="T135" s="23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0" t="s">
        <v>174</v>
      </c>
      <c r="AU135" s="240" t="s">
        <v>21</v>
      </c>
      <c r="AV135" s="13" t="s">
        <v>21</v>
      </c>
      <c r="AW135" s="13" t="s">
        <v>42</v>
      </c>
      <c r="AX135" s="13" t="s">
        <v>82</v>
      </c>
      <c r="AY135" s="240" t="s">
        <v>163</v>
      </c>
    </row>
    <row r="136" s="13" customFormat="1">
      <c r="A136" s="13"/>
      <c r="B136" s="229"/>
      <c r="C136" s="230"/>
      <c r="D136" s="231" t="s">
        <v>174</v>
      </c>
      <c r="E136" s="232" t="s">
        <v>44</v>
      </c>
      <c r="F136" s="233" t="s">
        <v>289</v>
      </c>
      <c r="G136" s="230"/>
      <c r="H136" s="234">
        <v>-124.8</v>
      </c>
      <c r="I136" s="235"/>
      <c r="J136" s="230"/>
      <c r="K136" s="230"/>
      <c r="L136" s="236"/>
      <c r="M136" s="237"/>
      <c r="N136" s="238"/>
      <c r="O136" s="238"/>
      <c r="P136" s="238"/>
      <c r="Q136" s="238"/>
      <c r="R136" s="238"/>
      <c r="S136" s="238"/>
      <c r="T136" s="23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0" t="s">
        <v>174</v>
      </c>
      <c r="AU136" s="240" t="s">
        <v>21</v>
      </c>
      <c r="AV136" s="13" t="s">
        <v>21</v>
      </c>
      <c r="AW136" s="13" t="s">
        <v>42</v>
      </c>
      <c r="AX136" s="13" t="s">
        <v>82</v>
      </c>
      <c r="AY136" s="240" t="s">
        <v>163</v>
      </c>
    </row>
    <row r="137" s="15" customFormat="1">
      <c r="A137" s="15"/>
      <c r="B137" s="252"/>
      <c r="C137" s="253"/>
      <c r="D137" s="231" t="s">
        <v>174</v>
      </c>
      <c r="E137" s="254" t="s">
        <v>118</v>
      </c>
      <c r="F137" s="255" t="s">
        <v>226</v>
      </c>
      <c r="G137" s="253"/>
      <c r="H137" s="256">
        <v>49.200000000000003</v>
      </c>
      <c r="I137" s="257"/>
      <c r="J137" s="253"/>
      <c r="K137" s="253"/>
      <c r="L137" s="258"/>
      <c r="M137" s="259"/>
      <c r="N137" s="260"/>
      <c r="O137" s="260"/>
      <c r="P137" s="260"/>
      <c r="Q137" s="260"/>
      <c r="R137" s="260"/>
      <c r="S137" s="260"/>
      <c r="T137" s="261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2" t="s">
        <v>174</v>
      </c>
      <c r="AU137" s="262" t="s">
        <v>21</v>
      </c>
      <c r="AV137" s="15" t="s">
        <v>170</v>
      </c>
      <c r="AW137" s="15" t="s">
        <v>42</v>
      </c>
      <c r="AX137" s="15" t="s">
        <v>90</v>
      </c>
      <c r="AY137" s="262" t="s">
        <v>163</v>
      </c>
    </row>
    <row r="138" s="2" customFormat="1" ht="24.15" customHeight="1">
      <c r="A138" s="42"/>
      <c r="B138" s="43"/>
      <c r="C138" s="211" t="s">
        <v>254</v>
      </c>
      <c r="D138" s="211" t="s">
        <v>165</v>
      </c>
      <c r="E138" s="212" t="s">
        <v>291</v>
      </c>
      <c r="F138" s="213" t="s">
        <v>292</v>
      </c>
      <c r="G138" s="214" t="s">
        <v>112</v>
      </c>
      <c r="H138" s="215">
        <v>124.8</v>
      </c>
      <c r="I138" s="216"/>
      <c r="J138" s="217">
        <f>ROUND(I138*H138,2)</f>
        <v>0</v>
      </c>
      <c r="K138" s="213" t="s">
        <v>169</v>
      </c>
      <c r="L138" s="48"/>
      <c r="M138" s="218" t="s">
        <v>44</v>
      </c>
      <c r="N138" s="219" t="s">
        <v>53</v>
      </c>
      <c r="O138" s="88"/>
      <c r="P138" s="220">
        <f>O138*H138</f>
        <v>0</v>
      </c>
      <c r="Q138" s="220">
        <v>0</v>
      </c>
      <c r="R138" s="220">
        <f>Q138*H138</f>
        <v>0</v>
      </c>
      <c r="S138" s="220">
        <v>0</v>
      </c>
      <c r="T138" s="221">
        <f>S138*H138</f>
        <v>0</v>
      </c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R138" s="222" t="s">
        <v>170</v>
      </c>
      <c r="AT138" s="222" t="s">
        <v>165</v>
      </c>
      <c r="AU138" s="222" t="s">
        <v>21</v>
      </c>
      <c r="AY138" s="20" t="s">
        <v>163</v>
      </c>
      <c r="BE138" s="223">
        <f>IF(N138="základní",J138,0)</f>
        <v>0</v>
      </c>
      <c r="BF138" s="223">
        <f>IF(N138="snížená",J138,0)</f>
        <v>0</v>
      </c>
      <c r="BG138" s="223">
        <f>IF(N138="zákl. přenesená",J138,0)</f>
        <v>0</v>
      </c>
      <c r="BH138" s="223">
        <f>IF(N138="sníž. přenesená",J138,0)</f>
        <v>0</v>
      </c>
      <c r="BI138" s="223">
        <f>IF(N138="nulová",J138,0)</f>
        <v>0</v>
      </c>
      <c r="BJ138" s="20" t="s">
        <v>90</v>
      </c>
      <c r="BK138" s="223">
        <f>ROUND(I138*H138,2)</f>
        <v>0</v>
      </c>
      <c r="BL138" s="20" t="s">
        <v>170</v>
      </c>
      <c r="BM138" s="222" t="s">
        <v>935</v>
      </c>
    </row>
    <row r="139" s="2" customFormat="1">
      <c r="A139" s="42"/>
      <c r="B139" s="43"/>
      <c r="C139" s="44"/>
      <c r="D139" s="224" t="s">
        <v>172</v>
      </c>
      <c r="E139" s="44"/>
      <c r="F139" s="225" t="s">
        <v>294</v>
      </c>
      <c r="G139" s="44"/>
      <c r="H139" s="44"/>
      <c r="I139" s="226"/>
      <c r="J139" s="44"/>
      <c r="K139" s="44"/>
      <c r="L139" s="48"/>
      <c r="M139" s="227"/>
      <c r="N139" s="228"/>
      <c r="O139" s="88"/>
      <c r="P139" s="88"/>
      <c r="Q139" s="88"/>
      <c r="R139" s="88"/>
      <c r="S139" s="88"/>
      <c r="T139" s="89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T139" s="20" t="s">
        <v>172</v>
      </c>
      <c r="AU139" s="20" t="s">
        <v>21</v>
      </c>
    </row>
    <row r="140" s="13" customFormat="1">
      <c r="A140" s="13"/>
      <c r="B140" s="229"/>
      <c r="C140" s="230"/>
      <c r="D140" s="231" t="s">
        <v>174</v>
      </c>
      <c r="E140" s="232" t="s">
        <v>44</v>
      </c>
      <c r="F140" s="233" t="s">
        <v>1148</v>
      </c>
      <c r="G140" s="230"/>
      <c r="H140" s="234">
        <v>46.399999999999999</v>
      </c>
      <c r="I140" s="235"/>
      <c r="J140" s="230"/>
      <c r="K140" s="230"/>
      <c r="L140" s="236"/>
      <c r="M140" s="237"/>
      <c r="N140" s="238"/>
      <c r="O140" s="238"/>
      <c r="P140" s="238"/>
      <c r="Q140" s="238"/>
      <c r="R140" s="238"/>
      <c r="S140" s="238"/>
      <c r="T140" s="23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0" t="s">
        <v>174</v>
      </c>
      <c r="AU140" s="240" t="s">
        <v>21</v>
      </c>
      <c r="AV140" s="13" t="s">
        <v>21</v>
      </c>
      <c r="AW140" s="13" t="s">
        <v>42</v>
      </c>
      <c r="AX140" s="13" t="s">
        <v>82</v>
      </c>
      <c r="AY140" s="240" t="s">
        <v>163</v>
      </c>
    </row>
    <row r="141" s="13" customFormat="1">
      <c r="A141" s="13"/>
      <c r="B141" s="229"/>
      <c r="C141" s="230"/>
      <c r="D141" s="231" t="s">
        <v>174</v>
      </c>
      <c r="E141" s="232" t="s">
        <v>44</v>
      </c>
      <c r="F141" s="233" t="s">
        <v>1149</v>
      </c>
      <c r="G141" s="230"/>
      <c r="H141" s="234">
        <v>78.400000000000006</v>
      </c>
      <c r="I141" s="235"/>
      <c r="J141" s="230"/>
      <c r="K141" s="230"/>
      <c r="L141" s="236"/>
      <c r="M141" s="237"/>
      <c r="N141" s="238"/>
      <c r="O141" s="238"/>
      <c r="P141" s="238"/>
      <c r="Q141" s="238"/>
      <c r="R141" s="238"/>
      <c r="S141" s="238"/>
      <c r="T141" s="23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0" t="s">
        <v>174</v>
      </c>
      <c r="AU141" s="240" t="s">
        <v>21</v>
      </c>
      <c r="AV141" s="13" t="s">
        <v>21</v>
      </c>
      <c r="AW141" s="13" t="s">
        <v>42</v>
      </c>
      <c r="AX141" s="13" t="s">
        <v>82</v>
      </c>
      <c r="AY141" s="240" t="s">
        <v>163</v>
      </c>
    </row>
    <row r="142" s="15" customFormat="1">
      <c r="A142" s="15"/>
      <c r="B142" s="252"/>
      <c r="C142" s="253"/>
      <c r="D142" s="231" t="s">
        <v>174</v>
      </c>
      <c r="E142" s="254" t="s">
        <v>127</v>
      </c>
      <c r="F142" s="255" t="s">
        <v>226</v>
      </c>
      <c r="G142" s="253"/>
      <c r="H142" s="256">
        <v>124.8</v>
      </c>
      <c r="I142" s="257"/>
      <c r="J142" s="253"/>
      <c r="K142" s="253"/>
      <c r="L142" s="258"/>
      <c r="M142" s="259"/>
      <c r="N142" s="260"/>
      <c r="O142" s="260"/>
      <c r="P142" s="260"/>
      <c r="Q142" s="260"/>
      <c r="R142" s="260"/>
      <c r="S142" s="260"/>
      <c r="T142" s="261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2" t="s">
        <v>174</v>
      </c>
      <c r="AU142" s="262" t="s">
        <v>21</v>
      </c>
      <c r="AV142" s="15" t="s">
        <v>170</v>
      </c>
      <c r="AW142" s="15" t="s">
        <v>42</v>
      </c>
      <c r="AX142" s="15" t="s">
        <v>90</v>
      </c>
      <c r="AY142" s="262" t="s">
        <v>163</v>
      </c>
    </row>
    <row r="143" s="2" customFormat="1" ht="37.8" customHeight="1">
      <c r="A143" s="42"/>
      <c r="B143" s="43"/>
      <c r="C143" s="211" t="s">
        <v>260</v>
      </c>
      <c r="D143" s="211" t="s">
        <v>165</v>
      </c>
      <c r="E143" s="212" t="s">
        <v>298</v>
      </c>
      <c r="F143" s="213" t="s">
        <v>299</v>
      </c>
      <c r="G143" s="214" t="s">
        <v>112</v>
      </c>
      <c r="H143" s="215">
        <v>32.799999999999997</v>
      </c>
      <c r="I143" s="216"/>
      <c r="J143" s="217">
        <f>ROUND(I143*H143,2)</f>
        <v>0</v>
      </c>
      <c r="K143" s="213" t="s">
        <v>169</v>
      </c>
      <c r="L143" s="48"/>
      <c r="M143" s="218" t="s">
        <v>44</v>
      </c>
      <c r="N143" s="219" t="s">
        <v>53</v>
      </c>
      <c r="O143" s="88"/>
      <c r="P143" s="220">
        <f>O143*H143</f>
        <v>0</v>
      </c>
      <c r="Q143" s="220">
        <v>0</v>
      </c>
      <c r="R143" s="220">
        <f>Q143*H143</f>
        <v>0</v>
      </c>
      <c r="S143" s="220">
        <v>0</v>
      </c>
      <c r="T143" s="221">
        <f>S143*H143</f>
        <v>0</v>
      </c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R143" s="222" t="s">
        <v>170</v>
      </c>
      <c r="AT143" s="222" t="s">
        <v>165</v>
      </c>
      <c r="AU143" s="222" t="s">
        <v>21</v>
      </c>
      <c r="AY143" s="20" t="s">
        <v>163</v>
      </c>
      <c r="BE143" s="223">
        <f>IF(N143="základní",J143,0)</f>
        <v>0</v>
      </c>
      <c r="BF143" s="223">
        <f>IF(N143="snížená",J143,0)</f>
        <v>0</v>
      </c>
      <c r="BG143" s="223">
        <f>IF(N143="zákl. přenesená",J143,0)</f>
        <v>0</v>
      </c>
      <c r="BH143" s="223">
        <f>IF(N143="sníž. přenesená",J143,0)</f>
        <v>0</v>
      </c>
      <c r="BI143" s="223">
        <f>IF(N143="nulová",J143,0)</f>
        <v>0</v>
      </c>
      <c r="BJ143" s="20" t="s">
        <v>90</v>
      </c>
      <c r="BK143" s="223">
        <f>ROUND(I143*H143,2)</f>
        <v>0</v>
      </c>
      <c r="BL143" s="20" t="s">
        <v>170</v>
      </c>
      <c r="BM143" s="222" t="s">
        <v>936</v>
      </c>
    </row>
    <row r="144" s="2" customFormat="1">
      <c r="A144" s="42"/>
      <c r="B144" s="43"/>
      <c r="C144" s="44"/>
      <c r="D144" s="224" t="s">
        <v>172</v>
      </c>
      <c r="E144" s="44"/>
      <c r="F144" s="225" t="s">
        <v>301</v>
      </c>
      <c r="G144" s="44"/>
      <c r="H144" s="44"/>
      <c r="I144" s="226"/>
      <c r="J144" s="44"/>
      <c r="K144" s="44"/>
      <c r="L144" s="48"/>
      <c r="M144" s="227"/>
      <c r="N144" s="228"/>
      <c r="O144" s="88"/>
      <c r="P144" s="88"/>
      <c r="Q144" s="88"/>
      <c r="R144" s="88"/>
      <c r="S144" s="88"/>
      <c r="T144" s="89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T144" s="20" t="s">
        <v>172</v>
      </c>
      <c r="AU144" s="20" t="s">
        <v>21</v>
      </c>
    </row>
    <row r="145" s="13" customFormat="1">
      <c r="A145" s="13"/>
      <c r="B145" s="229"/>
      <c r="C145" s="230"/>
      <c r="D145" s="231" t="s">
        <v>174</v>
      </c>
      <c r="E145" s="232" t="s">
        <v>44</v>
      </c>
      <c r="F145" s="233" t="s">
        <v>1150</v>
      </c>
      <c r="G145" s="230"/>
      <c r="H145" s="234">
        <v>10.4</v>
      </c>
      <c r="I145" s="235"/>
      <c r="J145" s="230"/>
      <c r="K145" s="230"/>
      <c r="L145" s="236"/>
      <c r="M145" s="237"/>
      <c r="N145" s="238"/>
      <c r="O145" s="238"/>
      <c r="P145" s="238"/>
      <c r="Q145" s="238"/>
      <c r="R145" s="238"/>
      <c r="S145" s="238"/>
      <c r="T145" s="23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0" t="s">
        <v>174</v>
      </c>
      <c r="AU145" s="240" t="s">
        <v>21</v>
      </c>
      <c r="AV145" s="13" t="s">
        <v>21</v>
      </c>
      <c r="AW145" s="13" t="s">
        <v>42</v>
      </c>
      <c r="AX145" s="13" t="s">
        <v>82</v>
      </c>
      <c r="AY145" s="240" t="s">
        <v>163</v>
      </c>
    </row>
    <row r="146" s="13" customFormat="1">
      <c r="A146" s="13"/>
      <c r="B146" s="229"/>
      <c r="C146" s="230"/>
      <c r="D146" s="231" t="s">
        <v>174</v>
      </c>
      <c r="E146" s="232" t="s">
        <v>44</v>
      </c>
      <c r="F146" s="233" t="s">
        <v>1151</v>
      </c>
      <c r="G146" s="230"/>
      <c r="H146" s="234">
        <v>22.399999999999999</v>
      </c>
      <c r="I146" s="235"/>
      <c r="J146" s="230"/>
      <c r="K146" s="230"/>
      <c r="L146" s="236"/>
      <c r="M146" s="237"/>
      <c r="N146" s="238"/>
      <c r="O146" s="238"/>
      <c r="P146" s="238"/>
      <c r="Q146" s="238"/>
      <c r="R146" s="238"/>
      <c r="S146" s="238"/>
      <c r="T146" s="23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0" t="s">
        <v>174</v>
      </c>
      <c r="AU146" s="240" t="s">
        <v>21</v>
      </c>
      <c r="AV146" s="13" t="s">
        <v>21</v>
      </c>
      <c r="AW146" s="13" t="s">
        <v>42</v>
      </c>
      <c r="AX146" s="13" t="s">
        <v>82</v>
      </c>
      <c r="AY146" s="240" t="s">
        <v>163</v>
      </c>
    </row>
    <row r="147" s="15" customFormat="1">
      <c r="A147" s="15"/>
      <c r="B147" s="252"/>
      <c r="C147" s="253"/>
      <c r="D147" s="231" t="s">
        <v>174</v>
      </c>
      <c r="E147" s="254" t="s">
        <v>114</v>
      </c>
      <c r="F147" s="255" t="s">
        <v>226</v>
      </c>
      <c r="G147" s="253"/>
      <c r="H147" s="256">
        <v>32.799999999999997</v>
      </c>
      <c r="I147" s="257"/>
      <c r="J147" s="253"/>
      <c r="K147" s="253"/>
      <c r="L147" s="258"/>
      <c r="M147" s="259"/>
      <c r="N147" s="260"/>
      <c r="O147" s="260"/>
      <c r="P147" s="260"/>
      <c r="Q147" s="260"/>
      <c r="R147" s="260"/>
      <c r="S147" s="260"/>
      <c r="T147" s="261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2" t="s">
        <v>174</v>
      </c>
      <c r="AU147" s="262" t="s">
        <v>21</v>
      </c>
      <c r="AV147" s="15" t="s">
        <v>170</v>
      </c>
      <c r="AW147" s="15" t="s">
        <v>42</v>
      </c>
      <c r="AX147" s="15" t="s">
        <v>90</v>
      </c>
      <c r="AY147" s="262" t="s">
        <v>163</v>
      </c>
    </row>
    <row r="148" s="2" customFormat="1" ht="16.5" customHeight="1">
      <c r="A148" s="42"/>
      <c r="B148" s="43"/>
      <c r="C148" s="263" t="s">
        <v>265</v>
      </c>
      <c r="D148" s="263" t="s">
        <v>306</v>
      </c>
      <c r="E148" s="264" t="s">
        <v>307</v>
      </c>
      <c r="F148" s="265" t="s">
        <v>308</v>
      </c>
      <c r="G148" s="266" t="s">
        <v>279</v>
      </c>
      <c r="H148" s="267">
        <v>65.599999999999994</v>
      </c>
      <c r="I148" s="268"/>
      <c r="J148" s="269">
        <f>ROUND(I148*H148,2)</f>
        <v>0</v>
      </c>
      <c r="K148" s="265" t="s">
        <v>169</v>
      </c>
      <c r="L148" s="270"/>
      <c r="M148" s="271" t="s">
        <v>44</v>
      </c>
      <c r="N148" s="272" t="s">
        <v>53</v>
      </c>
      <c r="O148" s="88"/>
      <c r="P148" s="220">
        <f>O148*H148</f>
        <v>0</v>
      </c>
      <c r="Q148" s="220">
        <v>1</v>
      </c>
      <c r="R148" s="220">
        <f>Q148*H148</f>
        <v>65.599999999999994</v>
      </c>
      <c r="S148" s="220">
        <v>0</v>
      </c>
      <c r="T148" s="221">
        <f>S148*H148</f>
        <v>0</v>
      </c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R148" s="222" t="s">
        <v>218</v>
      </c>
      <c r="AT148" s="222" t="s">
        <v>306</v>
      </c>
      <c r="AU148" s="222" t="s">
        <v>21</v>
      </c>
      <c r="AY148" s="20" t="s">
        <v>163</v>
      </c>
      <c r="BE148" s="223">
        <f>IF(N148="základní",J148,0)</f>
        <v>0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20" t="s">
        <v>90</v>
      </c>
      <c r="BK148" s="223">
        <f>ROUND(I148*H148,2)</f>
        <v>0</v>
      </c>
      <c r="BL148" s="20" t="s">
        <v>170</v>
      </c>
      <c r="BM148" s="222" t="s">
        <v>939</v>
      </c>
    </row>
    <row r="149" s="13" customFormat="1">
      <c r="A149" s="13"/>
      <c r="B149" s="229"/>
      <c r="C149" s="230"/>
      <c r="D149" s="231" t="s">
        <v>174</v>
      </c>
      <c r="E149" s="232" t="s">
        <v>44</v>
      </c>
      <c r="F149" s="233" t="s">
        <v>114</v>
      </c>
      <c r="G149" s="230"/>
      <c r="H149" s="234">
        <v>32.799999999999997</v>
      </c>
      <c r="I149" s="235"/>
      <c r="J149" s="230"/>
      <c r="K149" s="230"/>
      <c r="L149" s="236"/>
      <c r="M149" s="237"/>
      <c r="N149" s="238"/>
      <c r="O149" s="238"/>
      <c r="P149" s="238"/>
      <c r="Q149" s="238"/>
      <c r="R149" s="238"/>
      <c r="S149" s="238"/>
      <c r="T149" s="239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0" t="s">
        <v>174</v>
      </c>
      <c r="AU149" s="240" t="s">
        <v>21</v>
      </c>
      <c r="AV149" s="13" t="s">
        <v>21</v>
      </c>
      <c r="AW149" s="13" t="s">
        <v>42</v>
      </c>
      <c r="AX149" s="13" t="s">
        <v>90</v>
      </c>
      <c r="AY149" s="240" t="s">
        <v>163</v>
      </c>
    </row>
    <row r="150" s="13" customFormat="1">
      <c r="A150" s="13"/>
      <c r="B150" s="229"/>
      <c r="C150" s="230"/>
      <c r="D150" s="231" t="s">
        <v>174</v>
      </c>
      <c r="E150" s="230"/>
      <c r="F150" s="233" t="s">
        <v>1152</v>
      </c>
      <c r="G150" s="230"/>
      <c r="H150" s="234">
        <v>65.599999999999994</v>
      </c>
      <c r="I150" s="235"/>
      <c r="J150" s="230"/>
      <c r="K150" s="230"/>
      <c r="L150" s="236"/>
      <c r="M150" s="237"/>
      <c r="N150" s="238"/>
      <c r="O150" s="238"/>
      <c r="P150" s="238"/>
      <c r="Q150" s="238"/>
      <c r="R150" s="238"/>
      <c r="S150" s="238"/>
      <c r="T150" s="23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0" t="s">
        <v>174</v>
      </c>
      <c r="AU150" s="240" t="s">
        <v>21</v>
      </c>
      <c r="AV150" s="13" t="s">
        <v>21</v>
      </c>
      <c r="AW150" s="13" t="s">
        <v>4</v>
      </c>
      <c r="AX150" s="13" t="s">
        <v>90</v>
      </c>
      <c r="AY150" s="240" t="s">
        <v>163</v>
      </c>
    </row>
    <row r="151" s="12" customFormat="1" ht="22.8" customHeight="1">
      <c r="A151" s="12"/>
      <c r="B151" s="195"/>
      <c r="C151" s="196"/>
      <c r="D151" s="197" t="s">
        <v>81</v>
      </c>
      <c r="E151" s="209" t="s">
        <v>182</v>
      </c>
      <c r="F151" s="209" t="s">
        <v>354</v>
      </c>
      <c r="G151" s="196"/>
      <c r="H151" s="196"/>
      <c r="I151" s="199"/>
      <c r="J151" s="210">
        <f>BK151</f>
        <v>0</v>
      </c>
      <c r="K151" s="196"/>
      <c r="L151" s="201"/>
      <c r="M151" s="202"/>
      <c r="N151" s="203"/>
      <c r="O151" s="203"/>
      <c r="P151" s="204">
        <f>SUM(P152:P161)</f>
        <v>0</v>
      </c>
      <c r="Q151" s="203"/>
      <c r="R151" s="204">
        <f>SUM(R152:R161)</f>
        <v>0</v>
      </c>
      <c r="S151" s="203"/>
      <c r="T151" s="205">
        <f>SUM(T152:T161)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6" t="s">
        <v>90</v>
      </c>
      <c r="AT151" s="207" t="s">
        <v>81</v>
      </c>
      <c r="AU151" s="207" t="s">
        <v>90</v>
      </c>
      <c r="AY151" s="206" t="s">
        <v>163</v>
      </c>
      <c r="BK151" s="208">
        <f>SUM(BK152:BK161)</f>
        <v>0</v>
      </c>
    </row>
    <row r="152" s="2" customFormat="1" ht="16.5" customHeight="1">
      <c r="A152" s="42"/>
      <c r="B152" s="43"/>
      <c r="C152" s="211" t="s">
        <v>271</v>
      </c>
      <c r="D152" s="211" t="s">
        <v>165</v>
      </c>
      <c r="E152" s="212" t="s">
        <v>356</v>
      </c>
      <c r="F152" s="213" t="s">
        <v>357</v>
      </c>
      <c r="G152" s="214" t="s">
        <v>358</v>
      </c>
      <c r="H152" s="215">
        <v>204.69999999999999</v>
      </c>
      <c r="I152" s="216"/>
      <c r="J152" s="217">
        <f>ROUND(I152*H152,2)</f>
        <v>0</v>
      </c>
      <c r="K152" s="213" t="s">
        <v>169</v>
      </c>
      <c r="L152" s="48"/>
      <c r="M152" s="218" t="s">
        <v>44</v>
      </c>
      <c r="N152" s="219" t="s">
        <v>53</v>
      </c>
      <c r="O152" s="88"/>
      <c r="P152" s="220">
        <f>O152*H152</f>
        <v>0</v>
      </c>
      <c r="Q152" s="220">
        <v>0</v>
      </c>
      <c r="R152" s="220">
        <f>Q152*H152</f>
        <v>0</v>
      </c>
      <c r="S152" s="220">
        <v>0</v>
      </c>
      <c r="T152" s="221">
        <f>S152*H152</f>
        <v>0</v>
      </c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R152" s="222" t="s">
        <v>170</v>
      </c>
      <c r="AT152" s="222" t="s">
        <v>165</v>
      </c>
      <c r="AU152" s="222" t="s">
        <v>21</v>
      </c>
      <c r="AY152" s="20" t="s">
        <v>163</v>
      </c>
      <c r="BE152" s="223">
        <f>IF(N152="základní",J152,0)</f>
        <v>0</v>
      </c>
      <c r="BF152" s="223">
        <f>IF(N152="snížená",J152,0)</f>
        <v>0</v>
      </c>
      <c r="BG152" s="223">
        <f>IF(N152="zákl. přenesená",J152,0)</f>
        <v>0</v>
      </c>
      <c r="BH152" s="223">
        <f>IF(N152="sníž. přenesená",J152,0)</f>
        <v>0</v>
      </c>
      <c r="BI152" s="223">
        <f>IF(N152="nulová",J152,0)</f>
        <v>0</v>
      </c>
      <c r="BJ152" s="20" t="s">
        <v>90</v>
      </c>
      <c r="BK152" s="223">
        <f>ROUND(I152*H152,2)</f>
        <v>0</v>
      </c>
      <c r="BL152" s="20" t="s">
        <v>170</v>
      </c>
      <c r="BM152" s="222" t="s">
        <v>1153</v>
      </c>
    </row>
    <row r="153" s="2" customFormat="1">
      <c r="A153" s="42"/>
      <c r="B153" s="43"/>
      <c r="C153" s="44"/>
      <c r="D153" s="224" t="s">
        <v>172</v>
      </c>
      <c r="E153" s="44"/>
      <c r="F153" s="225" t="s">
        <v>360</v>
      </c>
      <c r="G153" s="44"/>
      <c r="H153" s="44"/>
      <c r="I153" s="226"/>
      <c r="J153" s="44"/>
      <c r="K153" s="44"/>
      <c r="L153" s="48"/>
      <c r="M153" s="227"/>
      <c r="N153" s="228"/>
      <c r="O153" s="88"/>
      <c r="P153" s="88"/>
      <c r="Q153" s="88"/>
      <c r="R153" s="88"/>
      <c r="S153" s="88"/>
      <c r="T153" s="89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T153" s="20" t="s">
        <v>172</v>
      </c>
      <c r="AU153" s="20" t="s">
        <v>21</v>
      </c>
    </row>
    <row r="154" s="13" customFormat="1">
      <c r="A154" s="13"/>
      <c r="B154" s="229"/>
      <c r="C154" s="230"/>
      <c r="D154" s="231" t="s">
        <v>174</v>
      </c>
      <c r="E154" s="232" t="s">
        <v>44</v>
      </c>
      <c r="F154" s="233" t="s">
        <v>1154</v>
      </c>
      <c r="G154" s="230"/>
      <c r="H154" s="234">
        <v>64.799999999999997</v>
      </c>
      <c r="I154" s="235"/>
      <c r="J154" s="230"/>
      <c r="K154" s="230"/>
      <c r="L154" s="236"/>
      <c r="M154" s="237"/>
      <c r="N154" s="238"/>
      <c r="O154" s="238"/>
      <c r="P154" s="238"/>
      <c r="Q154" s="238"/>
      <c r="R154" s="238"/>
      <c r="S154" s="238"/>
      <c r="T154" s="23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0" t="s">
        <v>174</v>
      </c>
      <c r="AU154" s="240" t="s">
        <v>21</v>
      </c>
      <c r="AV154" s="13" t="s">
        <v>21</v>
      </c>
      <c r="AW154" s="13" t="s">
        <v>42</v>
      </c>
      <c r="AX154" s="13" t="s">
        <v>82</v>
      </c>
      <c r="AY154" s="240" t="s">
        <v>163</v>
      </c>
    </row>
    <row r="155" s="13" customFormat="1">
      <c r="A155" s="13"/>
      <c r="B155" s="229"/>
      <c r="C155" s="230"/>
      <c r="D155" s="231" t="s">
        <v>174</v>
      </c>
      <c r="E155" s="232" t="s">
        <v>44</v>
      </c>
      <c r="F155" s="233" t="s">
        <v>1155</v>
      </c>
      <c r="G155" s="230"/>
      <c r="H155" s="234">
        <v>139.90000000000001</v>
      </c>
      <c r="I155" s="235"/>
      <c r="J155" s="230"/>
      <c r="K155" s="230"/>
      <c r="L155" s="236"/>
      <c r="M155" s="237"/>
      <c r="N155" s="238"/>
      <c r="O155" s="238"/>
      <c r="P155" s="238"/>
      <c r="Q155" s="238"/>
      <c r="R155" s="238"/>
      <c r="S155" s="238"/>
      <c r="T155" s="23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0" t="s">
        <v>174</v>
      </c>
      <c r="AU155" s="240" t="s">
        <v>21</v>
      </c>
      <c r="AV155" s="13" t="s">
        <v>21</v>
      </c>
      <c r="AW155" s="13" t="s">
        <v>42</v>
      </c>
      <c r="AX155" s="13" t="s">
        <v>82</v>
      </c>
      <c r="AY155" s="240" t="s">
        <v>163</v>
      </c>
    </row>
    <row r="156" s="15" customFormat="1">
      <c r="A156" s="15"/>
      <c r="B156" s="252"/>
      <c r="C156" s="253"/>
      <c r="D156" s="231" t="s">
        <v>174</v>
      </c>
      <c r="E156" s="254" t="s">
        <v>44</v>
      </c>
      <c r="F156" s="255" t="s">
        <v>226</v>
      </c>
      <c r="G156" s="253"/>
      <c r="H156" s="256">
        <v>204.69999999999999</v>
      </c>
      <c r="I156" s="257"/>
      <c r="J156" s="253"/>
      <c r="K156" s="253"/>
      <c r="L156" s="258"/>
      <c r="M156" s="259"/>
      <c r="N156" s="260"/>
      <c r="O156" s="260"/>
      <c r="P156" s="260"/>
      <c r="Q156" s="260"/>
      <c r="R156" s="260"/>
      <c r="S156" s="260"/>
      <c r="T156" s="261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2" t="s">
        <v>174</v>
      </c>
      <c r="AU156" s="262" t="s">
        <v>21</v>
      </c>
      <c r="AV156" s="15" t="s">
        <v>170</v>
      </c>
      <c r="AW156" s="15" t="s">
        <v>42</v>
      </c>
      <c r="AX156" s="15" t="s">
        <v>90</v>
      </c>
      <c r="AY156" s="262" t="s">
        <v>163</v>
      </c>
    </row>
    <row r="157" s="2" customFormat="1" ht="16.5" customHeight="1">
      <c r="A157" s="42"/>
      <c r="B157" s="43"/>
      <c r="C157" s="211" t="s">
        <v>276</v>
      </c>
      <c r="D157" s="211" t="s">
        <v>165</v>
      </c>
      <c r="E157" s="212" t="s">
        <v>365</v>
      </c>
      <c r="F157" s="213" t="s">
        <v>366</v>
      </c>
      <c r="G157" s="214" t="s">
        <v>358</v>
      </c>
      <c r="H157" s="215">
        <v>204.69999999999999</v>
      </c>
      <c r="I157" s="216"/>
      <c r="J157" s="217">
        <f>ROUND(I157*H157,2)</f>
        <v>0</v>
      </c>
      <c r="K157" s="213" t="s">
        <v>169</v>
      </c>
      <c r="L157" s="48"/>
      <c r="M157" s="218" t="s">
        <v>44</v>
      </c>
      <c r="N157" s="219" t="s">
        <v>53</v>
      </c>
      <c r="O157" s="88"/>
      <c r="P157" s="220">
        <f>O157*H157</f>
        <v>0</v>
      </c>
      <c r="Q157" s="220">
        <v>0</v>
      </c>
      <c r="R157" s="220">
        <f>Q157*H157</f>
        <v>0</v>
      </c>
      <c r="S157" s="220">
        <v>0</v>
      </c>
      <c r="T157" s="221">
        <f>S157*H157</f>
        <v>0</v>
      </c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R157" s="222" t="s">
        <v>170</v>
      </c>
      <c r="AT157" s="222" t="s">
        <v>165</v>
      </c>
      <c r="AU157" s="222" t="s">
        <v>21</v>
      </c>
      <c r="AY157" s="20" t="s">
        <v>163</v>
      </c>
      <c r="BE157" s="223">
        <f>IF(N157="základní",J157,0)</f>
        <v>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20" t="s">
        <v>90</v>
      </c>
      <c r="BK157" s="223">
        <f>ROUND(I157*H157,2)</f>
        <v>0</v>
      </c>
      <c r="BL157" s="20" t="s">
        <v>170</v>
      </c>
      <c r="BM157" s="222" t="s">
        <v>1156</v>
      </c>
    </row>
    <row r="158" s="2" customFormat="1">
      <c r="A158" s="42"/>
      <c r="B158" s="43"/>
      <c r="C158" s="44"/>
      <c r="D158" s="224" t="s">
        <v>172</v>
      </c>
      <c r="E158" s="44"/>
      <c r="F158" s="225" t="s">
        <v>368</v>
      </c>
      <c r="G158" s="44"/>
      <c r="H158" s="44"/>
      <c r="I158" s="226"/>
      <c r="J158" s="44"/>
      <c r="K158" s="44"/>
      <c r="L158" s="48"/>
      <c r="M158" s="227"/>
      <c r="N158" s="228"/>
      <c r="O158" s="88"/>
      <c r="P158" s="88"/>
      <c r="Q158" s="88"/>
      <c r="R158" s="88"/>
      <c r="S158" s="88"/>
      <c r="T158" s="89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T158" s="20" t="s">
        <v>172</v>
      </c>
      <c r="AU158" s="20" t="s">
        <v>21</v>
      </c>
    </row>
    <row r="159" s="13" customFormat="1">
      <c r="A159" s="13"/>
      <c r="B159" s="229"/>
      <c r="C159" s="230"/>
      <c r="D159" s="231" t="s">
        <v>174</v>
      </c>
      <c r="E159" s="232" t="s">
        <v>44</v>
      </c>
      <c r="F159" s="233" t="s">
        <v>1154</v>
      </c>
      <c r="G159" s="230"/>
      <c r="H159" s="234">
        <v>64.799999999999997</v>
      </c>
      <c r="I159" s="235"/>
      <c r="J159" s="230"/>
      <c r="K159" s="230"/>
      <c r="L159" s="236"/>
      <c r="M159" s="237"/>
      <c r="N159" s="238"/>
      <c r="O159" s="238"/>
      <c r="P159" s="238"/>
      <c r="Q159" s="238"/>
      <c r="R159" s="238"/>
      <c r="S159" s="238"/>
      <c r="T159" s="23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0" t="s">
        <v>174</v>
      </c>
      <c r="AU159" s="240" t="s">
        <v>21</v>
      </c>
      <c r="AV159" s="13" t="s">
        <v>21</v>
      </c>
      <c r="AW159" s="13" t="s">
        <v>42</v>
      </c>
      <c r="AX159" s="13" t="s">
        <v>82</v>
      </c>
      <c r="AY159" s="240" t="s">
        <v>163</v>
      </c>
    </row>
    <row r="160" s="13" customFormat="1">
      <c r="A160" s="13"/>
      <c r="B160" s="229"/>
      <c r="C160" s="230"/>
      <c r="D160" s="231" t="s">
        <v>174</v>
      </c>
      <c r="E160" s="232" t="s">
        <v>44</v>
      </c>
      <c r="F160" s="233" t="s">
        <v>1155</v>
      </c>
      <c r="G160" s="230"/>
      <c r="H160" s="234">
        <v>139.90000000000001</v>
      </c>
      <c r="I160" s="235"/>
      <c r="J160" s="230"/>
      <c r="K160" s="230"/>
      <c r="L160" s="236"/>
      <c r="M160" s="237"/>
      <c r="N160" s="238"/>
      <c r="O160" s="238"/>
      <c r="P160" s="238"/>
      <c r="Q160" s="238"/>
      <c r="R160" s="238"/>
      <c r="S160" s="238"/>
      <c r="T160" s="23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0" t="s">
        <v>174</v>
      </c>
      <c r="AU160" s="240" t="s">
        <v>21</v>
      </c>
      <c r="AV160" s="13" t="s">
        <v>21</v>
      </c>
      <c r="AW160" s="13" t="s">
        <v>42</v>
      </c>
      <c r="AX160" s="13" t="s">
        <v>82</v>
      </c>
      <c r="AY160" s="240" t="s">
        <v>163</v>
      </c>
    </row>
    <row r="161" s="15" customFormat="1">
      <c r="A161" s="15"/>
      <c r="B161" s="252"/>
      <c r="C161" s="253"/>
      <c r="D161" s="231" t="s">
        <v>174</v>
      </c>
      <c r="E161" s="254" t="s">
        <v>44</v>
      </c>
      <c r="F161" s="255" t="s">
        <v>226</v>
      </c>
      <c r="G161" s="253"/>
      <c r="H161" s="256">
        <v>204.69999999999999</v>
      </c>
      <c r="I161" s="257"/>
      <c r="J161" s="253"/>
      <c r="K161" s="253"/>
      <c r="L161" s="258"/>
      <c r="M161" s="259"/>
      <c r="N161" s="260"/>
      <c r="O161" s="260"/>
      <c r="P161" s="260"/>
      <c r="Q161" s="260"/>
      <c r="R161" s="260"/>
      <c r="S161" s="260"/>
      <c r="T161" s="261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2" t="s">
        <v>174</v>
      </c>
      <c r="AU161" s="262" t="s">
        <v>21</v>
      </c>
      <c r="AV161" s="15" t="s">
        <v>170</v>
      </c>
      <c r="AW161" s="15" t="s">
        <v>42</v>
      </c>
      <c r="AX161" s="15" t="s">
        <v>90</v>
      </c>
      <c r="AY161" s="262" t="s">
        <v>163</v>
      </c>
    </row>
    <row r="162" s="12" customFormat="1" ht="22.8" customHeight="1">
      <c r="A162" s="12"/>
      <c r="B162" s="195"/>
      <c r="C162" s="196"/>
      <c r="D162" s="197" t="s">
        <v>81</v>
      </c>
      <c r="E162" s="209" t="s">
        <v>170</v>
      </c>
      <c r="F162" s="209" t="s">
        <v>398</v>
      </c>
      <c r="G162" s="196"/>
      <c r="H162" s="196"/>
      <c r="I162" s="199"/>
      <c r="J162" s="210">
        <f>BK162</f>
        <v>0</v>
      </c>
      <c r="K162" s="196"/>
      <c r="L162" s="201"/>
      <c r="M162" s="202"/>
      <c r="N162" s="203"/>
      <c r="O162" s="203"/>
      <c r="P162" s="204">
        <f>SUM(P163:P165)</f>
        <v>0</v>
      </c>
      <c r="Q162" s="203"/>
      <c r="R162" s="204">
        <f>SUM(R163:R165)</f>
        <v>0</v>
      </c>
      <c r="S162" s="203"/>
      <c r="T162" s="205">
        <f>SUM(T163:T165)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6" t="s">
        <v>90</v>
      </c>
      <c r="AT162" s="207" t="s">
        <v>81</v>
      </c>
      <c r="AU162" s="207" t="s">
        <v>90</v>
      </c>
      <c r="AY162" s="206" t="s">
        <v>163</v>
      </c>
      <c r="BK162" s="208">
        <f>SUM(BK163:BK165)</f>
        <v>0</v>
      </c>
    </row>
    <row r="163" s="2" customFormat="1" ht="16.5" customHeight="1">
      <c r="A163" s="42"/>
      <c r="B163" s="43"/>
      <c r="C163" s="211" t="s">
        <v>283</v>
      </c>
      <c r="D163" s="211" t="s">
        <v>165</v>
      </c>
      <c r="E163" s="212" t="s">
        <v>400</v>
      </c>
      <c r="F163" s="213" t="s">
        <v>401</v>
      </c>
      <c r="G163" s="214" t="s">
        <v>112</v>
      </c>
      <c r="H163" s="215">
        <v>16.399999999999999</v>
      </c>
      <c r="I163" s="216"/>
      <c r="J163" s="217">
        <f>ROUND(I163*H163,2)</f>
        <v>0</v>
      </c>
      <c r="K163" s="213" t="s">
        <v>169</v>
      </c>
      <c r="L163" s="48"/>
      <c r="M163" s="218" t="s">
        <v>44</v>
      </c>
      <c r="N163" s="219" t="s">
        <v>53</v>
      </c>
      <c r="O163" s="88"/>
      <c r="P163" s="220">
        <f>O163*H163</f>
        <v>0</v>
      </c>
      <c r="Q163" s="220">
        <v>0</v>
      </c>
      <c r="R163" s="220">
        <f>Q163*H163</f>
        <v>0</v>
      </c>
      <c r="S163" s="220">
        <v>0</v>
      </c>
      <c r="T163" s="221">
        <f>S163*H163</f>
        <v>0</v>
      </c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R163" s="222" t="s">
        <v>170</v>
      </c>
      <c r="AT163" s="222" t="s">
        <v>165</v>
      </c>
      <c r="AU163" s="222" t="s">
        <v>21</v>
      </c>
      <c r="AY163" s="20" t="s">
        <v>163</v>
      </c>
      <c r="BE163" s="223">
        <f>IF(N163="základní",J163,0)</f>
        <v>0</v>
      </c>
      <c r="BF163" s="223">
        <f>IF(N163="snížená",J163,0)</f>
        <v>0</v>
      </c>
      <c r="BG163" s="223">
        <f>IF(N163="zákl. přenesená",J163,0)</f>
        <v>0</v>
      </c>
      <c r="BH163" s="223">
        <f>IF(N163="sníž. přenesená",J163,0)</f>
        <v>0</v>
      </c>
      <c r="BI163" s="223">
        <f>IF(N163="nulová",J163,0)</f>
        <v>0</v>
      </c>
      <c r="BJ163" s="20" t="s">
        <v>90</v>
      </c>
      <c r="BK163" s="223">
        <f>ROUND(I163*H163,2)</f>
        <v>0</v>
      </c>
      <c r="BL163" s="20" t="s">
        <v>170</v>
      </c>
      <c r="BM163" s="222" t="s">
        <v>941</v>
      </c>
    </row>
    <row r="164" s="2" customFormat="1">
      <c r="A164" s="42"/>
      <c r="B164" s="43"/>
      <c r="C164" s="44"/>
      <c r="D164" s="224" t="s">
        <v>172</v>
      </c>
      <c r="E164" s="44"/>
      <c r="F164" s="225" t="s">
        <v>403</v>
      </c>
      <c r="G164" s="44"/>
      <c r="H164" s="44"/>
      <c r="I164" s="226"/>
      <c r="J164" s="44"/>
      <c r="K164" s="44"/>
      <c r="L164" s="48"/>
      <c r="M164" s="227"/>
      <c r="N164" s="228"/>
      <c r="O164" s="88"/>
      <c r="P164" s="88"/>
      <c r="Q164" s="88"/>
      <c r="R164" s="88"/>
      <c r="S164" s="88"/>
      <c r="T164" s="89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T164" s="20" t="s">
        <v>172</v>
      </c>
      <c r="AU164" s="20" t="s">
        <v>21</v>
      </c>
    </row>
    <row r="165" s="13" customFormat="1">
      <c r="A165" s="13"/>
      <c r="B165" s="229"/>
      <c r="C165" s="230"/>
      <c r="D165" s="231" t="s">
        <v>174</v>
      </c>
      <c r="E165" s="232" t="s">
        <v>110</v>
      </c>
      <c r="F165" s="233" t="s">
        <v>1157</v>
      </c>
      <c r="G165" s="230"/>
      <c r="H165" s="234">
        <v>16.399999999999999</v>
      </c>
      <c r="I165" s="235"/>
      <c r="J165" s="230"/>
      <c r="K165" s="230"/>
      <c r="L165" s="236"/>
      <c r="M165" s="237"/>
      <c r="N165" s="238"/>
      <c r="O165" s="238"/>
      <c r="P165" s="238"/>
      <c r="Q165" s="238"/>
      <c r="R165" s="238"/>
      <c r="S165" s="238"/>
      <c r="T165" s="23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0" t="s">
        <v>174</v>
      </c>
      <c r="AU165" s="240" t="s">
        <v>21</v>
      </c>
      <c r="AV165" s="13" t="s">
        <v>21</v>
      </c>
      <c r="AW165" s="13" t="s">
        <v>42</v>
      </c>
      <c r="AX165" s="13" t="s">
        <v>90</v>
      </c>
      <c r="AY165" s="240" t="s">
        <v>163</v>
      </c>
    </row>
    <row r="166" s="12" customFormat="1" ht="22.8" customHeight="1">
      <c r="A166" s="12"/>
      <c r="B166" s="195"/>
      <c r="C166" s="196"/>
      <c r="D166" s="197" t="s">
        <v>81</v>
      </c>
      <c r="E166" s="209" t="s">
        <v>218</v>
      </c>
      <c r="F166" s="209" t="s">
        <v>472</v>
      </c>
      <c r="G166" s="196"/>
      <c r="H166" s="196"/>
      <c r="I166" s="199"/>
      <c r="J166" s="210">
        <f>BK166</f>
        <v>0</v>
      </c>
      <c r="K166" s="196"/>
      <c r="L166" s="201"/>
      <c r="M166" s="202"/>
      <c r="N166" s="203"/>
      <c r="O166" s="203"/>
      <c r="P166" s="204">
        <f>SUM(P167:P220)</f>
        <v>0</v>
      </c>
      <c r="Q166" s="203"/>
      <c r="R166" s="204">
        <f>SUM(R167:R220)</f>
        <v>2.8631343999999999</v>
      </c>
      <c r="S166" s="203"/>
      <c r="T166" s="205">
        <f>SUM(T167:T220)</f>
        <v>0.20000000000000001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6" t="s">
        <v>90</v>
      </c>
      <c r="AT166" s="207" t="s">
        <v>81</v>
      </c>
      <c r="AU166" s="207" t="s">
        <v>90</v>
      </c>
      <c r="AY166" s="206" t="s">
        <v>163</v>
      </c>
      <c r="BK166" s="208">
        <f>SUM(BK167:BK220)</f>
        <v>0</v>
      </c>
    </row>
    <row r="167" s="2" customFormat="1" ht="16.5" customHeight="1">
      <c r="A167" s="42"/>
      <c r="B167" s="43"/>
      <c r="C167" s="211" t="s">
        <v>290</v>
      </c>
      <c r="D167" s="211" t="s">
        <v>165</v>
      </c>
      <c r="E167" s="212" t="s">
        <v>1158</v>
      </c>
      <c r="F167" s="213" t="s">
        <v>1159</v>
      </c>
      <c r="G167" s="214" t="s">
        <v>358</v>
      </c>
      <c r="H167" s="215">
        <v>40</v>
      </c>
      <c r="I167" s="216"/>
      <c r="J167" s="217">
        <f>ROUND(I167*H167,2)</f>
        <v>0</v>
      </c>
      <c r="K167" s="213" t="s">
        <v>169</v>
      </c>
      <c r="L167" s="48"/>
      <c r="M167" s="218" t="s">
        <v>44</v>
      </c>
      <c r="N167" s="219" t="s">
        <v>53</v>
      </c>
      <c r="O167" s="88"/>
      <c r="P167" s="220">
        <f>O167*H167</f>
        <v>0</v>
      </c>
      <c r="Q167" s="220">
        <v>0</v>
      </c>
      <c r="R167" s="220">
        <f>Q167*H167</f>
        <v>0</v>
      </c>
      <c r="S167" s="220">
        <v>0.0050000000000000001</v>
      </c>
      <c r="T167" s="221">
        <f>S167*H167</f>
        <v>0.20000000000000001</v>
      </c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R167" s="222" t="s">
        <v>170</v>
      </c>
      <c r="AT167" s="222" t="s">
        <v>165</v>
      </c>
      <c r="AU167" s="222" t="s">
        <v>21</v>
      </c>
      <c r="AY167" s="20" t="s">
        <v>163</v>
      </c>
      <c r="BE167" s="223">
        <f>IF(N167="základní",J167,0)</f>
        <v>0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20" t="s">
        <v>90</v>
      </c>
      <c r="BK167" s="223">
        <f>ROUND(I167*H167,2)</f>
        <v>0</v>
      </c>
      <c r="BL167" s="20" t="s">
        <v>170</v>
      </c>
      <c r="BM167" s="222" t="s">
        <v>1160</v>
      </c>
    </row>
    <row r="168" s="2" customFormat="1">
      <c r="A168" s="42"/>
      <c r="B168" s="43"/>
      <c r="C168" s="44"/>
      <c r="D168" s="224" t="s">
        <v>172</v>
      </c>
      <c r="E168" s="44"/>
      <c r="F168" s="225" t="s">
        <v>1161</v>
      </c>
      <c r="G168" s="44"/>
      <c r="H168" s="44"/>
      <c r="I168" s="226"/>
      <c r="J168" s="44"/>
      <c r="K168" s="44"/>
      <c r="L168" s="48"/>
      <c r="M168" s="227"/>
      <c r="N168" s="228"/>
      <c r="O168" s="88"/>
      <c r="P168" s="88"/>
      <c r="Q168" s="88"/>
      <c r="R168" s="88"/>
      <c r="S168" s="88"/>
      <c r="T168" s="89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T168" s="20" t="s">
        <v>172</v>
      </c>
      <c r="AU168" s="20" t="s">
        <v>21</v>
      </c>
    </row>
    <row r="169" s="13" customFormat="1">
      <c r="A169" s="13"/>
      <c r="B169" s="229"/>
      <c r="C169" s="230"/>
      <c r="D169" s="231" t="s">
        <v>174</v>
      </c>
      <c r="E169" s="232" t="s">
        <v>44</v>
      </c>
      <c r="F169" s="233" t="s">
        <v>1162</v>
      </c>
      <c r="G169" s="230"/>
      <c r="H169" s="234">
        <v>30</v>
      </c>
      <c r="I169" s="235"/>
      <c r="J169" s="230"/>
      <c r="K169" s="230"/>
      <c r="L169" s="236"/>
      <c r="M169" s="237"/>
      <c r="N169" s="238"/>
      <c r="O169" s="238"/>
      <c r="P169" s="238"/>
      <c r="Q169" s="238"/>
      <c r="R169" s="238"/>
      <c r="S169" s="238"/>
      <c r="T169" s="23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0" t="s">
        <v>174</v>
      </c>
      <c r="AU169" s="240" t="s">
        <v>21</v>
      </c>
      <c r="AV169" s="13" t="s">
        <v>21</v>
      </c>
      <c r="AW169" s="13" t="s">
        <v>42</v>
      </c>
      <c r="AX169" s="13" t="s">
        <v>82</v>
      </c>
      <c r="AY169" s="240" t="s">
        <v>163</v>
      </c>
    </row>
    <row r="170" s="13" customFormat="1">
      <c r="A170" s="13"/>
      <c r="B170" s="229"/>
      <c r="C170" s="230"/>
      <c r="D170" s="231" t="s">
        <v>174</v>
      </c>
      <c r="E170" s="232" t="s">
        <v>44</v>
      </c>
      <c r="F170" s="233" t="s">
        <v>1163</v>
      </c>
      <c r="G170" s="230"/>
      <c r="H170" s="234">
        <v>10</v>
      </c>
      <c r="I170" s="235"/>
      <c r="J170" s="230"/>
      <c r="K170" s="230"/>
      <c r="L170" s="236"/>
      <c r="M170" s="237"/>
      <c r="N170" s="238"/>
      <c r="O170" s="238"/>
      <c r="P170" s="238"/>
      <c r="Q170" s="238"/>
      <c r="R170" s="238"/>
      <c r="S170" s="238"/>
      <c r="T170" s="23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0" t="s">
        <v>174</v>
      </c>
      <c r="AU170" s="240" t="s">
        <v>21</v>
      </c>
      <c r="AV170" s="13" t="s">
        <v>21</v>
      </c>
      <c r="AW170" s="13" t="s">
        <v>42</v>
      </c>
      <c r="AX170" s="13" t="s">
        <v>82</v>
      </c>
      <c r="AY170" s="240" t="s">
        <v>163</v>
      </c>
    </row>
    <row r="171" s="15" customFormat="1">
      <c r="A171" s="15"/>
      <c r="B171" s="252"/>
      <c r="C171" s="253"/>
      <c r="D171" s="231" t="s">
        <v>174</v>
      </c>
      <c r="E171" s="254" t="s">
        <v>44</v>
      </c>
      <c r="F171" s="255" t="s">
        <v>226</v>
      </c>
      <c r="G171" s="253"/>
      <c r="H171" s="256">
        <v>40</v>
      </c>
      <c r="I171" s="257"/>
      <c r="J171" s="253"/>
      <c r="K171" s="253"/>
      <c r="L171" s="258"/>
      <c r="M171" s="259"/>
      <c r="N171" s="260"/>
      <c r="O171" s="260"/>
      <c r="P171" s="260"/>
      <c r="Q171" s="260"/>
      <c r="R171" s="260"/>
      <c r="S171" s="260"/>
      <c r="T171" s="261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2" t="s">
        <v>174</v>
      </c>
      <c r="AU171" s="262" t="s">
        <v>21</v>
      </c>
      <c r="AV171" s="15" t="s">
        <v>170</v>
      </c>
      <c r="AW171" s="15" t="s">
        <v>42</v>
      </c>
      <c r="AX171" s="15" t="s">
        <v>90</v>
      </c>
      <c r="AY171" s="262" t="s">
        <v>163</v>
      </c>
    </row>
    <row r="172" s="2" customFormat="1" ht="16.5" customHeight="1">
      <c r="A172" s="42"/>
      <c r="B172" s="43"/>
      <c r="C172" s="211" t="s">
        <v>7</v>
      </c>
      <c r="D172" s="211" t="s">
        <v>165</v>
      </c>
      <c r="E172" s="212" t="s">
        <v>1164</v>
      </c>
      <c r="F172" s="213" t="s">
        <v>1165</v>
      </c>
      <c r="G172" s="214" t="s">
        <v>358</v>
      </c>
      <c r="H172" s="215">
        <v>204.69999999999999</v>
      </c>
      <c r="I172" s="216"/>
      <c r="J172" s="217">
        <f>ROUND(I172*H172,2)</f>
        <v>0</v>
      </c>
      <c r="K172" s="213" t="s">
        <v>169</v>
      </c>
      <c r="L172" s="48"/>
      <c r="M172" s="218" t="s">
        <v>44</v>
      </c>
      <c r="N172" s="219" t="s">
        <v>53</v>
      </c>
      <c r="O172" s="88"/>
      <c r="P172" s="220">
        <f>O172*H172</f>
        <v>0</v>
      </c>
      <c r="Q172" s="220">
        <v>1.0000000000000001E-05</v>
      </c>
      <c r="R172" s="220">
        <f>Q172*H172</f>
        <v>0.0020470000000000002</v>
      </c>
      <c r="S172" s="220">
        <v>0</v>
      </c>
      <c r="T172" s="221">
        <f>S172*H172</f>
        <v>0</v>
      </c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R172" s="222" t="s">
        <v>170</v>
      </c>
      <c r="AT172" s="222" t="s">
        <v>165</v>
      </c>
      <c r="AU172" s="222" t="s">
        <v>21</v>
      </c>
      <c r="AY172" s="20" t="s">
        <v>163</v>
      </c>
      <c r="BE172" s="223">
        <f>IF(N172="základní",J172,0)</f>
        <v>0</v>
      </c>
      <c r="BF172" s="223">
        <f>IF(N172="snížená",J172,0)</f>
        <v>0</v>
      </c>
      <c r="BG172" s="223">
        <f>IF(N172="zákl. přenesená",J172,0)</f>
        <v>0</v>
      </c>
      <c r="BH172" s="223">
        <f>IF(N172="sníž. přenesená",J172,0)</f>
        <v>0</v>
      </c>
      <c r="BI172" s="223">
        <f>IF(N172="nulová",J172,0)</f>
        <v>0</v>
      </c>
      <c r="BJ172" s="20" t="s">
        <v>90</v>
      </c>
      <c r="BK172" s="223">
        <f>ROUND(I172*H172,2)</f>
        <v>0</v>
      </c>
      <c r="BL172" s="20" t="s">
        <v>170</v>
      </c>
      <c r="BM172" s="222" t="s">
        <v>1166</v>
      </c>
    </row>
    <row r="173" s="2" customFormat="1">
      <c r="A173" s="42"/>
      <c r="B173" s="43"/>
      <c r="C173" s="44"/>
      <c r="D173" s="224" t="s">
        <v>172</v>
      </c>
      <c r="E173" s="44"/>
      <c r="F173" s="225" t="s">
        <v>1167</v>
      </c>
      <c r="G173" s="44"/>
      <c r="H173" s="44"/>
      <c r="I173" s="226"/>
      <c r="J173" s="44"/>
      <c r="K173" s="44"/>
      <c r="L173" s="48"/>
      <c r="M173" s="227"/>
      <c r="N173" s="228"/>
      <c r="O173" s="88"/>
      <c r="P173" s="88"/>
      <c r="Q173" s="88"/>
      <c r="R173" s="88"/>
      <c r="S173" s="88"/>
      <c r="T173" s="89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T173" s="20" t="s">
        <v>172</v>
      </c>
      <c r="AU173" s="20" t="s">
        <v>21</v>
      </c>
    </row>
    <row r="174" s="13" customFormat="1">
      <c r="A174" s="13"/>
      <c r="B174" s="229"/>
      <c r="C174" s="230"/>
      <c r="D174" s="231" t="s">
        <v>174</v>
      </c>
      <c r="E174" s="232" t="s">
        <v>44</v>
      </c>
      <c r="F174" s="233" t="s">
        <v>1154</v>
      </c>
      <c r="G174" s="230"/>
      <c r="H174" s="234">
        <v>64.799999999999997</v>
      </c>
      <c r="I174" s="235"/>
      <c r="J174" s="230"/>
      <c r="K174" s="230"/>
      <c r="L174" s="236"/>
      <c r="M174" s="237"/>
      <c r="N174" s="238"/>
      <c r="O174" s="238"/>
      <c r="P174" s="238"/>
      <c r="Q174" s="238"/>
      <c r="R174" s="238"/>
      <c r="S174" s="238"/>
      <c r="T174" s="23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0" t="s">
        <v>174</v>
      </c>
      <c r="AU174" s="240" t="s">
        <v>21</v>
      </c>
      <c r="AV174" s="13" t="s">
        <v>21</v>
      </c>
      <c r="AW174" s="13" t="s">
        <v>42</v>
      </c>
      <c r="AX174" s="13" t="s">
        <v>82</v>
      </c>
      <c r="AY174" s="240" t="s">
        <v>163</v>
      </c>
    </row>
    <row r="175" s="13" customFormat="1">
      <c r="A175" s="13"/>
      <c r="B175" s="229"/>
      <c r="C175" s="230"/>
      <c r="D175" s="231" t="s">
        <v>174</v>
      </c>
      <c r="E175" s="232" t="s">
        <v>44</v>
      </c>
      <c r="F175" s="233" t="s">
        <v>1155</v>
      </c>
      <c r="G175" s="230"/>
      <c r="H175" s="234">
        <v>139.90000000000001</v>
      </c>
      <c r="I175" s="235"/>
      <c r="J175" s="230"/>
      <c r="K175" s="230"/>
      <c r="L175" s="236"/>
      <c r="M175" s="237"/>
      <c r="N175" s="238"/>
      <c r="O175" s="238"/>
      <c r="P175" s="238"/>
      <c r="Q175" s="238"/>
      <c r="R175" s="238"/>
      <c r="S175" s="238"/>
      <c r="T175" s="239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0" t="s">
        <v>174</v>
      </c>
      <c r="AU175" s="240" t="s">
        <v>21</v>
      </c>
      <c r="AV175" s="13" t="s">
        <v>21</v>
      </c>
      <c r="AW175" s="13" t="s">
        <v>42</v>
      </c>
      <c r="AX175" s="13" t="s">
        <v>82</v>
      </c>
      <c r="AY175" s="240" t="s">
        <v>163</v>
      </c>
    </row>
    <row r="176" s="15" customFormat="1">
      <c r="A176" s="15"/>
      <c r="B176" s="252"/>
      <c r="C176" s="253"/>
      <c r="D176" s="231" t="s">
        <v>174</v>
      </c>
      <c r="E176" s="254" t="s">
        <v>44</v>
      </c>
      <c r="F176" s="255" t="s">
        <v>226</v>
      </c>
      <c r="G176" s="253"/>
      <c r="H176" s="256">
        <v>204.69999999999999</v>
      </c>
      <c r="I176" s="257"/>
      <c r="J176" s="253"/>
      <c r="K176" s="253"/>
      <c r="L176" s="258"/>
      <c r="M176" s="259"/>
      <c r="N176" s="260"/>
      <c r="O176" s="260"/>
      <c r="P176" s="260"/>
      <c r="Q176" s="260"/>
      <c r="R176" s="260"/>
      <c r="S176" s="260"/>
      <c r="T176" s="261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2" t="s">
        <v>174</v>
      </c>
      <c r="AU176" s="262" t="s">
        <v>21</v>
      </c>
      <c r="AV176" s="15" t="s">
        <v>170</v>
      </c>
      <c r="AW176" s="15" t="s">
        <v>42</v>
      </c>
      <c r="AX176" s="15" t="s">
        <v>90</v>
      </c>
      <c r="AY176" s="262" t="s">
        <v>163</v>
      </c>
    </row>
    <row r="177" s="2" customFormat="1" ht="16.5" customHeight="1">
      <c r="A177" s="42"/>
      <c r="B177" s="43"/>
      <c r="C177" s="263" t="s">
        <v>305</v>
      </c>
      <c r="D177" s="263" t="s">
        <v>306</v>
      </c>
      <c r="E177" s="264" t="s">
        <v>1168</v>
      </c>
      <c r="F177" s="265" t="s">
        <v>1169</v>
      </c>
      <c r="G177" s="266" t="s">
        <v>358</v>
      </c>
      <c r="H177" s="267">
        <v>210.84100000000001</v>
      </c>
      <c r="I177" s="268"/>
      <c r="J177" s="269">
        <f>ROUND(I177*H177,2)</f>
        <v>0</v>
      </c>
      <c r="K177" s="265" t="s">
        <v>169</v>
      </c>
      <c r="L177" s="270"/>
      <c r="M177" s="271" t="s">
        <v>44</v>
      </c>
      <c r="N177" s="272" t="s">
        <v>53</v>
      </c>
      <c r="O177" s="88"/>
      <c r="P177" s="220">
        <f>O177*H177</f>
        <v>0</v>
      </c>
      <c r="Q177" s="220">
        <v>0.0035000000000000001</v>
      </c>
      <c r="R177" s="220">
        <f>Q177*H177</f>
        <v>0.73794350000000009</v>
      </c>
      <c r="S177" s="220">
        <v>0</v>
      </c>
      <c r="T177" s="221">
        <f>S177*H177</f>
        <v>0</v>
      </c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R177" s="222" t="s">
        <v>218</v>
      </c>
      <c r="AT177" s="222" t="s">
        <v>306</v>
      </c>
      <c r="AU177" s="222" t="s">
        <v>21</v>
      </c>
      <c r="AY177" s="20" t="s">
        <v>163</v>
      </c>
      <c r="BE177" s="223">
        <f>IF(N177="základní",J177,0)</f>
        <v>0</v>
      </c>
      <c r="BF177" s="223">
        <f>IF(N177="snížená",J177,0)</f>
        <v>0</v>
      </c>
      <c r="BG177" s="223">
        <f>IF(N177="zákl. přenesená",J177,0)</f>
        <v>0</v>
      </c>
      <c r="BH177" s="223">
        <f>IF(N177="sníž. přenesená",J177,0)</f>
        <v>0</v>
      </c>
      <c r="BI177" s="223">
        <f>IF(N177="nulová",J177,0)</f>
        <v>0</v>
      </c>
      <c r="BJ177" s="20" t="s">
        <v>90</v>
      </c>
      <c r="BK177" s="223">
        <f>ROUND(I177*H177,2)</f>
        <v>0</v>
      </c>
      <c r="BL177" s="20" t="s">
        <v>170</v>
      </c>
      <c r="BM177" s="222" t="s">
        <v>1170</v>
      </c>
    </row>
    <row r="178" s="13" customFormat="1">
      <c r="A178" s="13"/>
      <c r="B178" s="229"/>
      <c r="C178" s="230"/>
      <c r="D178" s="231" t="s">
        <v>174</v>
      </c>
      <c r="E178" s="230"/>
      <c r="F178" s="233" t="s">
        <v>1171</v>
      </c>
      <c r="G178" s="230"/>
      <c r="H178" s="234">
        <v>210.84100000000001</v>
      </c>
      <c r="I178" s="235"/>
      <c r="J178" s="230"/>
      <c r="K178" s="230"/>
      <c r="L178" s="236"/>
      <c r="M178" s="237"/>
      <c r="N178" s="238"/>
      <c r="O178" s="238"/>
      <c r="P178" s="238"/>
      <c r="Q178" s="238"/>
      <c r="R178" s="238"/>
      <c r="S178" s="238"/>
      <c r="T178" s="23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0" t="s">
        <v>174</v>
      </c>
      <c r="AU178" s="240" t="s">
        <v>21</v>
      </c>
      <c r="AV178" s="13" t="s">
        <v>21</v>
      </c>
      <c r="AW178" s="13" t="s">
        <v>4</v>
      </c>
      <c r="AX178" s="13" t="s">
        <v>90</v>
      </c>
      <c r="AY178" s="240" t="s">
        <v>163</v>
      </c>
    </row>
    <row r="179" s="2" customFormat="1" ht="24.15" customHeight="1">
      <c r="A179" s="42"/>
      <c r="B179" s="43"/>
      <c r="C179" s="211" t="s">
        <v>314</v>
      </c>
      <c r="D179" s="211" t="s">
        <v>165</v>
      </c>
      <c r="E179" s="212" t="s">
        <v>1172</v>
      </c>
      <c r="F179" s="213" t="s">
        <v>1173</v>
      </c>
      <c r="G179" s="214" t="s">
        <v>408</v>
      </c>
      <c r="H179" s="215">
        <v>49</v>
      </c>
      <c r="I179" s="216"/>
      <c r="J179" s="217">
        <f>ROUND(I179*H179,2)</f>
        <v>0</v>
      </c>
      <c r="K179" s="213" t="s">
        <v>169</v>
      </c>
      <c r="L179" s="48"/>
      <c r="M179" s="218" t="s">
        <v>44</v>
      </c>
      <c r="N179" s="219" t="s">
        <v>53</v>
      </c>
      <c r="O179" s="88"/>
      <c r="P179" s="220">
        <f>O179*H179</f>
        <v>0</v>
      </c>
      <c r="Q179" s="220">
        <v>0</v>
      </c>
      <c r="R179" s="220">
        <f>Q179*H179</f>
        <v>0</v>
      </c>
      <c r="S179" s="220">
        <v>0</v>
      </c>
      <c r="T179" s="221">
        <f>S179*H179</f>
        <v>0</v>
      </c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R179" s="222" t="s">
        <v>170</v>
      </c>
      <c r="AT179" s="222" t="s">
        <v>165</v>
      </c>
      <c r="AU179" s="222" t="s">
        <v>21</v>
      </c>
      <c r="AY179" s="20" t="s">
        <v>163</v>
      </c>
      <c r="BE179" s="223">
        <f>IF(N179="základní",J179,0)</f>
        <v>0</v>
      </c>
      <c r="BF179" s="223">
        <f>IF(N179="snížená",J179,0)</f>
        <v>0</v>
      </c>
      <c r="BG179" s="223">
        <f>IF(N179="zákl. přenesená",J179,0)</f>
        <v>0</v>
      </c>
      <c r="BH179" s="223">
        <f>IF(N179="sníž. přenesená",J179,0)</f>
        <v>0</v>
      </c>
      <c r="BI179" s="223">
        <f>IF(N179="nulová",J179,0)</f>
        <v>0</v>
      </c>
      <c r="BJ179" s="20" t="s">
        <v>90</v>
      </c>
      <c r="BK179" s="223">
        <f>ROUND(I179*H179,2)</f>
        <v>0</v>
      </c>
      <c r="BL179" s="20" t="s">
        <v>170</v>
      </c>
      <c r="BM179" s="222" t="s">
        <v>1174</v>
      </c>
    </row>
    <row r="180" s="2" customFormat="1">
      <c r="A180" s="42"/>
      <c r="B180" s="43"/>
      <c r="C180" s="44"/>
      <c r="D180" s="224" t="s">
        <v>172</v>
      </c>
      <c r="E180" s="44"/>
      <c r="F180" s="225" t="s">
        <v>1175</v>
      </c>
      <c r="G180" s="44"/>
      <c r="H180" s="44"/>
      <c r="I180" s="226"/>
      <c r="J180" s="44"/>
      <c r="K180" s="44"/>
      <c r="L180" s="48"/>
      <c r="M180" s="227"/>
      <c r="N180" s="228"/>
      <c r="O180" s="88"/>
      <c r="P180" s="88"/>
      <c r="Q180" s="88"/>
      <c r="R180" s="88"/>
      <c r="S180" s="88"/>
      <c r="T180" s="89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T180" s="20" t="s">
        <v>172</v>
      </c>
      <c r="AU180" s="20" t="s">
        <v>21</v>
      </c>
    </row>
    <row r="181" s="13" customFormat="1">
      <c r="A181" s="13"/>
      <c r="B181" s="229"/>
      <c r="C181" s="230"/>
      <c r="D181" s="231" t="s">
        <v>174</v>
      </c>
      <c r="E181" s="232" t="s">
        <v>44</v>
      </c>
      <c r="F181" s="233" t="s">
        <v>1176</v>
      </c>
      <c r="G181" s="230"/>
      <c r="H181" s="234">
        <v>46</v>
      </c>
      <c r="I181" s="235"/>
      <c r="J181" s="230"/>
      <c r="K181" s="230"/>
      <c r="L181" s="236"/>
      <c r="M181" s="237"/>
      <c r="N181" s="238"/>
      <c r="O181" s="238"/>
      <c r="P181" s="238"/>
      <c r="Q181" s="238"/>
      <c r="R181" s="238"/>
      <c r="S181" s="238"/>
      <c r="T181" s="23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0" t="s">
        <v>174</v>
      </c>
      <c r="AU181" s="240" t="s">
        <v>21</v>
      </c>
      <c r="AV181" s="13" t="s">
        <v>21</v>
      </c>
      <c r="AW181" s="13" t="s">
        <v>42</v>
      </c>
      <c r="AX181" s="13" t="s">
        <v>82</v>
      </c>
      <c r="AY181" s="240" t="s">
        <v>163</v>
      </c>
    </row>
    <row r="182" s="13" customFormat="1">
      <c r="A182" s="13"/>
      <c r="B182" s="229"/>
      <c r="C182" s="230"/>
      <c r="D182" s="231" t="s">
        <v>174</v>
      </c>
      <c r="E182" s="232" t="s">
        <v>44</v>
      </c>
      <c r="F182" s="233" t="s">
        <v>1177</v>
      </c>
      <c r="G182" s="230"/>
      <c r="H182" s="234">
        <v>3</v>
      </c>
      <c r="I182" s="235"/>
      <c r="J182" s="230"/>
      <c r="K182" s="230"/>
      <c r="L182" s="236"/>
      <c r="M182" s="237"/>
      <c r="N182" s="238"/>
      <c r="O182" s="238"/>
      <c r="P182" s="238"/>
      <c r="Q182" s="238"/>
      <c r="R182" s="238"/>
      <c r="S182" s="238"/>
      <c r="T182" s="23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0" t="s">
        <v>174</v>
      </c>
      <c r="AU182" s="240" t="s">
        <v>21</v>
      </c>
      <c r="AV182" s="13" t="s">
        <v>21</v>
      </c>
      <c r="AW182" s="13" t="s">
        <v>42</v>
      </c>
      <c r="AX182" s="13" t="s">
        <v>82</v>
      </c>
      <c r="AY182" s="240" t="s">
        <v>163</v>
      </c>
    </row>
    <row r="183" s="15" customFormat="1">
      <c r="A183" s="15"/>
      <c r="B183" s="252"/>
      <c r="C183" s="253"/>
      <c r="D183" s="231" t="s">
        <v>174</v>
      </c>
      <c r="E183" s="254" t="s">
        <v>44</v>
      </c>
      <c r="F183" s="255" t="s">
        <v>226</v>
      </c>
      <c r="G183" s="253"/>
      <c r="H183" s="256">
        <v>49</v>
      </c>
      <c r="I183" s="257"/>
      <c r="J183" s="253"/>
      <c r="K183" s="253"/>
      <c r="L183" s="258"/>
      <c r="M183" s="259"/>
      <c r="N183" s="260"/>
      <c r="O183" s="260"/>
      <c r="P183" s="260"/>
      <c r="Q183" s="260"/>
      <c r="R183" s="260"/>
      <c r="S183" s="260"/>
      <c r="T183" s="261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2" t="s">
        <v>174</v>
      </c>
      <c r="AU183" s="262" t="s">
        <v>21</v>
      </c>
      <c r="AV183" s="15" t="s">
        <v>170</v>
      </c>
      <c r="AW183" s="15" t="s">
        <v>42</v>
      </c>
      <c r="AX183" s="15" t="s">
        <v>90</v>
      </c>
      <c r="AY183" s="262" t="s">
        <v>163</v>
      </c>
    </row>
    <row r="184" s="2" customFormat="1" ht="16.5" customHeight="1">
      <c r="A184" s="42"/>
      <c r="B184" s="43"/>
      <c r="C184" s="263" t="s">
        <v>320</v>
      </c>
      <c r="D184" s="263" t="s">
        <v>306</v>
      </c>
      <c r="E184" s="264" t="s">
        <v>1178</v>
      </c>
      <c r="F184" s="265" t="s">
        <v>1179</v>
      </c>
      <c r="G184" s="266" t="s">
        <v>408</v>
      </c>
      <c r="H184" s="267">
        <v>47.380000000000003</v>
      </c>
      <c r="I184" s="268"/>
      <c r="J184" s="269">
        <f>ROUND(I184*H184,2)</f>
        <v>0</v>
      </c>
      <c r="K184" s="265" t="s">
        <v>169</v>
      </c>
      <c r="L184" s="270"/>
      <c r="M184" s="271" t="s">
        <v>44</v>
      </c>
      <c r="N184" s="272" t="s">
        <v>53</v>
      </c>
      <c r="O184" s="88"/>
      <c r="P184" s="220">
        <f>O184*H184</f>
        <v>0</v>
      </c>
      <c r="Q184" s="220">
        <v>0.0014</v>
      </c>
      <c r="R184" s="220">
        <f>Q184*H184</f>
        <v>0.066332000000000002</v>
      </c>
      <c r="S184" s="220">
        <v>0</v>
      </c>
      <c r="T184" s="221">
        <f>S184*H184</f>
        <v>0</v>
      </c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R184" s="222" t="s">
        <v>218</v>
      </c>
      <c r="AT184" s="222" t="s">
        <v>306</v>
      </c>
      <c r="AU184" s="222" t="s">
        <v>21</v>
      </c>
      <c r="AY184" s="20" t="s">
        <v>163</v>
      </c>
      <c r="BE184" s="223">
        <f>IF(N184="základní",J184,0)</f>
        <v>0</v>
      </c>
      <c r="BF184" s="223">
        <f>IF(N184="snížená",J184,0)</f>
        <v>0</v>
      </c>
      <c r="BG184" s="223">
        <f>IF(N184="zákl. přenesená",J184,0)</f>
        <v>0</v>
      </c>
      <c r="BH184" s="223">
        <f>IF(N184="sníž. přenesená",J184,0)</f>
        <v>0</v>
      </c>
      <c r="BI184" s="223">
        <f>IF(N184="nulová",J184,0)</f>
        <v>0</v>
      </c>
      <c r="BJ184" s="20" t="s">
        <v>90</v>
      </c>
      <c r="BK184" s="223">
        <f>ROUND(I184*H184,2)</f>
        <v>0</v>
      </c>
      <c r="BL184" s="20" t="s">
        <v>170</v>
      </c>
      <c r="BM184" s="222" t="s">
        <v>1180</v>
      </c>
    </row>
    <row r="185" s="13" customFormat="1">
      <c r="A185" s="13"/>
      <c r="B185" s="229"/>
      <c r="C185" s="230"/>
      <c r="D185" s="231" t="s">
        <v>174</v>
      </c>
      <c r="E185" s="232" t="s">
        <v>44</v>
      </c>
      <c r="F185" s="233" t="s">
        <v>1181</v>
      </c>
      <c r="G185" s="230"/>
      <c r="H185" s="234">
        <v>46</v>
      </c>
      <c r="I185" s="235"/>
      <c r="J185" s="230"/>
      <c r="K185" s="230"/>
      <c r="L185" s="236"/>
      <c r="M185" s="237"/>
      <c r="N185" s="238"/>
      <c r="O185" s="238"/>
      <c r="P185" s="238"/>
      <c r="Q185" s="238"/>
      <c r="R185" s="238"/>
      <c r="S185" s="238"/>
      <c r="T185" s="239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0" t="s">
        <v>174</v>
      </c>
      <c r="AU185" s="240" t="s">
        <v>21</v>
      </c>
      <c r="AV185" s="13" t="s">
        <v>21</v>
      </c>
      <c r="AW185" s="13" t="s">
        <v>42</v>
      </c>
      <c r="AX185" s="13" t="s">
        <v>90</v>
      </c>
      <c r="AY185" s="240" t="s">
        <v>163</v>
      </c>
    </row>
    <row r="186" s="13" customFormat="1">
      <c r="A186" s="13"/>
      <c r="B186" s="229"/>
      <c r="C186" s="230"/>
      <c r="D186" s="231" t="s">
        <v>174</v>
      </c>
      <c r="E186" s="230"/>
      <c r="F186" s="233" t="s">
        <v>1182</v>
      </c>
      <c r="G186" s="230"/>
      <c r="H186" s="234">
        <v>47.380000000000003</v>
      </c>
      <c r="I186" s="235"/>
      <c r="J186" s="230"/>
      <c r="K186" s="230"/>
      <c r="L186" s="236"/>
      <c r="M186" s="237"/>
      <c r="N186" s="238"/>
      <c r="O186" s="238"/>
      <c r="P186" s="238"/>
      <c r="Q186" s="238"/>
      <c r="R186" s="238"/>
      <c r="S186" s="238"/>
      <c r="T186" s="239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0" t="s">
        <v>174</v>
      </c>
      <c r="AU186" s="240" t="s">
        <v>21</v>
      </c>
      <c r="AV186" s="13" t="s">
        <v>21</v>
      </c>
      <c r="AW186" s="13" t="s">
        <v>4</v>
      </c>
      <c r="AX186" s="13" t="s">
        <v>90</v>
      </c>
      <c r="AY186" s="240" t="s">
        <v>163</v>
      </c>
    </row>
    <row r="187" s="2" customFormat="1" ht="16.5" customHeight="1">
      <c r="A187" s="42"/>
      <c r="B187" s="43"/>
      <c r="C187" s="263" t="s">
        <v>325</v>
      </c>
      <c r="D187" s="263" t="s">
        <v>306</v>
      </c>
      <c r="E187" s="264" t="s">
        <v>1183</v>
      </c>
      <c r="F187" s="265" t="s">
        <v>1184</v>
      </c>
      <c r="G187" s="266" t="s">
        <v>408</v>
      </c>
      <c r="H187" s="267">
        <v>3.0899999999999999</v>
      </c>
      <c r="I187" s="268"/>
      <c r="J187" s="269">
        <f>ROUND(I187*H187,2)</f>
        <v>0</v>
      </c>
      <c r="K187" s="265" t="s">
        <v>169</v>
      </c>
      <c r="L187" s="270"/>
      <c r="M187" s="271" t="s">
        <v>44</v>
      </c>
      <c r="N187" s="272" t="s">
        <v>53</v>
      </c>
      <c r="O187" s="88"/>
      <c r="P187" s="220">
        <f>O187*H187</f>
        <v>0</v>
      </c>
      <c r="Q187" s="220">
        <v>0.00029</v>
      </c>
      <c r="R187" s="220">
        <f>Q187*H187</f>
        <v>0.00089609999999999993</v>
      </c>
      <c r="S187" s="220">
        <v>0</v>
      </c>
      <c r="T187" s="221">
        <f>S187*H187</f>
        <v>0</v>
      </c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R187" s="222" t="s">
        <v>218</v>
      </c>
      <c r="AT187" s="222" t="s">
        <v>306</v>
      </c>
      <c r="AU187" s="222" t="s">
        <v>21</v>
      </c>
      <c r="AY187" s="20" t="s">
        <v>163</v>
      </c>
      <c r="BE187" s="223">
        <f>IF(N187="základní",J187,0)</f>
        <v>0</v>
      </c>
      <c r="BF187" s="223">
        <f>IF(N187="snížená",J187,0)</f>
        <v>0</v>
      </c>
      <c r="BG187" s="223">
        <f>IF(N187="zákl. přenesená",J187,0)</f>
        <v>0</v>
      </c>
      <c r="BH187" s="223">
        <f>IF(N187="sníž. přenesená",J187,0)</f>
        <v>0</v>
      </c>
      <c r="BI187" s="223">
        <f>IF(N187="nulová",J187,0)</f>
        <v>0</v>
      </c>
      <c r="BJ187" s="20" t="s">
        <v>90</v>
      </c>
      <c r="BK187" s="223">
        <f>ROUND(I187*H187,2)</f>
        <v>0</v>
      </c>
      <c r="BL187" s="20" t="s">
        <v>170</v>
      </c>
      <c r="BM187" s="222" t="s">
        <v>1185</v>
      </c>
    </row>
    <row r="188" s="13" customFormat="1">
      <c r="A188" s="13"/>
      <c r="B188" s="229"/>
      <c r="C188" s="230"/>
      <c r="D188" s="231" t="s">
        <v>174</v>
      </c>
      <c r="E188" s="232" t="s">
        <v>44</v>
      </c>
      <c r="F188" s="233" t="s">
        <v>182</v>
      </c>
      <c r="G188" s="230"/>
      <c r="H188" s="234">
        <v>3</v>
      </c>
      <c r="I188" s="235"/>
      <c r="J188" s="230"/>
      <c r="K188" s="230"/>
      <c r="L188" s="236"/>
      <c r="M188" s="237"/>
      <c r="N188" s="238"/>
      <c r="O188" s="238"/>
      <c r="P188" s="238"/>
      <c r="Q188" s="238"/>
      <c r="R188" s="238"/>
      <c r="S188" s="238"/>
      <c r="T188" s="239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0" t="s">
        <v>174</v>
      </c>
      <c r="AU188" s="240" t="s">
        <v>21</v>
      </c>
      <c r="AV188" s="13" t="s">
        <v>21</v>
      </c>
      <c r="AW188" s="13" t="s">
        <v>42</v>
      </c>
      <c r="AX188" s="13" t="s">
        <v>90</v>
      </c>
      <c r="AY188" s="240" t="s">
        <v>163</v>
      </c>
    </row>
    <row r="189" s="13" customFormat="1">
      <c r="A189" s="13"/>
      <c r="B189" s="229"/>
      <c r="C189" s="230"/>
      <c r="D189" s="231" t="s">
        <v>174</v>
      </c>
      <c r="E189" s="230"/>
      <c r="F189" s="233" t="s">
        <v>1186</v>
      </c>
      <c r="G189" s="230"/>
      <c r="H189" s="234">
        <v>3.0899999999999999</v>
      </c>
      <c r="I189" s="235"/>
      <c r="J189" s="230"/>
      <c r="K189" s="230"/>
      <c r="L189" s="236"/>
      <c r="M189" s="237"/>
      <c r="N189" s="238"/>
      <c r="O189" s="238"/>
      <c r="P189" s="238"/>
      <c r="Q189" s="238"/>
      <c r="R189" s="238"/>
      <c r="S189" s="238"/>
      <c r="T189" s="23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0" t="s">
        <v>174</v>
      </c>
      <c r="AU189" s="240" t="s">
        <v>21</v>
      </c>
      <c r="AV189" s="13" t="s">
        <v>21</v>
      </c>
      <c r="AW189" s="13" t="s">
        <v>4</v>
      </c>
      <c r="AX189" s="13" t="s">
        <v>90</v>
      </c>
      <c r="AY189" s="240" t="s">
        <v>163</v>
      </c>
    </row>
    <row r="190" s="2" customFormat="1" ht="24.15" customHeight="1">
      <c r="A190" s="42"/>
      <c r="B190" s="43"/>
      <c r="C190" s="211" t="s">
        <v>332</v>
      </c>
      <c r="D190" s="211" t="s">
        <v>165</v>
      </c>
      <c r="E190" s="212" t="s">
        <v>1187</v>
      </c>
      <c r="F190" s="213" t="s">
        <v>1188</v>
      </c>
      <c r="G190" s="214" t="s">
        <v>408</v>
      </c>
      <c r="H190" s="215">
        <v>15</v>
      </c>
      <c r="I190" s="216"/>
      <c r="J190" s="217">
        <f>ROUND(I190*H190,2)</f>
        <v>0</v>
      </c>
      <c r="K190" s="213" t="s">
        <v>169</v>
      </c>
      <c r="L190" s="48"/>
      <c r="M190" s="218" t="s">
        <v>44</v>
      </c>
      <c r="N190" s="219" t="s">
        <v>53</v>
      </c>
      <c r="O190" s="88"/>
      <c r="P190" s="220">
        <f>O190*H190</f>
        <v>0</v>
      </c>
      <c r="Q190" s="220">
        <v>0</v>
      </c>
      <c r="R190" s="220">
        <f>Q190*H190</f>
        <v>0</v>
      </c>
      <c r="S190" s="220">
        <v>0</v>
      </c>
      <c r="T190" s="221">
        <f>S190*H190</f>
        <v>0</v>
      </c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R190" s="222" t="s">
        <v>170</v>
      </c>
      <c r="AT190" s="222" t="s">
        <v>165</v>
      </c>
      <c r="AU190" s="222" t="s">
        <v>21</v>
      </c>
      <c r="AY190" s="20" t="s">
        <v>163</v>
      </c>
      <c r="BE190" s="223">
        <f>IF(N190="základní",J190,0)</f>
        <v>0</v>
      </c>
      <c r="BF190" s="223">
        <f>IF(N190="snížená",J190,0)</f>
        <v>0</v>
      </c>
      <c r="BG190" s="223">
        <f>IF(N190="zákl. přenesená",J190,0)</f>
        <v>0</v>
      </c>
      <c r="BH190" s="223">
        <f>IF(N190="sníž. přenesená",J190,0)</f>
        <v>0</v>
      </c>
      <c r="BI190" s="223">
        <f>IF(N190="nulová",J190,0)</f>
        <v>0</v>
      </c>
      <c r="BJ190" s="20" t="s">
        <v>90</v>
      </c>
      <c r="BK190" s="223">
        <f>ROUND(I190*H190,2)</f>
        <v>0</v>
      </c>
      <c r="BL190" s="20" t="s">
        <v>170</v>
      </c>
      <c r="BM190" s="222" t="s">
        <v>1189</v>
      </c>
    </row>
    <row r="191" s="2" customFormat="1">
      <c r="A191" s="42"/>
      <c r="B191" s="43"/>
      <c r="C191" s="44"/>
      <c r="D191" s="224" t="s">
        <v>172</v>
      </c>
      <c r="E191" s="44"/>
      <c r="F191" s="225" t="s">
        <v>1190</v>
      </c>
      <c r="G191" s="44"/>
      <c r="H191" s="44"/>
      <c r="I191" s="226"/>
      <c r="J191" s="44"/>
      <c r="K191" s="44"/>
      <c r="L191" s="48"/>
      <c r="M191" s="227"/>
      <c r="N191" s="228"/>
      <c r="O191" s="88"/>
      <c r="P191" s="88"/>
      <c r="Q191" s="88"/>
      <c r="R191" s="88"/>
      <c r="S191" s="88"/>
      <c r="T191" s="89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T191" s="20" t="s">
        <v>172</v>
      </c>
      <c r="AU191" s="20" t="s">
        <v>21</v>
      </c>
    </row>
    <row r="192" s="13" customFormat="1">
      <c r="A192" s="13"/>
      <c r="B192" s="229"/>
      <c r="C192" s="230"/>
      <c r="D192" s="231" t="s">
        <v>174</v>
      </c>
      <c r="E192" s="232" t="s">
        <v>44</v>
      </c>
      <c r="F192" s="233" t="s">
        <v>1191</v>
      </c>
      <c r="G192" s="230"/>
      <c r="H192" s="234">
        <v>15</v>
      </c>
      <c r="I192" s="235"/>
      <c r="J192" s="230"/>
      <c r="K192" s="230"/>
      <c r="L192" s="236"/>
      <c r="M192" s="237"/>
      <c r="N192" s="238"/>
      <c r="O192" s="238"/>
      <c r="P192" s="238"/>
      <c r="Q192" s="238"/>
      <c r="R192" s="238"/>
      <c r="S192" s="238"/>
      <c r="T192" s="23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0" t="s">
        <v>174</v>
      </c>
      <c r="AU192" s="240" t="s">
        <v>21</v>
      </c>
      <c r="AV192" s="13" t="s">
        <v>21</v>
      </c>
      <c r="AW192" s="13" t="s">
        <v>42</v>
      </c>
      <c r="AX192" s="13" t="s">
        <v>90</v>
      </c>
      <c r="AY192" s="240" t="s">
        <v>163</v>
      </c>
    </row>
    <row r="193" s="2" customFormat="1" ht="16.5" customHeight="1">
      <c r="A193" s="42"/>
      <c r="B193" s="43"/>
      <c r="C193" s="263" t="s">
        <v>338</v>
      </c>
      <c r="D193" s="263" t="s">
        <v>306</v>
      </c>
      <c r="E193" s="264" t="s">
        <v>1192</v>
      </c>
      <c r="F193" s="265" t="s">
        <v>1193</v>
      </c>
      <c r="G193" s="266" t="s">
        <v>408</v>
      </c>
      <c r="H193" s="267">
        <v>13.390000000000001</v>
      </c>
      <c r="I193" s="268"/>
      <c r="J193" s="269">
        <f>ROUND(I193*H193,2)</f>
        <v>0</v>
      </c>
      <c r="K193" s="265" t="s">
        <v>169</v>
      </c>
      <c r="L193" s="270"/>
      <c r="M193" s="271" t="s">
        <v>44</v>
      </c>
      <c r="N193" s="272" t="s">
        <v>53</v>
      </c>
      <c r="O193" s="88"/>
      <c r="P193" s="220">
        <f>O193*H193</f>
        <v>0</v>
      </c>
      <c r="Q193" s="220">
        <v>0.00048000000000000001</v>
      </c>
      <c r="R193" s="220">
        <f>Q193*H193</f>
        <v>0.0064272000000000001</v>
      </c>
      <c r="S193" s="220">
        <v>0</v>
      </c>
      <c r="T193" s="221">
        <f>S193*H193</f>
        <v>0</v>
      </c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R193" s="222" t="s">
        <v>218</v>
      </c>
      <c r="AT193" s="222" t="s">
        <v>306</v>
      </c>
      <c r="AU193" s="222" t="s">
        <v>21</v>
      </c>
      <c r="AY193" s="20" t="s">
        <v>163</v>
      </c>
      <c r="BE193" s="223">
        <f>IF(N193="základní",J193,0)</f>
        <v>0</v>
      </c>
      <c r="BF193" s="223">
        <f>IF(N193="snížená",J193,0)</f>
        <v>0</v>
      </c>
      <c r="BG193" s="223">
        <f>IF(N193="zákl. přenesená",J193,0)</f>
        <v>0</v>
      </c>
      <c r="BH193" s="223">
        <f>IF(N193="sníž. přenesená",J193,0)</f>
        <v>0</v>
      </c>
      <c r="BI193" s="223">
        <f>IF(N193="nulová",J193,0)</f>
        <v>0</v>
      </c>
      <c r="BJ193" s="20" t="s">
        <v>90</v>
      </c>
      <c r="BK193" s="223">
        <f>ROUND(I193*H193,2)</f>
        <v>0</v>
      </c>
      <c r="BL193" s="20" t="s">
        <v>170</v>
      </c>
      <c r="BM193" s="222" t="s">
        <v>1194</v>
      </c>
    </row>
    <row r="194" s="13" customFormat="1">
      <c r="A194" s="13"/>
      <c r="B194" s="229"/>
      <c r="C194" s="230"/>
      <c r="D194" s="231" t="s">
        <v>174</v>
      </c>
      <c r="E194" s="232" t="s">
        <v>44</v>
      </c>
      <c r="F194" s="233" t="s">
        <v>249</v>
      </c>
      <c r="G194" s="230"/>
      <c r="H194" s="234">
        <v>13</v>
      </c>
      <c r="I194" s="235"/>
      <c r="J194" s="230"/>
      <c r="K194" s="230"/>
      <c r="L194" s="236"/>
      <c r="M194" s="237"/>
      <c r="N194" s="238"/>
      <c r="O194" s="238"/>
      <c r="P194" s="238"/>
      <c r="Q194" s="238"/>
      <c r="R194" s="238"/>
      <c r="S194" s="238"/>
      <c r="T194" s="23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0" t="s">
        <v>174</v>
      </c>
      <c r="AU194" s="240" t="s">
        <v>21</v>
      </c>
      <c r="AV194" s="13" t="s">
        <v>21</v>
      </c>
      <c r="AW194" s="13" t="s">
        <v>42</v>
      </c>
      <c r="AX194" s="13" t="s">
        <v>90</v>
      </c>
      <c r="AY194" s="240" t="s">
        <v>163</v>
      </c>
    </row>
    <row r="195" s="13" customFormat="1">
      <c r="A195" s="13"/>
      <c r="B195" s="229"/>
      <c r="C195" s="230"/>
      <c r="D195" s="231" t="s">
        <v>174</v>
      </c>
      <c r="E195" s="230"/>
      <c r="F195" s="233" t="s">
        <v>1195</v>
      </c>
      <c r="G195" s="230"/>
      <c r="H195" s="234">
        <v>13.390000000000001</v>
      </c>
      <c r="I195" s="235"/>
      <c r="J195" s="230"/>
      <c r="K195" s="230"/>
      <c r="L195" s="236"/>
      <c r="M195" s="237"/>
      <c r="N195" s="238"/>
      <c r="O195" s="238"/>
      <c r="P195" s="238"/>
      <c r="Q195" s="238"/>
      <c r="R195" s="238"/>
      <c r="S195" s="238"/>
      <c r="T195" s="23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0" t="s">
        <v>174</v>
      </c>
      <c r="AU195" s="240" t="s">
        <v>21</v>
      </c>
      <c r="AV195" s="13" t="s">
        <v>21</v>
      </c>
      <c r="AW195" s="13" t="s">
        <v>4</v>
      </c>
      <c r="AX195" s="13" t="s">
        <v>90</v>
      </c>
      <c r="AY195" s="240" t="s">
        <v>163</v>
      </c>
    </row>
    <row r="196" s="2" customFormat="1" ht="16.5" customHeight="1">
      <c r="A196" s="42"/>
      <c r="B196" s="43"/>
      <c r="C196" s="263" t="s">
        <v>343</v>
      </c>
      <c r="D196" s="263" t="s">
        <v>306</v>
      </c>
      <c r="E196" s="264" t="s">
        <v>1196</v>
      </c>
      <c r="F196" s="265" t="s">
        <v>1197</v>
      </c>
      <c r="G196" s="266" t="s">
        <v>408</v>
      </c>
      <c r="H196" s="267">
        <v>2.0600000000000001</v>
      </c>
      <c r="I196" s="268"/>
      <c r="J196" s="269">
        <f>ROUND(I196*H196,2)</f>
        <v>0</v>
      </c>
      <c r="K196" s="265" t="s">
        <v>169</v>
      </c>
      <c r="L196" s="270"/>
      <c r="M196" s="271" t="s">
        <v>44</v>
      </c>
      <c r="N196" s="272" t="s">
        <v>53</v>
      </c>
      <c r="O196" s="88"/>
      <c r="P196" s="220">
        <f>O196*H196</f>
        <v>0</v>
      </c>
      <c r="Q196" s="220">
        <v>0.00131</v>
      </c>
      <c r="R196" s="220">
        <f>Q196*H196</f>
        <v>0.0026986000000000002</v>
      </c>
      <c r="S196" s="220">
        <v>0</v>
      </c>
      <c r="T196" s="221">
        <f>S196*H196</f>
        <v>0</v>
      </c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R196" s="222" t="s">
        <v>218</v>
      </c>
      <c r="AT196" s="222" t="s">
        <v>306</v>
      </c>
      <c r="AU196" s="222" t="s">
        <v>21</v>
      </c>
      <c r="AY196" s="20" t="s">
        <v>163</v>
      </c>
      <c r="BE196" s="223">
        <f>IF(N196="základní",J196,0)</f>
        <v>0</v>
      </c>
      <c r="BF196" s="223">
        <f>IF(N196="snížená",J196,0)</f>
        <v>0</v>
      </c>
      <c r="BG196" s="223">
        <f>IF(N196="zákl. přenesená",J196,0)</f>
        <v>0</v>
      </c>
      <c r="BH196" s="223">
        <f>IF(N196="sníž. přenesená",J196,0)</f>
        <v>0</v>
      </c>
      <c r="BI196" s="223">
        <f>IF(N196="nulová",J196,0)</f>
        <v>0</v>
      </c>
      <c r="BJ196" s="20" t="s">
        <v>90</v>
      </c>
      <c r="BK196" s="223">
        <f>ROUND(I196*H196,2)</f>
        <v>0</v>
      </c>
      <c r="BL196" s="20" t="s">
        <v>170</v>
      </c>
      <c r="BM196" s="222" t="s">
        <v>1198</v>
      </c>
    </row>
    <row r="197" s="13" customFormat="1">
      <c r="A197" s="13"/>
      <c r="B197" s="229"/>
      <c r="C197" s="230"/>
      <c r="D197" s="231" t="s">
        <v>174</v>
      </c>
      <c r="E197" s="232" t="s">
        <v>44</v>
      </c>
      <c r="F197" s="233" t="s">
        <v>21</v>
      </c>
      <c r="G197" s="230"/>
      <c r="H197" s="234">
        <v>2</v>
      </c>
      <c r="I197" s="235"/>
      <c r="J197" s="230"/>
      <c r="K197" s="230"/>
      <c r="L197" s="236"/>
      <c r="M197" s="237"/>
      <c r="N197" s="238"/>
      <c r="O197" s="238"/>
      <c r="P197" s="238"/>
      <c r="Q197" s="238"/>
      <c r="R197" s="238"/>
      <c r="S197" s="238"/>
      <c r="T197" s="23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0" t="s">
        <v>174</v>
      </c>
      <c r="AU197" s="240" t="s">
        <v>21</v>
      </c>
      <c r="AV197" s="13" t="s">
        <v>21</v>
      </c>
      <c r="AW197" s="13" t="s">
        <v>42</v>
      </c>
      <c r="AX197" s="13" t="s">
        <v>90</v>
      </c>
      <c r="AY197" s="240" t="s">
        <v>163</v>
      </c>
    </row>
    <row r="198" s="13" customFormat="1">
      <c r="A198" s="13"/>
      <c r="B198" s="229"/>
      <c r="C198" s="230"/>
      <c r="D198" s="231" t="s">
        <v>174</v>
      </c>
      <c r="E198" s="230"/>
      <c r="F198" s="233" t="s">
        <v>1199</v>
      </c>
      <c r="G198" s="230"/>
      <c r="H198" s="234">
        <v>2.0600000000000001</v>
      </c>
      <c r="I198" s="235"/>
      <c r="J198" s="230"/>
      <c r="K198" s="230"/>
      <c r="L198" s="236"/>
      <c r="M198" s="237"/>
      <c r="N198" s="238"/>
      <c r="O198" s="238"/>
      <c r="P198" s="238"/>
      <c r="Q198" s="238"/>
      <c r="R198" s="238"/>
      <c r="S198" s="238"/>
      <c r="T198" s="239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0" t="s">
        <v>174</v>
      </c>
      <c r="AU198" s="240" t="s">
        <v>21</v>
      </c>
      <c r="AV198" s="13" t="s">
        <v>21</v>
      </c>
      <c r="AW198" s="13" t="s">
        <v>4</v>
      </c>
      <c r="AX198" s="13" t="s">
        <v>90</v>
      </c>
      <c r="AY198" s="240" t="s">
        <v>163</v>
      </c>
    </row>
    <row r="199" s="2" customFormat="1" ht="24.15" customHeight="1">
      <c r="A199" s="42"/>
      <c r="B199" s="43"/>
      <c r="C199" s="211" t="s">
        <v>349</v>
      </c>
      <c r="D199" s="211" t="s">
        <v>165</v>
      </c>
      <c r="E199" s="212" t="s">
        <v>1200</v>
      </c>
      <c r="F199" s="213" t="s">
        <v>1201</v>
      </c>
      <c r="G199" s="214" t="s">
        <v>408</v>
      </c>
      <c r="H199" s="215">
        <v>33</v>
      </c>
      <c r="I199" s="216"/>
      <c r="J199" s="217">
        <f>ROUND(I199*H199,2)</f>
        <v>0</v>
      </c>
      <c r="K199" s="213" t="s">
        <v>169</v>
      </c>
      <c r="L199" s="48"/>
      <c r="M199" s="218" t="s">
        <v>44</v>
      </c>
      <c r="N199" s="219" t="s">
        <v>53</v>
      </c>
      <c r="O199" s="88"/>
      <c r="P199" s="220">
        <f>O199*H199</f>
        <v>0</v>
      </c>
      <c r="Q199" s="220">
        <v>3.0000000000000001E-05</v>
      </c>
      <c r="R199" s="220">
        <f>Q199*H199</f>
        <v>0.00098999999999999999</v>
      </c>
      <c r="S199" s="220">
        <v>0</v>
      </c>
      <c r="T199" s="221">
        <f>S199*H199</f>
        <v>0</v>
      </c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R199" s="222" t="s">
        <v>170</v>
      </c>
      <c r="AT199" s="222" t="s">
        <v>165</v>
      </c>
      <c r="AU199" s="222" t="s">
        <v>21</v>
      </c>
      <c r="AY199" s="20" t="s">
        <v>163</v>
      </c>
      <c r="BE199" s="223">
        <f>IF(N199="základní",J199,0)</f>
        <v>0</v>
      </c>
      <c r="BF199" s="223">
        <f>IF(N199="snížená",J199,0)</f>
        <v>0</v>
      </c>
      <c r="BG199" s="223">
        <f>IF(N199="zákl. přenesená",J199,0)</f>
        <v>0</v>
      </c>
      <c r="BH199" s="223">
        <f>IF(N199="sníž. přenesená",J199,0)</f>
        <v>0</v>
      </c>
      <c r="BI199" s="223">
        <f>IF(N199="nulová",J199,0)</f>
        <v>0</v>
      </c>
      <c r="BJ199" s="20" t="s">
        <v>90</v>
      </c>
      <c r="BK199" s="223">
        <f>ROUND(I199*H199,2)</f>
        <v>0</v>
      </c>
      <c r="BL199" s="20" t="s">
        <v>170</v>
      </c>
      <c r="BM199" s="222" t="s">
        <v>1202</v>
      </c>
    </row>
    <row r="200" s="2" customFormat="1">
      <c r="A200" s="42"/>
      <c r="B200" s="43"/>
      <c r="C200" s="44"/>
      <c r="D200" s="224" t="s">
        <v>172</v>
      </c>
      <c r="E200" s="44"/>
      <c r="F200" s="225" t="s">
        <v>1203</v>
      </c>
      <c r="G200" s="44"/>
      <c r="H200" s="44"/>
      <c r="I200" s="226"/>
      <c r="J200" s="44"/>
      <c r="K200" s="44"/>
      <c r="L200" s="48"/>
      <c r="M200" s="227"/>
      <c r="N200" s="228"/>
      <c r="O200" s="88"/>
      <c r="P200" s="88"/>
      <c r="Q200" s="88"/>
      <c r="R200" s="88"/>
      <c r="S200" s="88"/>
      <c r="T200" s="89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T200" s="20" t="s">
        <v>172</v>
      </c>
      <c r="AU200" s="20" t="s">
        <v>21</v>
      </c>
    </row>
    <row r="201" s="13" customFormat="1">
      <c r="A201" s="13"/>
      <c r="B201" s="229"/>
      <c r="C201" s="230"/>
      <c r="D201" s="231" t="s">
        <v>174</v>
      </c>
      <c r="E201" s="232" t="s">
        <v>44</v>
      </c>
      <c r="F201" s="233" t="s">
        <v>375</v>
      </c>
      <c r="G201" s="230"/>
      <c r="H201" s="234">
        <v>33</v>
      </c>
      <c r="I201" s="235"/>
      <c r="J201" s="230"/>
      <c r="K201" s="230"/>
      <c r="L201" s="236"/>
      <c r="M201" s="237"/>
      <c r="N201" s="238"/>
      <c r="O201" s="238"/>
      <c r="P201" s="238"/>
      <c r="Q201" s="238"/>
      <c r="R201" s="238"/>
      <c r="S201" s="238"/>
      <c r="T201" s="23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0" t="s">
        <v>174</v>
      </c>
      <c r="AU201" s="240" t="s">
        <v>21</v>
      </c>
      <c r="AV201" s="13" t="s">
        <v>21</v>
      </c>
      <c r="AW201" s="13" t="s">
        <v>42</v>
      </c>
      <c r="AX201" s="13" t="s">
        <v>90</v>
      </c>
      <c r="AY201" s="240" t="s">
        <v>163</v>
      </c>
    </row>
    <row r="202" s="2" customFormat="1" ht="16.5" customHeight="1">
      <c r="A202" s="42"/>
      <c r="B202" s="43"/>
      <c r="C202" s="263" t="s">
        <v>355</v>
      </c>
      <c r="D202" s="263" t="s">
        <v>306</v>
      </c>
      <c r="E202" s="264" t="s">
        <v>1204</v>
      </c>
      <c r="F202" s="265" t="s">
        <v>1205</v>
      </c>
      <c r="G202" s="266" t="s">
        <v>408</v>
      </c>
      <c r="H202" s="267">
        <v>33.494999999999997</v>
      </c>
      <c r="I202" s="268"/>
      <c r="J202" s="269">
        <f>ROUND(I202*H202,2)</f>
        <v>0</v>
      </c>
      <c r="K202" s="265" t="s">
        <v>169</v>
      </c>
      <c r="L202" s="270"/>
      <c r="M202" s="271" t="s">
        <v>44</v>
      </c>
      <c r="N202" s="272" t="s">
        <v>53</v>
      </c>
      <c r="O202" s="88"/>
      <c r="P202" s="220">
        <f>O202*H202</f>
        <v>0</v>
      </c>
      <c r="Q202" s="220">
        <v>0.0035000000000000001</v>
      </c>
      <c r="R202" s="220">
        <f>Q202*H202</f>
        <v>0.11723249999999999</v>
      </c>
      <c r="S202" s="220">
        <v>0</v>
      </c>
      <c r="T202" s="221">
        <f>S202*H202</f>
        <v>0</v>
      </c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R202" s="222" t="s">
        <v>218</v>
      </c>
      <c r="AT202" s="222" t="s">
        <v>306</v>
      </c>
      <c r="AU202" s="222" t="s">
        <v>21</v>
      </c>
      <c r="AY202" s="20" t="s">
        <v>163</v>
      </c>
      <c r="BE202" s="223">
        <f>IF(N202="základní",J202,0)</f>
        <v>0</v>
      </c>
      <c r="BF202" s="223">
        <f>IF(N202="snížená",J202,0)</f>
        <v>0</v>
      </c>
      <c r="BG202" s="223">
        <f>IF(N202="zákl. přenesená",J202,0)</f>
        <v>0</v>
      </c>
      <c r="BH202" s="223">
        <f>IF(N202="sníž. přenesená",J202,0)</f>
        <v>0</v>
      </c>
      <c r="BI202" s="223">
        <f>IF(N202="nulová",J202,0)</f>
        <v>0</v>
      </c>
      <c r="BJ202" s="20" t="s">
        <v>90</v>
      </c>
      <c r="BK202" s="223">
        <f>ROUND(I202*H202,2)</f>
        <v>0</v>
      </c>
      <c r="BL202" s="20" t="s">
        <v>170</v>
      </c>
      <c r="BM202" s="222" t="s">
        <v>1206</v>
      </c>
    </row>
    <row r="203" s="13" customFormat="1">
      <c r="A203" s="13"/>
      <c r="B203" s="229"/>
      <c r="C203" s="230"/>
      <c r="D203" s="231" t="s">
        <v>174</v>
      </c>
      <c r="E203" s="230"/>
      <c r="F203" s="233" t="s">
        <v>1207</v>
      </c>
      <c r="G203" s="230"/>
      <c r="H203" s="234">
        <v>33.494999999999997</v>
      </c>
      <c r="I203" s="235"/>
      <c r="J203" s="230"/>
      <c r="K203" s="230"/>
      <c r="L203" s="236"/>
      <c r="M203" s="237"/>
      <c r="N203" s="238"/>
      <c r="O203" s="238"/>
      <c r="P203" s="238"/>
      <c r="Q203" s="238"/>
      <c r="R203" s="238"/>
      <c r="S203" s="238"/>
      <c r="T203" s="239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0" t="s">
        <v>174</v>
      </c>
      <c r="AU203" s="240" t="s">
        <v>21</v>
      </c>
      <c r="AV203" s="13" t="s">
        <v>21</v>
      </c>
      <c r="AW203" s="13" t="s">
        <v>4</v>
      </c>
      <c r="AX203" s="13" t="s">
        <v>90</v>
      </c>
      <c r="AY203" s="240" t="s">
        <v>163</v>
      </c>
    </row>
    <row r="204" s="2" customFormat="1" ht="16.5" customHeight="1">
      <c r="A204" s="42"/>
      <c r="B204" s="43"/>
      <c r="C204" s="263" t="s">
        <v>364</v>
      </c>
      <c r="D204" s="263" t="s">
        <v>306</v>
      </c>
      <c r="E204" s="264" t="s">
        <v>1208</v>
      </c>
      <c r="F204" s="265" t="s">
        <v>1209</v>
      </c>
      <c r="G204" s="266" t="s">
        <v>408</v>
      </c>
      <c r="H204" s="267">
        <v>33.494999999999997</v>
      </c>
      <c r="I204" s="268"/>
      <c r="J204" s="269">
        <f>ROUND(I204*H204,2)</f>
        <v>0</v>
      </c>
      <c r="K204" s="265" t="s">
        <v>169</v>
      </c>
      <c r="L204" s="270"/>
      <c r="M204" s="271" t="s">
        <v>44</v>
      </c>
      <c r="N204" s="272" t="s">
        <v>53</v>
      </c>
      <c r="O204" s="88"/>
      <c r="P204" s="220">
        <f>O204*H204</f>
        <v>0</v>
      </c>
      <c r="Q204" s="220">
        <v>0.00050000000000000001</v>
      </c>
      <c r="R204" s="220">
        <f>Q204*H204</f>
        <v>0.016747499999999998</v>
      </c>
      <c r="S204" s="220">
        <v>0</v>
      </c>
      <c r="T204" s="221">
        <f>S204*H204</f>
        <v>0</v>
      </c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R204" s="222" t="s">
        <v>218</v>
      </c>
      <c r="AT204" s="222" t="s">
        <v>306</v>
      </c>
      <c r="AU204" s="222" t="s">
        <v>21</v>
      </c>
      <c r="AY204" s="20" t="s">
        <v>163</v>
      </c>
      <c r="BE204" s="223">
        <f>IF(N204="základní",J204,0)</f>
        <v>0</v>
      </c>
      <c r="BF204" s="223">
        <f>IF(N204="snížená",J204,0)</f>
        <v>0</v>
      </c>
      <c r="BG204" s="223">
        <f>IF(N204="zákl. přenesená",J204,0)</f>
        <v>0</v>
      </c>
      <c r="BH204" s="223">
        <f>IF(N204="sníž. přenesená",J204,0)</f>
        <v>0</v>
      </c>
      <c r="BI204" s="223">
        <f>IF(N204="nulová",J204,0)</f>
        <v>0</v>
      </c>
      <c r="BJ204" s="20" t="s">
        <v>90</v>
      </c>
      <c r="BK204" s="223">
        <f>ROUND(I204*H204,2)</f>
        <v>0</v>
      </c>
      <c r="BL204" s="20" t="s">
        <v>170</v>
      </c>
      <c r="BM204" s="222" t="s">
        <v>1210</v>
      </c>
    </row>
    <row r="205" s="13" customFormat="1">
      <c r="A205" s="13"/>
      <c r="B205" s="229"/>
      <c r="C205" s="230"/>
      <c r="D205" s="231" t="s">
        <v>174</v>
      </c>
      <c r="E205" s="230"/>
      <c r="F205" s="233" t="s">
        <v>1207</v>
      </c>
      <c r="G205" s="230"/>
      <c r="H205" s="234">
        <v>33.494999999999997</v>
      </c>
      <c r="I205" s="235"/>
      <c r="J205" s="230"/>
      <c r="K205" s="230"/>
      <c r="L205" s="236"/>
      <c r="M205" s="237"/>
      <c r="N205" s="238"/>
      <c r="O205" s="238"/>
      <c r="P205" s="238"/>
      <c r="Q205" s="238"/>
      <c r="R205" s="238"/>
      <c r="S205" s="238"/>
      <c r="T205" s="239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0" t="s">
        <v>174</v>
      </c>
      <c r="AU205" s="240" t="s">
        <v>21</v>
      </c>
      <c r="AV205" s="13" t="s">
        <v>21</v>
      </c>
      <c r="AW205" s="13" t="s">
        <v>4</v>
      </c>
      <c r="AX205" s="13" t="s">
        <v>90</v>
      </c>
      <c r="AY205" s="240" t="s">
        <v>163</v>
      </c>
    </row>
    <row r="206" s="2" customFormat="1" ht="24.15" customHeight="1">
      <c r="A206" s="42"/>
      <c r="B206" s="43"/>
      <c r="C206" s="211" t="s">
        <v>369</v>
      </c>
      <c r="D206" s="211" t="s">
        <v>165</v>
      </c>
      <c r="E206" s="212" t="s">
        <v>1211</v>
      </c>
      <c r="F206" s="213" t="s">
        <v>1212</v>
      </c>
      <c r="G206" s="214" t="s">
        <v>408</v>
      </c>
      <c r="H206" s="215">
        <v>13</v>
      </c>
      <c r="I206" s="216"/>
      <c r="J206" s="217">
        <f>ROUND(I206*H206,2)</f>
        <v>0</v>
      </c>
      <c r="K206" s="213" t="s">
        <v>169</v>
      </c>
      <c r="L206" s="48"/>
      <c r="M206" s="218" t="s">
        <v>44</v>
      </c>
      <c r="N206" s="219" t="s">
        <v>53</v>
      </c>
      <c r="O206" s="88"/>
      <c r="P206" s="220">
        <f>O206*H206</f>
        <v>0</v>
      </c>
      <c r="Q206" s="220">
        <v>0</v>
      </c>
      <c r="R206" s="220">
        <f>Q206*H206</f>
        <v>0</v>
      </c>
      <c r="S206" s="220">
        <v>0</v>
      </c>
      <c r="T206" s="221">
        <f>S206*H206</f>
        <v>0</v>
      </c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R206" s="222" t="s">
        <v>170</v>
      </c>
      <c r="AT206" s="222" t="s">
        <v>165</v>
      </c>
      <c r="AU206" s="222" t="s">
        <v>21</v>
      </c>
      <c r="AY206" s="20" t="s">
        <v>163</v>
      </c>
      <c r="BE206" s="223">
        <f>IF(N206="základní",J206,0)</f>
        <v>0</v>
      </c>
      <c r="BF206" s="223">
        <f>IF(N206="snížená",J206,0)</f>
        <v>0</v>
      </c>
      <c r="BG206" s="223">
        <f>IF(N206="zákl. přenesená",J206,0)</f>
        <v>0</v>
      </c>
      <c r="BH206" s="223">
        <f>IF(N206="sníž. přenesená",J206,0)</f>
        <v>0</v>
      </c>
      <c r="BI206" s="223">
        <f>IF(N206="nulová",J206,0)</f>
        <v>0</v>
      </c>
      <c r="BJ206" s="20" t="s">
        <v>90</v>
      </c>
      <c r="BK206" s="223">
        <f>ROUND(I206*H206,2)</f>
        <v>0</v>
      </c>
      <c r="BL206" s="20" t="s">
        <v>170</v>
      </c>
      <c r="BM206" s="222" t="s">
        <v>1213</v>
      </c>
    </row>
    <row r="207" s="2" customFormat="1">
      <c r="A207" s="42"/>
      <c r="B207" s="43"/>
      <c r="C207" s="44"/>
      <c r="D207" s="224" t="s">
        <v>172</v>
      </c>
      <c r="E207" s="44"/>
      <c r="F207" s="225" t="s">
        <v>1214</v>
      </c>
      <c r="G207" s="44"/>
      <c r="H207" s="44"/>
      <c r="I207" s="226"/>
      <c r="J207" s="44"/>
      <c r="K207" s="44"/>
      <c r="L207" s="48"/>
      <c r="M207" s="227"/>
      <c r="N207" s="228"/>
      <c r="O207" s="88"/>
      <c r="P207" s="88"/>
      <c r="Q207" s="88"/>
      <c r="R207" s="88"/>
      <c r="S207" s="88"/>
      <c r="T207" s="89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T207" s="20" t="s">
        <v>172</v>
      </c>
      <c r="AU207" s="20" t="s">
        <v>21</v>
      </c>
    </row>
    <row r="208" s="13" customFormat="1">
      <c r="A208" s="13"/>
      <c r="B208" s="229"/>
      <c r="C208" s="230"/>
      <c r="D208" s="231" t="s">
        <v>174</v>
      </c>
      <c r="E208" s="232" t="s">
        <v>44</v>
      </c>
      <c r="F208" s="233" t="s">
        <v>249</v>
      </c>
      <c r="G208" s="230"/>
      <c r="H208" s="234">
        <v>13</v>
      </c>
      <c r="I208" s="235"/>
      <c r="J208" s="230"/>
      <c r="K208" s="230"/>
      <c r="L208" s="236"/>
      <c r="M208" s="237"/>
      <c r="N208" s="238"/>
      <c r="O208" s="238"/>
      <c r="P208" s="238"/>
      <c r="Q208" s="238"/>
      <c r="R208" s="238"/>
      <c r="S208" s="238"/>
      <c r="T208" s="239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0" t="s">
        <v>174</v>
      </c>
      <c r="AU208" s="240" t="s">
        <v>21</v>
      </c>
      <c r="AV208" s="13" t="s">
        <v>21</v>
      </c>
      <c r="AW208" s="13" t="s">
        <v>42</v>
      </c>
      <c r="AX208" s="13" t="s">
        <v>90</v>
      </c>
      <c r="AY208" s="240" t="s">
        <v>163</v>
      </c>
    </row>
    <row r="209" s="2" customFormat="1" ht="16.5" customHeight="1">
      <c r="A209" s="42"/>
      <c r="B209" s="43"/>
      <c r="C209" s="263" t="s">
        <v>375</v>
      </c>
      <c r="D209" s="263" t="s">
        <v>306</v>
      </c>
      <c r="E209" s="264" t="s">
        <v>1215</v>
      </c>
      <c r="F209" s="265" t="s">
        <v>1216</v>
      </c>
      <c r="G209" s="266" t="s">
        <v>408</v>
      </c>
      <c r="H209" s="267">
        <v>13.390000000000001</v>
      </c>
      <c r="I209" s="268"/>
      <c r="J209" s="269">
        <f>ROUND(I209*H209,2)</f>
        <v>0</v>
      </c>
      <c r="K209" s="265" t="s">
        <v>169</v>
      </c>
      <c r="L209" s="270"/>
      <c r="M209" s="271" t="s">
        <v>44</v>
      </c>
      <c r="N209" s="272" t="s">
        <v>53</v>
      </c>
      <c r="O209" s="88"/>
      <c r="P209" s="220">
        <f>O209*H209</f>
        <v>0</v>
      </c>
      <c r="Q209" s="220">
        <v>0.0043</v>
      </c>
      <c r="R209" s="220">
        <f>Q209*H209</f>
        <v>0.057577000000000003</v>
      </c>
      <c r="S209" s="220">
        <v>0</v>
      </c>
      <c r="T209" s="221">
        <f>S209*H209</f>
        <v>0</v>
      </c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R209" s="222" t="s">
        <v>218</v>
      </c>
      <c r="AT209" s="222" t="s">
        <v>306</v>
      </c>
      <c r="AU209" s="222" t="s">
        <v>21</v>
      </c>
      <c r="AY209" s="20" t="s">
        <v>163</v>
      </c>
      <c r="BE209" s="223">
        <f>IF(N209="základní",J209,0)</f>
        <v>0</v>
      </c>
      <c r="BF209" s="223">
        <f>IF(N209="snížená",J209,0)</f>
        <v>0</v>
      </c>
      <c r="BG209" s="223">
        <f>IF(N209="zákl. přenesená",J209,0)</f>
        <v>0</v>
      </c>
      <c r="BH209" s="223">
        <f>IF(N209="sníž. přenesená",J209,0)</f>
        <v>0</v>
      </c>
      <c r="BI209" s="223">
        <f>IF(N209="nulová",J209,0)</f>
        <v>0</v>
      </c>
      <c r="BJ209" s="20" t="s">
        <v>90</v>
      </c>
      <c r="BK209" s="223">
        <f>ROUND(I209*H209,2)</f>
        <v>0</v>
      </c>
      <c r="BL209" s="20" t="s">
        <v>170</v>
      </c>
      <c r="BM209" s="222" t="s">
        <v>1217</v>
      </c>
    </row>
    <row r="210" s="13" customFormat="1">
      <c r="A210" s="13"/>
      <c r="B210" s="229"/>
      <c r="C210" s="230"/>
      <c r="D210" s="231" t="s">
        <v>174</v>
      </c>
      <c r="E210" s="230"/>
      <c r="F210" s="233" t="s">
        <v>1195</v>
      </c>
      <c r="G210" s="230"/>
      <c r="H210" s="234">
        <v>13.390000000000001</v>
      </c>
      <c r="I210" s="235"/>
      <c r="J210" s="230"/>
      <c r="K210" s="230"/>
      <c r="L210" s="236"/>
      <c r="M210" s="237"/>
      <c r="N210" s="238"/>
      <c r="O210" s="238"/>
      <c r="P210" s="238"/>
      <c r="Q210" s="238"/>
      <c r="R210" s="238"/>
      <c r="S210" s="238"/>
      <c r="T210" s="239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0" t="s">
        <v>174</v>
      </c>
      <c r="AU210" s="240" t="s">
        <v>21</v>
      </c>
      <c r="AV210" s="13" t="s">
        <v>21</v>
      </c>
      <c r="AW210" s="13" t="s">
        <v>4</v>
      </c>
      <c r="AX210" s="13" t="s">
        <v>90</v>
      </c>
      <c r="AY210" s="240" t="s">
        <v>163</v>
      </c>
    </row>
    <row r="211" s="2" customFormat="1" ht="16.5" customHeight="1">
      <c r="A211" s="42"/>
      <c r="B211" s="43"/>
      <c r="C211" s="211" t="s">
        <v>381</v>
      </c>
      <c r="D211" s="211" t="s">
        <v>165</v>
      </c>
      <c r="E211" s="212" t="s">
        <v>678</v>
      </c>
      <c r="F211" s="213" t="s">
        <v>679</v>
      </c>
      <c r="G211" s="214" t="s">
        <v>358</v>
      </c>
      <c r="H211" s="215">
        <v>204.69999999999999</v>
      </c>
      <c r="I211" s="216"/>
      <c r="J211" s="217">
        <f>ROUND(I211*H211,2)</f>
        <v>0</v>
      </c>
      <c r="K211" s="213" t="s">
        <v>169</v>
      </c>
      <c r="L211" s="48"/>
      <c r="M211" s="218" t="s">
        <v>44</v>
      </c>
      <c r="N211" s="219" t="s">
        <v>53</v>
      </c>
      <c r="O211" s="88"/>
      <c r="P211" s="220">
        <f>O211*H211</f>
        <v>0</v>
      </c>
      <c r="Q211" s="220">
        <v>9.0000000000000006E-05</v>
      </c>
      <c r="R211" s="220">
        <f>Q211*H211</f>
        <v>0.018422999999999998</v>
      </c>
      <c r="S211" s="220">
        <v>0</v>
      </c>
      <c r="T211" s="221">
        <f>S211*H211</f>
        <v>0</v>
      </c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R211" s="222" t="s">
        <v>170</v>
      </c>
      <c r="AT211" s="222" t="s">
        <v>165</v>
      </c>
      <c r="AU211" s="222" t="s">
        <v>21</v>
      </c>
      <c r="AY211" s="20" t="s">
        <v>163</v>
      </c>
      <c r="BE211" s="223">
        <f>IF(N211="základní",J211,0)</f>
        <v>0</v>
      </c>
      <c r="BF211" s="223">
        <f>IF(N211="snížená",J211,0)</f>
        <v>0</v>
      </c>
      <c r="BG211" s="223">
        <f>IF(N211="zákl. přenesená",J211,0)</f>
        <v>0</v>
      </c>
      <c r="BH211" s="223">
        <f>IF(N211="sníž. přenesená",J211,0)</f>
        <v>0</v>
      </c>
      <c r="BI211" s="223">
        <f>IF(N211="nulová",J211,0)</f>
        <v>0</v>
      </c>
      <c r="BJ211" s="20" t="s">
        <v>90</v>
      </c>
      <c r="BK211" s="223">
        <f>ROUND(I211*H211,2)</f>
        <v>0</v>
      </c>
      <c r="BL211" s="20" t="s">
        <v>170</v>
      </c>
      <c r="BM211" s="222" t="s">
        <v>1218</v>
      </c>
    </row>
    <row r="212" s="2" customFormat="1">
      <c r="A212" s="42"/>
      <c r="B212" s="43"/>
      <c r="C212" s="44"/>
      <c r="D212" s="224" t="s">
        <v>172</v>
      </c>
      <c r="E212" s="44"/>
      <c r="F212" s="225" t="s">
        <v>681</v>
      </c>
      <c r="G212" s="44"/>
      <c r="H212" s="44"/>
      <c r="I212" s="226"/>
      <c r="J212" s="44"/>
      <c r="K212" s="44"/>
      <c r="L212" s="48"/>
      <c r="M212" s="227"/>
      <c r="N212" s="228"/>
      <c r="O212" s="88"/>
      <c r="P212" s="88"/>
      <c r="Q212" s="88"/>
      <c r="R212" s="88"/>
      <c r="S212" s="88"/>
      <c r="T212" s="89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T212" s="20" t="s">
        <v>172</v>
      </c>
      <c r="AU212" s="20" t="s">
        <v>21</v>
      </c>
    </row>
    <row r="213" s="13" customFormat="1">
      <c r="A213" s="13"/>
      <c r="B213" s="229"/>
      <c r="C213" s="230"/>
      <c r="D213" s="231" t="s">
        <v>174</v>
      </c>
      <c r="E213" s="232" t="s">
        <v>44</v>
      </c>
      <c r="F213" s="233" t="s">
        <v>1154</v>
      </c>
      <c r="G213" s="230"/>
      <c r="H213" s="234">
        <v>64.799999999999997</v>
      </c>
      <c r="I213" s="235"/>
      <c r="J213" s="230"/>
      <c r="K213" s="230"/>
      <c r="L213" s="236"/>
      <c r="M213" s="237"/>
      <c r="N213" s="238"/>
      <c r="O213" s="238"/>
      <c r="P213" s="238"/>
      <c r="Q213" s="238"/>
      <c r="R213" s="238"/>
      <c r="S213" s="238"/>
      <c r="T213" s="23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0" t="s">
        <v>174</v>
      </c>
      <c r="AU213" s="240" t="s">
        <v>21</v>
      </c>
      <c r="AV213" s="13" t="s">
        <v>21</v>
      </c>
      <c r="AW213" s="13" t="s">
        <v>42</v>
      </c>
      <c r="AX213" s="13" t="s">
        <v>82</v>
      </c>
      <c r="AY213" s="240" t="s">
        <v>163</v>
      </c>
    </row>
    <row r="214" s="13" customFormat="1">
      <c r="A214" s="13"/>
      <c r="B214" s="229"/>
      <c r="C214" s="230"/>
      <c r="D214" s="231" t="s">
        <v>174</v>
      </c>
      <c r="E214" s="232" t="s">
        <v>44</v>
      </c>
      <c r="F214" s="233" t="s">
        <v>1155</v>
      </c>
      <c r="G214" s="230"/>
      <c r="H214" s="234">
        <v>139.90000000000001</v>
      </c>
      <c r="I214" s="235"/>
      <c r="J214" s="230"/>
      <c r="K214" s="230"/>
      <c r="L214" s="236"/>
      <c r="M214" s="237"/>
      <c r="N214" s="238"/>
      <c r="O214" s="238"/>
      <c r="P214" s="238"/>
      <c r="Q214" s="238"/>
      <c r="R214" s="238"/>
      <c r="S214" s="238"/>
      <c r="T214" s="239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0" t="s">
        <v>174</v>
      </c>
      <c r="AU214" s="240" t="s">
        <v>21</v>
      </c>
      <c r="AV214" s="13" t="s">
        <v>21</v>
      </c>
      <c r="AW214" s="13" t="s">
        <v>42</v>
      </c>
      <c r="AX214" s="13" t="s">
        <v>82</v>
      </c>
      <c r="AY214" s="240" t="s">
        <v>163</v>
      </c>
    </row>
    <row r="215" s="15" customFormat="1">
      <c r="A215" s="15"/>
      <c r="B215" s="252"/>
      <c r="C215" s="253"/>
      <c r="D215" s="231" t="s">
        <v>174</v>
      </c>
      <c r="E215" s="254" t="s">
        <v>44</v>
      </c>
      <c r="F215" s="255" t="s">
        <v>226</v>
      </c>
      <c r="G215" s="253"/>
      <c r="H215" s="256">
        <v>204.69999999999999</v>
      </c>
      <c r="I215" s="257"/>
      <c r="J215" s="253"/>
      <c r="K215" s="253"/>
      <c r="L215" s="258"/>
      <c r="M215" s="259"/>
      <c r="N215" s="260"/>
      <c r="O215" s="260"/>
      <c r="P215" s="260"/>
      <c r="Q215" s="260"/>
      <c r="R215" s="260"/>
      <c r="S215" s="260"/>
      <c r="T215" s="261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2" t="s">
        <v>174</v>
      </c>
      <c r="AU215" s="262" t="s">
        <v>21</v>
      </c>
      <c r="AV215" s="15" t="s">
        <v>170</v>
      </c>
      <c r="AW215" s="15" t="s">
        <v>42</v>
      </c>
      <c r="AX215" s="15" t="s">
        <v>90</v>
      </c>
      <c r="AY215" s="262" t="s">
        <v>163</v>
      </c>
    </row>
    <row r="216" s="2" customFormat="1" ht="24.15" customHeight="1">
      <c r="A216" s="42"/>
      <c r="B216" s="43"/>
      <c r="C216" s="211" t="s">
        <v>386</v>
      </c>
      <c r="D216" s="211" t="s">
        <v>165</v>
      </c>
      <c r="E216" s="212" t="s">
        <v>683</v>
      </c>
      <c r="F216" s="213" t="s">
        <v>684</v>
      </c>
      <c r="G216" s="214" t="s">
        <v>112</v>
      </c>
      <c r="H216" s="215">
        <v>1.2</v>
      </c>
      <c r="I216" s="216"/>
      <c r="J216" s="217">
        <f>ROUND(I216*H216,2)</f>
        <v>0</v>
      </c>
      <c r="K216" s="213" t="s">
        <v>169</v>
      </c>
      <c r="L216" s="48"/>
      <c r="M216" s="218" t="s">
        <v>44</v>
      </c>
      <c r="N216" s="219" t="s">
        <v>53</v>
      </c>
      <c r="O216" s="88"/>
      <c r="P216" s="220">
        <f>O216*H216</f>
        <v>0</v>
      </c>
      <c r="Q216" s="220">
        <v>1.5298499999999999</v>
      </c>
      <c r="R216" s="220">
        <f>Q216*H216</f>
        <v>1.8358199999999998</v>
      </c>
      <c r="S216" s="220">
        <v>0</v>
      </c>
      <c r="T216" s="221">
        <f>S216*H216</f>
        <v>0</v>
      </c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R216" s="222" t="s">
        <v>170</v>
      </c>
      <c r="AT216" s="222" t="s">
        <v>165</v>
      </c>
      <c r="AU216" s="222" t="s">
        <v>21</v>
      </c>
      <c r="AY216" s="20" t="s">
        <v>163</v>
      </c>
      <c r="BE216" s="223">
        <f>IF(N216="základní",J216,0)</f>
        <v>0</v>
      </c>
      <c r="BF216" s="223">
        <f>IF(N216="snížená",J216,0)</f>
        <v>0</v>
      </c>
      <c r="BG216" s="223">
        <f>IF(N216="zákl. přenesená",J216,0)</f>
        <v>0</v>
      </c>
      <c r="BH216" s="223">
        <f>IF(N216="sníž. přenesená",J216,0)</f>
        <v>0</v>
      </c>
      <c r="BI216" s="223">
        <f>IF(N216="nulová",J216,0)</f>
        <v>0</v>
      </c>
      <c r="BJ216" s="20" t="s">
        <v>90</v>
      </c>
      <c r="BK216" s="223">
        <f>ROUND(I216*H216,2)</f>
        <v>0</v>
      </c>
      <c r="BL216" s="20" t="s">
        <v>170</v>
      </c>
      <c r="BM216" s="222" t="s">
        <v>1219</v>
      </c>
    </row>
    <row r="217" s="2" customFormat="1">
      <c r="A217" s="42"/>
      <c r="B217" s="43"/>
      <c r="C217" s="44"/>
      <c r="D217" s="224" t="s">
        <v>172</v>
      </c>
      <c r="E217" s="44"/>
      <c r="F217" s="225" t="s">
        <v>686</v>
      </c>
      <c r="G217" s="44"/>
      <c r="H217" s="44"/>
      <c r="I217" s="226"/>
      <c r="J217" s="44"/>
      <c r="K217" s="44"/>
      <c r="L217" s="48"/>
      <c r="M217" s="227"/>
      <c r="N217" s="228"/>
      <c r="O217" s="88"/>
      <c r="P217" s="88"/>
      <c r="Q217" s="88"/>
      <c r="R217" s="88"/>
      <c r="S217" s="88"/>
      <c r="T217" s="89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T217" s="20" t="s">
        <v>172</v>
      </c>
      <c r="AU217" s="20" t="s">
        <v>21</v>
      </c>
    </row>
    <row r="218" s="13" customFormat="1">
      <c r="A218" s="13"/>
      <c r="B218" s="229"/>
      <c r="C218" s="230"/>
      <c r="D218" s="231" t="s">
        <v>174</v>
      </c>
      <c r="E218" s="232" t="s">
        <v>44</v>
      </c>
      <c r="F218" s="233" t="s">
        <v>1220</v>
      </c>
      <c r="G218" s="230"/>
      <c r="H218" s="234">
        <v>0.80000000000000004</v>
      </c>
      <c r="I218" s="235"/>
      <c r="J218" s="230"/>
      <c r="K218" s="230"/>
      <c r="L218" s="236"/>
      <c r="M218" s="237"/>
      <c r="N218" s="238"/>
      <c r="O218" s="238"/>
      <c r="P218" s="238"/>
      <c r="Q218" s="238"/>
      <c r="R218" s="238"/>
      <c r="S218" s="238"/>
      <c r="T218" s="239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0" t="s">
        <v>174</v>
      </c>
      <c r="AU218" s="240" t="s">
        <v>21</v>
      </c>
      <c r="AV218" s="13" t="s">
        <v>21</v>
      </c>
      <c r="AW218" s="13" t="s">
        <v>42</v>
      </c>
      <c r="AX218" s="13" t="s">
        <v>82</v>
      </c>
      <c r="AY218" s="240" t="s">
        <v>163</v>
      </c>
    </row>
    <row r="219" s="13" customFormat="1">
      <c r="A219" s="13"/>
      <c r="B219" s="229"/>
      <c r="C219" s="230"/>
      <c r="D219" s="231" t="s">
        <v>174</v>
      </c>
      <c r="E219" s="232" t="s">
        <v>44</v>
      </c>
      <c r="F219" s="233" t="s">
        <v>1221</v>
      </c>
      <c r="G219" s="230"/>
      <c r="H219" s="234">
        <v>0.40000000000000002</v>
      </c>
      <c r="I219" s="235"/>
      <c r="J219" s="230"/>
      <c r="K219" s="230"/>
      <c r="L219" s="236"/>
      <c r="M219" s="237"/>
      <c r="N219" s="238"/>
      <c r="O219" s="238"/>
      <c r="P219" s="238"/>
      <c r="Q219" s="238"/>
      <c r="R219" s="238"/>
      <c r="S219" s="238"/>
      <c r="T219" s="239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0" t="s">
        <v>174</v>
      </c>
      <c r="AU219" s="240" t="s">
        <v>21</v>
      </c>
      <c r="AV219" s="13" t="s">
        <v>21</v>
      </c>
      <c r="AW219" s="13" t="s">
        <v>42</v>
      </c>
      <c r="AX219" s="13" t="s">
        <v>82</v>
      </c>
      <c r="AY219" s="240" t="s">
        <v>163</v>
      </c>
    </row>
    <row r="220" s="15" customFormat="1">
      <c r="A220" s="15"/>
      <c r="B220" s="252"/>
      <c r="C220" s="253"/>
      <c r="D220" s="231" t="s">
        <v>174</v>
      </c>
      <c r="E220" s="254" t="s">
        <v>44</v>
      </c>
      <c r="F220" s="255" t="s">
        <v>226</v>
      </c>
      <c r="G220" s="253"/>
      <c r="H220" s="256">
        <v>1.2000000000000002</v>
      </c>
      <c r="I220" s="257"/>
      <c r="J220" s="253"/>
      <c r="K220" s="253"/>
      <c r="L220" s="258"/>
      <c r="M220" s="259"/>
      <c r="N220" s="260"/>
      <c r="O220" s="260"/>
      <c r="P220" s="260"/>
      <c r="Q220" s="260"/>
      <c r="R220" s="260"/>
      <c r="S220" s="260"/>
      <c r="T220" s="261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62" t="s">
        <v>174</v>
      </c>
      <c r="AU220" s="262" t="s">
        <v>21</v>
      </c>
      <c r="AV220" s="15" t="s">
        <v>170</v>
      </c>
      <c r="AW220" s="15" t="s">
        <v>42</v>
      </c>
      <c r="AX220" s="15" t="s">
        <v>90</v>
      </c>
      <c r="AY220" s="262" t="s">
        <v>163</v>
      </c>
    </row>
    <row r="221" s="12" customFormat="1" ht="22.8" customHeight="1">
      <c r="A221" s="12"/>
      <c r="B221" s="195"/>
      <c r="C221" s="196"/>
      <c r="D221" s="197" t="s">
        <v>81</v>
      </c>
      <c r="E221" s="209" t="s">
        <v>705</v>
      </c>
      <c r="F221" s="209" t="s">
        <v>706</v>
      </c>
      <c r="G221" s="196"/>
      <c r="H221" s="196"/>
      <c r="I221" s="199"/>
      <c r="J221" s="210">
        <f>BK221</f>
        <v>0</v>
      </c>
      <c r="K221" s="196"/>
      <c r="L221" s="201"/>
      <c r="M221" s="202"/>
      <c r="N221" s="203"/>
      <c r="O221" s="203"/>
      <c r="P221" s="204">
        <f>SUM(P222:P228)</f>
        <v>0</v>
      </c>
      <c r="Q221" s="203"/>
      <c r="R221" s="204">
        <f>SUM(R222:R228)</f>
        <v>0</v>
      </c>
      <c r="S221" s="203"/>
      <c r="T221" s="205">
        <f>SUM(T222:T228)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06" t="s">
        <v>90</v>
      </c>
      <c r="AT221" s="207" t="s">
        <v>81</v>
      </c>
      <c r="AU221" s="207" t="s">
        <v>90</v>
      </c>
      <c r="AY221" s="206" t="s">
        <v>163</v>
      </c>
      <c r="BK221" s="208">
        <f>SUM(BK222:BK228)</f>
        <v>0</v>
      </c>
    </row>
    <row r="222" s="2" customFormat="1" ht="21.75" customHeight="1">
      <c r="A222" s="42"/>
      <c r="B222" s="43"/>
      <c r="C222" s="211" t="s">
        <v>392</v>
      </c>
      <c r="D222" s="211" t="s">
        <v>165</v>
      </c>
      <c r="E222" s="212" t="s">
        <v>708</v>
      </c>
      <c r="F222" s="213" t="s">
        <v>709</v>
      </c>
      <c r="G222" s="214" t="s">
        <v>279</v>
      </c>
      <c r="H222" s="215">
        <v>0.20000000000000001</v>
      </c>
      <c r="I222" s="216"/>
      <c r="J222" s="217">
        <f>ROUND(I222*H222,2)</f>
        <v>0</v>
      </c>
      <c r="K222" s="213" t="s">
        <v>169</v>
      </c>
      <c r="L222" s="48"/>
      <c r="M222" s="218" t="s">
        <v>44</v>
      </c>
      <c r="N222" s="219" t="s">
        <v>53</v>
      </c>
      <c r="O222" s="88"/>
      <c r="P222" s="220">
        <f>O222*H222</f>
        <v>0</v>
      </c>
      <c r="Q222" s="220">
        <v>0</v>
      </c>
      <c r="R222" s="220">
        <f>Q222*H222</f>
        <v>0</v>
      </c>
      <c r="S222" s="220">
        <v>0</v>
      </c>
      <c r="T222" s="221">
        <f>S222*H222</f>
        <v>0</v>
      </c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R222" s="222" t="s">
        <v>170</v>
      </c>
      <c r="AT222" s="222" t="s">
        <v>165</v>
      </c>
      <c r="AU222" s="222" t="s">
        <v>21</v>
      </c>
      <c r="AY222" s="20" t="s">
        <v>163</v>
      </c>
      <c r="BE222" s="223">
        <f>IF(N222="základní",J222,0)</f>
        <v>0</v>
      </c>
      <c r="BF222" s="223">
        <f>IF(N222="snížená",J222,0)</f>
        <v>0</v>
      </c>
      <c r="BG222" s="223">
        <f>IF(N222="zákl. přenesená",J222,0)</f>
        <v>0</v>
      </c>
      <c r="BH222" s="223">
        <f>IF(N222="sníž. přenesená",J222,0)</f>
        <v>0</v>
      </c>
      <c r="BI222" s="223">
        <f>IF(N222="nulová",J222,0)</f>
        <v>0</v>
      </c>
      <c r="BJ222" s="20" t="s">
        <v>90</v>
      </c>
      <c r="BK222" s="223">
        <f>ROUND(I222*H222,2)</f>
        <v>0</v>
      </c>
      <c r="BL222" s="20" t="s">
        <v>170</v>
      </c>
      <c r="BM222" s="222" t="s">
        <v>1126</v>
      </c>
    </row>
    <row r="223" s="2" customFormat="1">
      <c r="A223" s="42"/>
      <c r="B223" s="43"/>
      <c r="C223" s="44"/>
      <c r="D223" s="224" t="s">
        <v>172</v>
      </c>
      <c r="E223" s="44"/>
      <c r="F223" s="225" t="s">
        <v>711</v>
      </c>
      <c r="G223" s="44"/>
      <c r="H223" s="44"/>
      <c r="I223" s="226"/>
      <c r="J223" s="44"/>
      <c r="K223" s="44"/>
      <c r="L223" s="48"/>
      <c r="M223" s="227"/>
      <c r="N223" s="228"/>
      <c r="O223" s="88"/>
      <c r="P223" s="88"/>
      <c r="Q223" s="88"/>
      <c r="R223" s="88"/>
      <c r="S223" s="88"/>
      <c r="T223" s="89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T223" s="20" t="s">
        <v>172</v>
      </c>
      <c r="AU223" s="20" t="s">
        <v>21</v>
      </c>
    </row>
    <row r="224" s="2" customFormat="1" ht="24.15" customHeight="1">
      <c r="A224" s="42"/>
      <c r="B224" s="43"/>
      <c r="C224" s="211" t="s">
        <v>399</v>
      </c>
      <c r="D224" s="211" t="s">
        <v>165</v>
      </c>
      <c r="E224" s="212" t="s">
        <v>713</v>
      </c>
      <c r="F224" s="213" t="s">
        <v>714</v>
      </c>
      <c r="G224" s="214" t="s">
        <v>279</v>
      </c>
      <c r="H224" s="215">
        <v>3.7999999999999998</v>
      </c>
      <c r="I224" s="216"/>
      <c r="J224" s="217">
        <f>ROUND(I224*H224,2)</f>
        <v>0</v>
      </c>
      <c r="K224" s="213" t="s">
        <v>169</v>
      </c>
      <c r="L224" s="48"/>
      <c r="M224" s="218" t="s">
        <v>44</v>
      </c>
      <c r="N224" s="219" t="s">
        <v>53</v>
      </c>
      <c r="O224" s="88"/>
      <c r="P224" s="220">
        <f>O224*H224</f>
        <v>0</v>
      </c>
      <c r="Q224" s="220">
        <v>0</v>
      </c>
      <c r="R224" s="220">
        <f>Q224*H224</f>
        <v>0</v>
      </c>
      <c r="S224" s="220">
        <v>0</v>
      </c>
      <c r="T224" s="221">
        <f>S224*H224</f>
        <v>0</v>
      </c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R224" s="222" t="s">
        <v>170</v>
      </c>
      <c r="AT224" s="222" t="s">
        <v>165</v>
      </c>
      <c r="AU224" s="222" t="s">
        <v>21</v>
      </c>
      <c r="AY224" s="20" t="s">
        <v>163</v>
      </c>
      <c r="BE224" s="223">
        <f>IF(N224="základní",J224,0)</f>
        <v>0</v>
      </c>
      <c r="BF224" s="223">
        <f>IF(N224="snížená",J224,0)</f>
        <v>0</v>
      </c>
      <c r="BG224" s="223">
        <f>IF(N224="zákl. přenesená",J224,0)</f>
        <v>0</v>
      </c>
      <c r="BH224" s="223">
        <f>IF(N224="sníž. přenesená",J224,0)</f>
        <v>0</v>
      </c>
      <c r="BI224" s="223">
        <f>IF(N224="nulová",J224,0)</f>
        <v>0</v>
      </c>
      <c r="BJ224" s="20" t="s">
        <v>90</v>
      </c>
      <c r="BK224" s="223">
        <f>ROUND(I224*H224,2)</f>
        <v>0</v>
      </c>
      <c r="BL224" s="20" t="s">
        <v>170</v>
      </c>
      <c r="BM224" s="222" t="s">
        <v>1127</v>
      </c>
    </row>
    <row r="225" s="2" customFormat="1">
      <c r="A225" s="42"/>
      <c r="B225" s="43"/>
      <c r="C225" s="44"/>
      <c r="D225" s="224" t="s">
        <v>172</v>
      </c>
      <c r="E225" s="44"/>
      <c r="F225" s="225" t="s">
        <v>716</v>
      </c>
      <c r="G225" s="44"/>
      <c r="H225" s="44"/>
      <c r="I225" s="226"/>
      <c r="J225" s="44"/>
      <c r="K225" s="44"/>
      <c r="L225" s="48"/>
      <c r="M225" s="227"/>
      <c r="N225" s="228"/>
      <c r="O225" s="88"/>
      <c r="P225" s="88"/>
      <c r="Q225" s="88"/>
      <c r="R225" s="88"/>
      <c r="S225" s="88"/>
      <c r="T225" s="89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T225" s="20" t="s">
        <v>172</v>
      </c>
      <c r="AU225" s="20" t="s">
        <v>21</v>
      </c>
    </row>
    <row r="226" s="13" customFormat="1">
      <c r="A226" s="13"/>
      <c r="B226" s="229"/>
      <c r="C226" s="230"/>
      <c r="D226" s="231" t="s">
        <v>174</v>
      </c>
      <c r="E226" s="230"/>
      <c r="F226" s="233" t="s">
        <v>1222</v>
      </c>
      <c r="G226" s="230"/>
      <c r="H226" s="234">
        <v>3.7999999999999998</v>
      </c>
      <c r="I226" s="235"/>
      <c r="J226" s="230"/>
      <c r="K226" s="230"/>
      <c r="L226" s="236"/>
      <c r="M226" s="237"/>
      <c r="N226" s="238"/>
      <c r="O226" s="238"/>
      <c r="P226" s="238"/>
      <c r="Q226" s="238"/>
      <c r="R226" s="238"/>
      <c r="S226" s="238"/>
      <c r="T226" s="23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0" t="s">
        <v>174</v>
      </c>
      <c r="AU226" s="240" t="s">
        <v>21</v>
      </c>
      <c r="AV226" s="13" t="s">
        <v>21</v>
      </c>
      <c r="AW226" s="13" t="s">
        <v>4</v>
      </c>
      <c r="AX226" s="13" t="s">
        <v>90</v>
      </c>
      <c r="AY226" s="240" t="s">
        <v>163</v>
      </c>
    </row>
    <row r="227" s="2" customFormat="1" ht="24.15" customHeight="1">
      <c r="A227" s="42"/>
      <c r="B227" s="43"/>
      <c r="C227" s="211" t="s">
        <v>405</v>
      </c>
      <c r="D227" s="211" t="s">
        <v>165</v>
      </c>
      <c r="E227" s="212" t="s">
        <v>719</v>
      </c>
      <c r="F227" s="213" t="s">
        <v>720</v>
      </c>
      <c r="G227" s="214" t="s">
        <v>279</v>
      </c>
      <c r="H227" s="215">
        <v>0.20000000000000001</v>
      </c>
      <c r="I227" s="216"/>
      <c r="J227" s="217">
        <f>ROUND(I227*H227,2)</f>
        <v>0</v>
      </c>
      <c r="K227" s="213" t="s">
        <v>169</v>
      </c>
      <c r="L227" s="48"/>
      <c r="M227" s="218" t="s">
        <v>44</v>
      </c>
      <c r="N227" s="219" t="s">
        <v>53</v>
      </c>
      <c r="O227" s="88"/>
      <c r="P227" s="220">
        <f>O227*H227</f>
        <v>0</v>
      </c>
      <c r="Q227" s="220">
        <v>0</v>
      </c>
      <c r="R227" s="220">
        <f>Q227*H227</f>
        <v>0</v>
      </c>
      <c r="S227" s="220">
        <v>0</v>
      </c>
      <c r="T227" s="221">
        <f>S227*H227</f>
        <v>0</v>
      </c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R227" s="222" t="s">
        <v>170</v>
      </c>
      <c r="AT227" s="222" t="s">
        <v>165</v>
      </c>
      <c r="AU227" s="222" t="s">
        <v>21</v>
      </c>
      <c r="AY227" s="20" t="s">
        <v>163</v>
      </c>
      <c r="BE227" s="223">
        <f>IF(N227="základní",J227,0)</f>
        <v>0</v>
      </c>
      <c r="BF227" s="223">
        <f>IF(N227="snížená",J227,0)</f>
        <v>0</v>
      </c>
      <c r="BG227" s="223">
        <f>IF(N227="zákl. přenesená",J227,0)</f>
        <v>0</v>
      </c>
      <c r="BH227" s="223">
        <f>IF(N227="sníž. přenesená",J227,0)</f>
        <v>0</v>
      </c>
      <c r="BI227" s="223">
        <f>IF(N227="nulová",J227,0)</f>
        <v>0</v>
      </c>
      <c r="BJ227" s="20" t="s">
        <v>90</v>
      </c>
      <c r="BK227" s="223">
        <f>ROUND(I227*H227,2)</f>
        <v>0</v>
      </c>
      <c r="BL227" s="20" t="s">
        <v>170</v>
      </c>
      <c r="BM227" s="222" t="s">
        <v>1129</v>
      </c>
    </row>
    <row r="228" s="2" customFormat="1">
      <c r="A228" s="42"/>
      <c r="B228" s="43"/>
      <c r="C228" s="44"/>
      <c r="D228" s="224" t="s">
        <v>172</v>
      </c>
      <c r="E228" s="44"/>
      <c r="F228" s="225" t="s">
        <v>722</v>
      </c>
      <c r="G228" s="44"/>
      <c r="H228" s="44"/>
      <c r="I228" s="226"/>
      <c r="J228" s="44"/>
      <c r="K228" s="44"/>
      <c r="L228" s="48"/>
      <c r="M228" s="227"/>
      <c r="N228" s="228"/>
      <c r="O228" s="88"/>
      <c r="P228" s="88"/>
      <c r="Q228" s="88"/>
      <c r="R228" s="88"/>
      <c r="S228" s="88"/>
      <c r="T228" s="89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T228" s="20" t="s">
        <v>172</v>
      </c>
      <c r="AU228" s="20" t="s">
        <v>21</v>
      </c>
    </row>
    <row r="229" s="12" customFormat="1" ht="22.8" customHeight="1">
      <c r="A229" s="12"/>
      <c r="B229" s="195"/>
      <c r="C229" s="196"/>
      <c r="D229" s="197" t="s">
        <v>81</v>
      </c>
      <c r="E229" s="209" t="s">
        <v>723</v>
      </c>
      <c r="F229" s="209" t="s">
        <v>724</v>
      </c>
      <c r="G229" s="196"/>
      <c r="H229" s="196"/>
      <c r="I229" s="199"/>
      <c r="J229" s="210">
        <f>BK229</f>
        <v>0</v>
      </c>
      <c r="K229" s="196"/>
      <c r="L229" s="201"/>
      <c r="M229" s="202"/>
      <c r="N229" s="203"/>
      <c r="O229" s="203"/>
      <c r="P229" s="204">
        <f>SUM(P230:P231)</f>
        <v>0</v>
      </c>
      <c r="Q229" s="203"/>
      <c r="R229" s="204">
        <f>SUM(R230:R231)</f>
        <v>0</v>
      </c>
      <c r="S229" s="203"/>
      <c r="T229" s="205">
        <f>SUM(T230:T231)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06" t="s">
        <v>90</v>
      </c>
      <c r="AT229" s="207" t="s">
        <v>81</v>
      </c>
      <c r="AU229" s="207" t="s">
        <v>90</v>
      </c>
      <c r="AY229" s="206" t="s">
        <v>163</v>
      </c>
      <c r="BK229" s="208">
        <f>SUM(BK230:BK231)</f>
        <v>0</v>
      </c>
    </row>
    <row r="230" s="2" customFormat="1" ht="24.15" customHeight="1">
      <c r="A230" s="42"/>
      <c r="B230" s="43"/>
      <c r="C230" s="211" t="s">
        <v>412</v>
      </c>
      <c r="D230" s="211" t="s">
        <v>165</v>
      </c>
      <c r="E230" s="212" t="s">
        <v>726</v>
      </c>
      <c r="F230" s="213" t="s">
        <v>727</v>
      </c>
      <c r="G230" s="214" t="s">
        <v>279</v>
      </c>
      <c r="H230" s="215">
        <v>68.829999999999998</v>
      </c>
      <c r="I230" s="216"/>
      <c r="J230" s="217">
        <f>ROUND(I230*H230,2)</f>
        <v>0</v>
      </c>
      <c r="K230" s="213" t="s">
        <v>169</v>
      </c>
      <c r="L230" s="48"/>
      <c r="M230" s="218" t="s">
        <v>44</v>
      </c>
      <c r="N230" s="219" t="s">
        <v>53</v>
      </c>
      <c r="O230" s="88"/>
      <c r="P230" s="220">
        <f>O230*H230</f>
        <v>0</v>
      </c>
      <c r="Q230" s="220">
        <v>0</v>
      </c>
      <c r="R230" s="220">
        <f>Q230*H230</f>
        <v>0</v>
      </c>
      <c r="S230" s="220">
        <v>0</v>
      </c>
      <c r="T230" s="221">
        <f>S230*H230</f>
        <v>0</v>
      </c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R230" s="222" t="s">
        <v>170</v>
      </c>
      <c r="AT230" s="222" t="s">
        <v>165</v>
      </c>
      <c r="AU230" s="222" t="s">
        <v>21</v>
      </c>
      <c r="AY230" s="20" t="s">
        <v>163</v>
      </c>
      <c r="BE230" s="223">
        <f>IF(N230="základní",J230,0)</f>
        <v>0</v>
      </c>
      <c r="BF230" s="223">
        <f>IF(N230="snížená",J230,0)</f>
        <v>0</v>
      </c>
      <c r="BG230" s="223">
        <f>IF(N230="zákl. přenesená",J230,0)</f>
        <v>0</v>
      </c>
      <c r="BH230" s="223">
        <f>IF(N230="sníž. přenesená",J230,0)</f>
        <v>0</v>
      </c>
      <c r="BI230" s="223">
        <f>IF(N230="nulová",J230,0)</f>
        <v>0</v>
      </c>
      <c r="BJ230" s="20" t="s">
        <v>90</v>
      </c>
      <c r="BK230" s="223">
        <f>ROUND(I230*H230,2)</f>
        <v>0</v>
      </c>
      <c r="BL230" s="20" t="s">
        <v>170</v>
      </c>
      <c r="BM230" s="222" t="s">
        <v>1130</v>
      </c>
    </row>
    <row r="231" s="2" customFormat="1">
      <c r="A231" s="42"/>
      <c r="B231" s="43"/>
      <c r="C231" s="44"/>
      <c r="D231" s="224" t="s">
        <v>172</v>
      </c>
      <c r="E231" s="44"/>
      <c r="F231" s="225" t="s">
        <v>729</v>
      </c>
      <c r="G231" s="44"/>
      <c r="H231" s="44"/>
      <c r="I231" s="226"/>
      <c r="J231" s="44"/>
      <c r="K231" s="44"/>
      <c r="L231" s="48"/>
      <c r="M231" s="274"/>
      <c r="N231" s="275"/>
      <c r="O231" s="276"/>
      <c r="P231" s="276"/>
      <c r="Q231" s="276"/>
      <c r="R231" s="276"/>
      <c r="S231" s="276"/>
      <c r="T231" s="277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T231" s="20" t="s">
        <v>172</v>
      </c>
      <c r="AU231" s="20" t="s">
        <v>21</v>
      </c>
    </row>
    <row r="232" s="2" customFormat="1" ht="6.96" customHeight="1">
      <c r="A232" s="42"/>
      <c r="B232" s="63"/>
      <c r="C232" s="64"/>
      <c r="D232" s="64"/>
      <c r="E232" s="64"/>
      <c r="F232" s="64"/>
      <c r="G232" s="64"/>
      <c r="H232" s="64"/>
      <c r="I232" s="64"/>
      <c r="J232" s="64"/>
      <c r="K232" s="64"/>
      <c r="L232" s="48"/>
      <c r="M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</row>
  </sheetData>
  <sheetProtection sheet="1" autoFilter="0" formatColumns="0" formatRows="0" objects="1" scenarios="1" spinCount="100000" saltValue="L50kBMV7tq9X2K1pjfGyVo5yY/h4IKNu8/qFcTTxuiEgGs0qUHrP3kUHz9rU6d6ooQm4cBCIOyQQeU1Y7RXzrg==" hashValue="soNlNxPdPyvI5BNps2eFlE1VedGc6+1TnSFq3J/NUcbLklY98sihoicLqqrWNg5oCtkSiO/Q8NYt6dIZdrJBoA==" algorithmName="SHA-512" password="88F3"/>
  <autoFilter ref="C85:K231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5_02/115101201"/>
    <hyperlink ref="F93" r:id="rId2" display="https://podminky.urs.cz/item/CS_URS_2025_02/115101301"/>
    <hyperlink ref="F96" r:id="rId3" display="https://podminky.urs.cz/item/CS_URS_2025_02/132254204"/>
    <hyperlink ref="F102" r:id="rId4" display="https://podminky.urs.cz/item/CS_URS_2025_02/132354204"/>
    <hyperlink ref="F105" r:id="rId5" display="https://podminky.urs.cz/item/CS_URS_2025_02/139001101"/>
    <hyperlink ref="F108" r:id="rId6" display="https://podminky.urs.cz/item/CS_URS_2025_02/151101101"/>
    <hyperlink ref="F113" r:id="rId7" display="https://podminky.urs.cz/item/CS_URS_2025_02/151101111"/>
    <hyperlink ref="F118" r:id="rId8" display="https://podminky.urs.cz/item/CS_URS_2025_02/162451106"/>
    <hyperlink ref="F121" r:id="rId9" display="https://podminky.urs.cz/item/CS_URS_2025_02/162751117"/>
    <hyperlink ref="F124" r:id="rId10" display="https://podminky.urs.cz/item/CS_URS_2025_02/162751119"/>
    <hyperlink ref="F127" r:id="rId11" display="https://podminky.urs.cz/item/CS_URS_2025_02/167151101"/>
    <hyperlink ref="F130" r:id="rId12" display="https://podminky.urs.cz/item/CS_URS_2025_02/171201231"/>
    <hyperlink ref="F134" r:id="rId13" display="https://podminky.urs.cz/item/CS_URS_2025_02/171251201"/>
    <hyperlink ref="F139" r:id="rId14" display="https://podminky.urs.cz/item/CS_URS_2025_02/174151101"/>
    <hyperlink ref="F144" r:id="rId15" display="https://podminky.urs.cz/item/CS_URS_2025_02/175111101"/>
    <hyperlink ref="F153" r:id="rId16" display="https://podminky.urs.cz/item/CS_URS_2025_02/359901111"/>
    <hyperlink ref="F158" r:id="rId17" display="https://podminky.urs.cz/item/CS_URS_2025_02/359901211"/>
    <hyperlink ref="F164" r:id="rId18" display="https://podminky.urs.cz/item/CS_URS_2025_02/451573111"/>
    <hyperlink ref="F168" r:id="rId19" display="https://podminky.urs.cz/item/CS_URS_2025_02/871275811"/>
    <hyperlink ref="F173" r:id="rId20" display="https://podminky.urs.cz/item/CS_URS_2025_02/871313121"/>
    <hyperlink ref="F180" r:id="rId21" display="https://podminky.urs.cz/item/CS_URS_2025_02/877310310"/>
    <hyperlink ref="F191" r:id="rId22" display="https://podminky.urs.cz/item/CS_URS_2025_02/877310330"/>
    <hyperlink ref="F200" r:id="rId23" display="https://podminky.urs.cz/item/CS_URS_2025_02/877315123"/>
    <hyperlink ref="F207" r:id="rId24" display="https://podminky.urs.cz/item/CS_URS_2025_02/877360320"/>
    <hyperlink ref="F212" r:id="rId25" display="https://podminky.urs.cz/item/CS_URS_2025_02/899722113"/>
    <hyperlink ref="F217" r:id="rId26" display="https://podminky.urs.cz/item/CS_URS_2025_02/899910212"/>
    <hyperlink ref="F223" r:id="rId27" display="https://podminky.urs.cz/item/CS_URS_2025_02/997013501"/>
    <hyperlink ref="F225" r:id="rId28" display="https://podminky.urs.cz/item/CS_URS_2025_02/997013509"/>
    <hyperlink ref="F228" r:id="rId29" display="https://podminky.urs.cz/item/CS_URS_2025_02/997013871"/>
    <hyperlink ref="F231" r:id="rId30" display="https://podminky.urs.cz/item/CS_URS_2025_02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105</v>
      </c>
      <c r="AZ2" s="132" t="s">
        <v>110</v>
      </c>
      <c r="BA2" s="132" t="s">
        <v>111</v>
      </c>
      <c r="BB2" s="132" t="s">
        <v>112</v>
      </c>
      <c r="BC2" s="132" t="s">
        <v>1223</v>
      </c>
      <c r="BD2" s="132" t="s">
        <v>21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23"/>
      <c r="AT3" s="20" t="s">
        <v>21</v>
      </c>
      <c r="AZ3" s="132" t="s">
        <v>114</v>
      </c>
      <c r="BA3" s="132" t="s">
        <v>115</v>
      </c>
      <c r="BB3" s="132" t="s">
        <v>112</v>
      </c>
      <c r="BC3" s="132" t="s">
        <v>1224</v>
      </c>
      <c r="BD3" s="132" t="s">
        <v>21</v>
      </c>
    </row>
    <row r="4" s="1" customFormat="1" ht="24.96" customHeight="1">
      <c r="B4" s="23"/>
      <c r="D4" s="135" t="s">
        <v>117</v>
      </c>
      <c r="L4" s="23"/>
      <c r="M4" s="136" t="s">
        <v>10</v>
      </c>
      <c r="AT4" s="20" t="s">
        <v>4</v>
      </c>
      <c r="AZ4" s="132" t="s">
        <v>118</v>
      </c>
      <c r="BA4" s="132" t="s">
        <v>119</v>
      </c>
      <c r="BB4" s="132" t="s">
        <v>112</v>
      </c>
      <c r="BC4" s="132" t="s">
        <v>1225</v>
      </c>
      <c r="BD4" s="132" t="s">
        <v>21</v>
      </c>
    </row>
    <row r="5" s="1" customFormat="1" ht="6.96" customHeight="1">
      <c r="B5" s="23"/>
      <c r="L5" s="23"/>
      <c r="AZ5" s="132" t="s">
        <v>124</v>
      </c>
      <c r="BA5" s="132" t="s">
        <v>125</v>
      </c>
      <c r="BB5" s="132" t="s">
        <v>112</v>
      </c>
      <c r="BC5" s="132" t="s">
        <v>1226</v>
      </c>
      <c r="BD5" s="132" t="s">
        <v>21</v>
      </c>
    </row>
    <row r="6" s="1" customFormat="1" ht="12" customHeight="1">
      <c r="B6" s="23"/>
      <c r="D6" s="137" t="s">
        <v>16</v>
      </c>
      <c r="L6" s="23"/>
      <c r="AZ6" s="132" t="s">
        <v>127</v>
      </c>
      <c r="BA6" s="132" t="s">
        <v>128</v>
      </c>
      <c r="BB6" s="132" t="s">
        <v>112</v>
      </c>
      <c r="BC6" s="132" t="s">
        <v>1227</v>
      </c>
      <c r="BD6" s="132" t="s">
        <v>21</v>
      </c>
    </row>
    <row r="7" s="1" customFormat="1" ht="16.5" customHeight="1">
      <c r="B7" s="23"/>
      <c r="E7" s="138" t="str">
        <f>'Rekapitulace stavby'!K6</f>
        <v>Stavební úpravy Zahradní ulice, Nová Bystřice</v>
      </c>
      <c r="F7" s="137"/>
      <c r="G7" s="137"/>
      <c r="H7" s="137"/>
      <c r="L7" s="23"/>
    </row>
    <row r="8" s="2" customFormat="1" ht="12" customHeight="1">
      <c r="A8" s="42"/>
      <c r="B8" s="48"/>
      <c r="C8" s="42"/>
      <c r="D8" s="137" t="s">
        <v>130</v>
      </c>
      <c r="E8" s="42"/>
      <c r="F8" s="42"/>
      <c r="G8" s="42"/>
      <c r="H8" s="42"/>
      <c r="I8" s="42"/>
      <c r="J8" s="42"/>
      <c r="K8" s="42"/>
      <c r="L8" s="139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40" t="s">
        <v>1228</v>
      </c>
      <c r="F9" s="42"/>
      <c r="G9" s="42"/>
      <c r="H9" s="42"/>
      <c r="I9" s="42"/>
      <c r="J9" s="42"/>
      <c r="K9" s="42"/>
      <c r="L9" s="139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9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7" t="s">
        <v>18</v>
      </c>
      <c r="E11" s="42"/>
      <c r="F11" s="141" t="s">
        <v>96</v>
      </c>
      <c r="G11" s="42"/>
      <c r="H11" s="42"/>
      <c r="I11" s="137" t="s">
        <v>20</v>
      </c>
      <c r="J11" s="141" t="s">
        <v>21</v>
      </c>
      <c r="K11" s="42"/>
      <c r="L11" s="139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7" t="s">
        <v>22</v>
      </c>
      <c r="E12" s="42"/>
      <c r="F12" s="141" t="s">
        <v>23</v>
      </c>
      <c r="G12" s="42"/>
      <c r="H12" s="42"/>
      <c r="I12" s="137" t="s">
        <v>24</v>
      </c>
      <c r="J12" s="142" t="str">
        <f>'Rekapitulace stavby'!AN8</f>
        <v>8. 9. 2025</v>
      </c>
      <c r="K12" s="42"/>
      <c r="L12" s="139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21.84" customHeight="1">
      <c r="A13" s="42"/>
      <c r="B13" s="48"/>
      <c r="C13" s="42"/>
      <c r="D13" s="143" t="s">
        <v>26</v>
      </c>
      <c r="E13" s="42"/>
      <c r="F13" s="144" t="s">
        <v>27</v>
      </c>
      <c r="G13" s="42"/>
      <c r="H13" s="42"/>
      <c r="I13" s="143" t="s">
        <v>28</v>
      </c>
      <c r="J13" s="144" t="s">
        <v>29</v>
      </c>
      <c r="K13" s="42"/>
      <c r="L13" s="139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7" t="s">
        <v>30</v>
      </c>
      <c r="E14" s="42"/>
      <c r="F14" s="42"/>
      <c r="G14" s="42"/>
      <c r="H14" s="42"/>
      <c r="I14" s="137" t="s">
        <v>31</v>
      </c>
      <c r="J14" s="141" t="s">
        <v>32</v>
      </c>
      <c r="K14" s="42"/>
      <c r="L14" s="139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1" t="s">
        <v>33</v>
      </c>
      <c r="F15" s="42"/>
      <c r="G15" s="42"/>
      <c r="H15" s="42"/>
      <c r="I15" s="137" t="s">
        <v>34</v>
      </c>
      <c r="J15" s="141" t="s">
        <v>35</v>
      </c>
      <c r="K15" s="42"/>
      <c r="L15" s="139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9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7" t="s">
        <v>36</v>
      </c>
      <c r="E17" s="42"/>
      <c r="F17" s="42"/>
      <c r="G17" s="42"/>
      <c r="H17" s="42"/>
      <c r="I17" s="137" t="s">
        <v>31</v>
      </c>
      <c r="J17" s="36" t="str">
        <f>'Rekapitulace stavby'!AN13</f>
        <v>Vyplň údaj</v>
      </c>
      <c r="K17" s="42"/>
      <c r="L17" s="139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1"/>
      <c r="G18" s="141"/>
      <c r="H18" s="141"/>
      <c r="I18" s="137" t="s">
        <v>34</v>
      </c>
      <c r="J18" s="36" t="str">
        <f>'Rekapitulace stavby'!AN14</f>
        <v>Vyplň údaj</v>
      </c>
      <c r="K18" s="42"/>
      <c r="L18" s="139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9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7" t="s">
        <v>38</v>
      </c>
      <c r="E20" s="42"/>
      <c r="F20" s="42"/>
      <c r="G20" s="42"/>
      <c r="H20" s="42"/>
      <c r="I20" s="137" t="s">
        <v>31</v>
      </c>
      <c r="J20" s="141" t="s">
        <v>39</v>
      </c>
      <c r="K20" s="42"/>
      <c r="L20" s="139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1" t="s">
        <v>40</v>
      </c>
      <c r="F21" s="42"/>
      <c r="G21" s="42"/>
      <c r="H21" s="42"/>
      <c r="I21" s="137" t="s">
        <v>34</v>
      </c>
      <c r="J21" s="141" t="s">
        <v>41</v>
      </c>
      <c r="K21" s="42"/>
      <c r="L21" s="139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9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7" t="s">
        <v>43</v>
      </c>
      <c r="E23" s="42"/>
      <c r="F23" s="42"/>
      <c r="G23" s="42"/>
      <c r="H23" s="42"/>
      <c r="I23" s="137" t="s">
        <v>31</v>
      </c>
      <c r="J23" s="141" t="s">
        <v>44</v>
      </c>
      <c r="K23" s="42"/>
      <c r="L23" s="139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1" t="s">
        <v>45</v>
      </c>
      <c r="F24" s="42"/>
      <c r="G24" s="42"/>
      <c r="H24" s="42"/>
      <c r="I24" s="137" t="s">
        <v>34</v>
      </c>
      <c r="J24" s="141" t="s">
        <v>44</v>
      </c>
      <c r="K24" s="42"/>
      <c r="L24" s="139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9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7" t="s">
        <v>46</v>
      </c>
      <c r="E26" s="42"/>
      <c r="F26" s="42"/>
      <c r="G26" s="42"/>
      <c r="H26" s="42"/>
      <c r="I26" s="42"/>
      <c r="J26" s="42"/>
      <c r="K26" s="42"/>
      <c r="L26" s="139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16.5" customHeight="1">
      <c r="A27" s="145"/>
      <c r="B27" s="146"/>
      <c r="C27" s="145"/>
      <c r="D27" s="145"/>
      <c r="E27" s="147" t="s">
        <v>44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9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9"/>
      <c r="E29" s="149"/>
      <c r="F29" s="149"/>
      <c r="G29" s="149"/>
      <c r="H29" s="149"/>
      <c r="I29" s="149"/>
      <c r="J29" s="149"/>
      <c r="K29" s="149"/>
      <c r="L29" s="139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50" t="s">
        <v>48</v>
      </c>
      <c r="E30" s="42"/>
      <c r="F30" s="42"/>
      <c r="G30" s="42"/>
      <c r="H30" s="42"/>
      <c r="I30" s="42"/>
      <c r="J30" s="151">
        <f>ROUND(J87, 2)</f>
        <v>0</v>
      </c>
      <c r="K30" s="42"/>
      <c r="L30" s="139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9"/>
      <c r="E31" s="149"/>
      <c r="F31" s="149"/>
      <c r="G31" s="149"/>
      <c r="H31" s="149"/>
      <c r="I31" s="149"/>
      <c r="J31" s="149"/>
      <c r="K31" s="149"/>
      <c r="L31" s="139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2" t="s">
        <v>50</v>
      </c>
      <c r="G32" s="42"/>
      <c r="H32" s="42"/>
      <c r="I32" s="152" t="s">
        <v>49</v>
      </c>
      <c r="J32" s="152" t="s">
        <v>51</v>
      </c>
      <c r="K32" s="42"/>
      <c r="L32" s="139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3" t="s">
        <v>52</v>
      </c>
      <c r="E33" s="137" t="s">
        <v>53</v>
      </c>
      <c r="F33" s="154">
        <f>ROUND((SUM(BE87:BE225)),  2)</f>
        <v>0</v>
      </c>
      <c r="G33" s="42"/>
      <c r="H33" s="42"/>
      <c r="I33" s="155">
        <v>0.20999999999999999</v>
      </c>
      <c r="J33" s="154">
        <f>ROUND(((SUM(BE87:BE225))*I33),  2)</f>
        <v>0</v>
      </c>
      <c r="K33" s="42"/>
      <c r="L33" s="139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7" t="s">
        <v>54</v>
      </c>
      <c r="F34" s="154">
        <f>ROUND((SUM(BF87:BF225)),  2)</f>
        <v>0</v>
      </c>
      <c r="G34" s="42"/>
      <c r="H34" s="42"/>
      <c r="I34" s="155">
        <v>0.12</v>
      </c>
      <c r="J34" s="154">
        <f>ROUND(((SUM(BF87:BF225))*I34),  2)</f>
        <v>0</v>
      </c>
      <c r="K34" s="42"/>
      <c r="L34" s="139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7" t="s">
        <v>55</v>
      </c>
      <c r="F35" s="154">
        <f>ROUND((SUM(BG87:BG225)),  2)</f>
        <v>0</v>
      </c>
      <c r="G35" s="42"/>
      <c r="H35" s="42"/>
      <c r="I35" s="155">
        <v>0.20999999999999999</v>
      </c>
      <c r="J35" s="154">
        <f>0</f>
        <v>0</v>
      </c>
      <c r="K35" s="42"/>
      <c r="L35" s="139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7" t="s">
        <v>56</v>
      </c>
      <c r="F36" s="154">
        <f>ROUND((SUM(BH87:BH225)),  2)</f>
        <v>0</v>
      </c>
      <c r="G36" s="42"/>
      <c r="H36" s="42"/>
      <c r="I36" s="155">
        <v>0.12</v>
      </c>
      <c r="J36" s="154">
        <f>0</f>
        <v>0</v>
      </c>
      <c r="K36" s="42"/>
      <c r="L36" s="139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7" t="s">
        <v>57</v>
      </c>
      <c r="F37" s="154">
        <f>ROUND((SUM(BI87:BI225)),  2)</f>
        <v>0</v>
      </c>
      <c r="G37" s="42"/>
      <c r="H37" s="42"/>
      <c r="I37" s="155">
        <v>0</v>
      </c>
      <c r="J37" s="154">
        <f>0</f>
        <v>0</v>
      </c>
      <c r="K37" s="42"/>
      <c r="L37" s="139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9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6"/>
      <c r="D39" s="157" t="s">
        <v>58</v>
      </c>
      <c r="E39" s="158"/>
      <c r="F39" s="158"/>
      <c r="G39" s="159" t="s">
        <v>59</v>
      </c>
      <c r="H39" s="160" t="s">
        <v>60</v>
      </c>
      <c r="I39" s="158"/>
      <c r="J39" s="161">
        <f>SUM(J30:J37)</f>
        <v>0</v>
      </c>
      <c r="K39" s="162"/>
      <c r="L39" s="139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3"/>
      <c r="C40" s="164"/>
      <c r="D40" s="164"/>
      <c r="E40" s="164"/>
      <c r="F40" s="164"/>
      <c r="G40" s="164"/>
      <c r="H40" s="164"/>
      <c r="I40" s="164"/>
      <c r="J40" s="164"/>
      <c r="K40" s="164"/>
      <c r="L40" s="139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5"/>
      <c r="C44" s="166"/>
      <c r="D44" s="166"/>
      <c r="E44" s="166"/>
      <c r="F44" s="166"/>
      <c r="G44" s="166"/>
      <c r="H44" s="166"/>
      <c r="I44" s="166"/>
      <c r="J44" s="166"/>
      <c r="K44" s="166"/>
      <c r="L44" s="139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132</v>
      </c>
      <c r="D45" s="44"/>
      <c r="E45" s="44"/>
      <c r="F45" s="44"/>
      <c r="G45" s="44"/>
      <c r="H45" s="44"/>
      <c r="I45" s="44"/>
      <c r="J45" s="44"/>
      <c r="K45" s="44"/>
      <c r="L45" s="139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9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9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7" t="str">
        <f>E7</f>
        <v>Stavební úpravy Zahradní ulice, Nová Bystřice</v>
      </c>
      <c r="F48" s="35"/>
      <c r="G48" s="35"/>
      <c r="H48" s="35"/>
      <c r="I48" s="44"/>
      <c r="J48" s="44"/>
      <c r="K48" s="44"/>
      <c r="L48" s="139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130</v>
      </c>
      <c r="D49" s="44"/>
      <c r="E49" s="44"/>
      <c r="F49" s="44"/>
      <c r="G49" s="44"/>
      <c r="H49" s="44"/>
      <c r="I49" s="44"/>
      <c r="J49" s="44"/>
      <c r="K49" s="44"/>
      <c r="L49" s="139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SO-305 - Vodovodní přípojky - novostavba</v>
      </c>
      <c r="F50" s="44"/>
      <c r="G50" s="44"/>
      <c r="H50" s="44"/>
      <c r="I50" s="44"/>
      <c r="J50" s="44"/>
      <c r="K50" s="44"/>
      <c r="L50" s="139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9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Nová Bystřice</v>
      </c>
      <c r="G52" s="44"/>
      <c r="H52" s="44"/>
      <c r="I52" s="35" t="s">
        <v>24</v>
      </c>
      <c r="J52" s="76" t="str">
        <f>IF(J12="","",J12)</f>
        <v>8. 9. 2025</v>
      </c>
      <c r="K52" s="44"/>
      <c r="L52" s="139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9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5.15" customHeight="1">
      <c r="A54" s="42"/>
      <c r="B54" s="43"/>
      <c r="C54" s="35" t="s">
        <v>30</v>
      </c>
      <c r="D54" s="44"/>
      <c r="E54" s="44"/>
      <c r="F54" s="30" t="str">
        <f>E15</f>
        <v>Město Nová Bystřice</v>
      </c>
      <c r="G54" s="44"/>
      <c r="H54" s="44"/>
      <c r="I54" s="35" t="s">
        <v>38</v>
      </c>
      <c r="J54" s="40" t="str">
        <f>E21</f>
        <v>VAK projekt s.r.o.</v>
      </c>
      <c r="K54" s="44"/>
      <c r="L54" s="139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25.65" customHeight="1">
      <c r="A55" s="42"/>
      <c r="B55" s="43"/>
      <c r="C55" s="35" t="s">
        <v>36</v>
      </c>
      <c r="D55" s="44"/>
      <c r="E55" s="44"/>
      <c r="F55" s="30" t="str">
        <f>IF(E18="","",E18)</f>
        <v>Vyplň údaj</v>
      </c>
      <c r="G55" s="44"/>
      <c r="H55" s="44"/>
      <c r="I55" s="35" t="s">
        <v>43</v>
      </c>
      <c r="J55" s="40" t="str">
        <f>E24</f>
        <v>Ing. Martina Zamlinská</v>
      </c>
      <c r="K55" s="44"/>
      <c r="L55" s="139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9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8" t="s">
        <v>133</v>
      </c>
      <c r="D57" s="169"/>
      <c r="E57" s="169"/>
      <c r="F57" s="169"/>
      <c r="G57" s="169"/>
      <c r="H57" s="169"/>
      <c r="I57" s="169"/>
      <c r="J57" s="170" t="s">
        <v>134</v>
      </c>
      <c r="K57" s="169"/>
      <c r="L57" s="139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9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1" t="s">
        <v>80</v>
      </c>
      <c r="D59" s="44"/>
      <c r="E59" s="44"/>
      <c r="F59" s="44"/>
      <c r="G59" s="44"/>
      <c r="H59" s="44"/>
      <c r="I59" s="44"/>
      <c r="J59" s="106">
        <f>J87</f>
        <v>0</v>
      </c>
      <c r="K59" s="44"/>
      <c r="L59" s="139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135</v>
      </c>
    </row>
    <row r="60" s="9" customFormat="1" ht="24.96" customHeight="1">
      <c r="A60" s="9"/>
      <c r="B60" s="172"/>
      <c r="C60" s="173"/>
      <c r="D60" s="174" t="s">
        <v>136</v>
      </c>
      <c r="E60" s="175"/>
      <c r="F60" s="175"/>
      <c r="G60" s="175"/>
      <c r="H60" s="175"/>
      <c r="I60" s="175"/>
      <c r="J60" s="176">
        <f>J88</f>
        <v>0</v>
      </c>
      <c r="K60" s="173"/>
      <c r="L60" s="177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8"/>
      <c r="C61" s="179"/>
      <c r="D61" s="180" t="s">
        <v>137</v>
      </c>
      <c r="E61" s="181"/>
      <c r="F61" s="181"/>
      <c r="G61" s="181"/>
      <c r="H61" s="181"/>
      <c r="I61" s="181"/>
      <c r="J61" s="182">
        <f>J89</f>
        <v>0</v>
      </c>
      <c r="K61" s="179"/>
      <c r="L61" s="18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8"/>
      <c r="C62" s="179"/>
      <c r="D62" s="180" t="s">
        <v>140</v>
      </c>
      <c r="E62" s="181"/>
      <c r="F62" s="181"/>
      <c r="G62" s="181"/>
      <c r="H62" s="181"/>
      <c r="I62" s="181"/>
      <c r="J62" s="182">
        <f>J152</f>
        <v>0</v>
      </c>
      <c r="K62" s="179"/>
      <c r="L62" s="183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8"/>
      <c r="C63" s="179"/>
      <c r="D63" s="180" t="s">
        <v>1229</v>
      </c>
      <c r="E63" s="181"/>
      <c r="F63" s="181"/>
      <c r="G63" s="181"/>
      <c r="H63" s="181"/>
      <c r="I63" s="181"/>
      <c r="J63" s="182">
        <f>J159</f>
        <v>0</v>
      </c>
      <c r="K63" s="179"/>
      <c r="L63" s="183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8"/>
      <c r="C64" s="179"/>
      <c r="D64" s="180" t="s">
        <v>142</v>
      </c>
      <c r="E64" s="181"/>
      <c r="F64" s="181"/>
      <c r="G64" s="181"/>
      <c r="H64" s="181"/>
      <c r="I64" s="181"/>
      <c r="J64" s="182">
        <f>J163</f>
        <v>0</v>
      </c>
      <c r="K64" s="179"/>
      <c r="L64" s="183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8"/>
      <c r="C65" s="179"/>
      <c r="D65" s="180" t="s">
        <v>143</v>
      </c>
      <c r="E65" s="181"/>
      <c r="F65" s="181"/>
      <c r="G65" s="181"/>
      <c r="H65" s="181"/>
      <c r="I65" s="181"/>
      <c r="J65" s="182">
        <f>J211</f>
        <v>0</v>
      </c>
      <c r="K65" s="179"/>
      <c r="L65" s="18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8"/>
      <c r="C66" s="179"/>
      <c r="D66" s="180" t="s">
        <v>144</v>
      </c>
      <c r="E66" s="181"/>
      <c r="F66" s="181"/>
      <c r="G66" s="181"/>
      <c r="H66" s="181"/>
      <c r="I66" s="181"/>
      <c r="J66" s="182">
        <f>J215</f>
        <v>0</v>
      </c>
      <c r="K66" s="179"/>
      <c r="L66" s="183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8"/>
      <c r="C67" s="179"/>
      <c r="D67" s="180" t="s">
        <v>145</v>
      </c>
      <c r="E67" s="181"/>
      <c r="F67" s="181"/>
      <c r="G67" s="181"/>
      <c r="H67" s="181"/>
      <c r="I67" s="181"/>
      <c r="J67" s="182">
        <f>J223</f>
        <v>0</v>
      </c>
      <c r="K67" s="179"/>
      <c r="L67" s="183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2"/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139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</row>
    <row r="69" s="2" customFormat="1" ht="6.96" customHeight="1">
      <c r="A69" s="42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9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</row>
    <row r="73" s="2" customFormat="1" ht="6.96" customHeight="1">
      <c r="A73" s="42"/>
      <c r="B73" s="65"/>
      <c r="C73" s="66"/>
      <c r="D73" s="66"/>
      <c r="E73" s="66"/>
      <c r="F73" s="66"/>
      <c r="G73" s="66"/>
      <c r="H73" s="66"/>
      <c r="I73" s="66"/>
      <c r="J73" s="66"/>
      <c r="K73" s="66"/>
      <c r="L73" s="139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24.96" customHeight="1">
      <c r="A74" s="42"/>
      <c r="B74" s="43"/>
      <c r="C74" s="26" t="s">
        <v>148</v>
      </c>
      <c r="D74" s="44"/>
      <c r="E74" s="44"/>
      <c r="F74" s="44"/>
      <c r="G74" s="44"/>
      <c r="H74" s="44"/>
      <c r="I74" s="44"/>
      <c r="J74" s="44"/>
      <c r="K74" s="44"/>
      <c r="L74" s="139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6.96" customHeight="1">
      <c r="A75" s="42"/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139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2" customHeight="1">
      <c r="A76" s="42"/>
      <c r="B76" s="43"/>
      <c r="C76" s="35" t="s">
        <v>16</v>
      </c>
      <c r="D76" s="44"/>
      <c r="E76" s="44"/>
      <c r="F76" s="44"/>
      <c r="G76" s="44"/>
      <c r="H76" s="44"/>
      <c r="I76" s="44"/>
      <c r="J76" s="44"/>
      <c r="K76" s="44"/>
      <c r="L76" s="139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6.5" customHeight="1">
      <c r="A77" s="42"/>
      <c r="B77" s="43"/>
      <c r="C77" s="44"/>
      <c r="D77" s="44"/>
      <c r="E77" s="167" t="str">
        <f>E7</f>
        <v>Stavební úpravy Zahradní ulice, Nová Bystřice</v>
      </c>
      <c r="F77" s="35"/>
      <c r="G77" s="35"/>
      <c r="H77" s="35"/>
      <c r="I77" s="44"/>
      <c r="J77" s="44"/>
      <c r="K77" s="44"/>
      <c r="L77" s="139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12" customHeight="1">
      <c r="A78" s="42"/>
      <c r="B78" s="43"/>
      <c r="C78" s="35" t="s">
        <v>130</v>
      </c>
      <c r="D78" s="44"/>
      <c r="E78" s="44"/>
      <c r="F78" s="44"/>
      <c r="G78" s="44"/>
      <c r="H78" s="44"/>
      <c r="I78" s="44"/>
      <c r="J78" s="44"/>
      <c r="K78" s="44"/>
      <c r="L78" s="139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16.5" customHeight="1">
      <c r="A79" s="42"/>
      <c r="B79" s="43"/>
      <c r="C79" s="44"/>
      <c r="D79" s="44"/>
      <c r="E79" s="73" t="str">
        <f>E9</f>
        <v>SO-305 - Vodovodní přípojky - novostavba</v>
      </c>
      <c r="F79" s="44"/>
      <c r="G79" s="44"/>
      <c r="H79" s="44"/>
      <c r="I79" s="44"/>
      <c r="J79" s="44"/>
      <c r="K79" s="44"/>
      <c r="L79" s="139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6.96" customHeight="1">
      <c r="A80" s="42"/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139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12" customHeight="1">
      <c r="A81" s="42"/>
      <c r="B81" s="43"/>
      <c r="C81" s="35" t="s">
        <v>22</v>
      </c>
      <c r="D81" s="44"/>
      <c r="E81" s="44"/>
      <c r="F81" s="30" t="str">
        <f>F12</f>
        <v>Nová Bystřice</v>
      </c>
      <c r="G81" s="44"/>
      <c r="H81" s="44"/>
      <c r="I81" s="35" t="s">
        <v>24</v>
      </c>
      <c r="J81" s="76" t="str">
        <f>IF(J12="","",J12)</f>
        <v>8. 9. 2025</v>
      </c>
      <c r="K81" s="44"/>
      <c r="L81" s="139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6.96" customHeight="1">
      <c r="A82" s="42"/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139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15.15" customHeight="1">
      <c r="A83" s="42"/>
      <c r="B83" s="43"/>
      <c r="C83" s="35" t="s">
        <v>30</v>
      </c>
      <c r="D83" s="44"/>
      <c r="E83" s="44"/>
      <c r="F83" s="30" t="str">
        <f>E15</f>
        <v>Město Nová Bystřice</v>
      </c>
      <c r="G83" s="44"/>
      <c r="H83" s="44"/>
      <c r="I83" s="35" t="s">
        <v>38</v>
      </c>
      <c r="J83" s="40" t="str">
        <f>E21</f>
        <v>VAK projekt s.r.o.</v>
      </c>
      <c r="K83" s="44"/>
      <c r="L83" s="139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2" customFormat="1" ht="25.65" customHeight="1">
      <c r="A84" s="42"/>
      <c r="B84" s="43"/>
      <c r="C84" s="35" t="s">
        <v>36</v>
      </c>
      <c r="D84" s="44"/>
      <c r="E84" s="44"/>
      <c r="F84" s="30" t="str">
        <f>IF(E18="","",E18)</f>
        <v>Vyplň údaj</v>
      </c>
      <c r="G84" s="44"/>
      <c r="H84" s="44"/>
      <c r="I84" s="35" t="s">
        <v>43</v>
      </c>
      <c r="J84" s="40" t="str">
        <f>E24</f>
        <v>Ing. Martina Zamlinská</v>
      </c>
      <c r="K84" s="44"/>
      <c r="L84" s="139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="2" customFormat="1" ht="10.32" customHeight="1">
      <c r="A85" s="42"/>
      <c r="B85" s="43"/>
      <c r="C85" s="44"/>
      <c r="D85" s="44"/>
      <c r="E85" s="44"/>
      <c r="F85" s="44"/>
      <c r="G85" s="44"/>
      <c r="H85" s="44"/>
      <c r="I85" s="44"/>
      <c r="J85" s="44"/>
      <c r="K85" s="44"/>
      <c r="L85" s="139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="11" customFormat="1" ht="29.28" customHeight="1">
      <c r="A86" s="184"/>
      <c r="B86" s="185"/>
      <c r="C86" s="186" t="s">
        <v>149</v>
      </c>
      <c r="D86" s="187" t="s">
        <v>67</v>
      </c>
      <c r="E86" s="187" t="s">
        <v>63</v>
      </c>
      <c r="F86" s="187" t="s">
        <v>64</v>
      </c>
      <c r="G86" s="187" t="s">
        <v>150</v>
      </c>
      <c r="H86" s="187" t="s">
        <v>151</v>
      </c>
      <c r="I86" s="187" t="s">
        <v>152</v>
      </c>
      <c r="J86" s="187" t="s">
        <v>134</v>
      </c>
      <c r="K86" s="188" t="s">
        <v>153</v>
      </c>
      <c r="L86" s="189"/>
      <c r="M86" s="96" t="s">
        <v>44</v>
      </c>
      <c r="N86" s="97" t="s">
        <v>52</v>
      </c>
      <c r="O86" s="97" t="s">
        <v>154</v>
      </c>
      <c r="P86" s="97" t="s">
        <v>155</v>
      </c>
      <c r="Q86" s="97" t="s">
        <v>156</v>
      </c>
      <c r="R86" s="97" t="s">
        <v>157</v>
      </c>
      <c r="S86" s="97" t="s">
        <v>158</v>
      </c>
      <c r="T86" s="98" t="s">
        <v>159</v>
      </c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</row>
    <row r="87" s="2" customFormat="1" ht="22.8" customHeight="1">
      <c r="A87" s="42"/>
      <c r="B87" s="43"/>
      <c r="C87" s="103" t="s">
        <v>160</v>
      </c>
      <c r="D87" s="44"/>
      <c r="E87" s="44"/>
      <c r="F87" s="44"/>
      <c r="G87" s="44"/>
      <c r="H87" s="44"/>
      <c r="I87" s="44"/>
      <c r="J87" s="190">
        <f>BK87</f>
        <v>0</v>
      </c>
      <c r="K87" s="44"/>
      <c r="L87" s="48"/>
      <c r="M87" s="99"/>
      <c r="N87" s="191"/>
      <c r="O87" s="100"/>
      <c r="P87" s="192">
        <f>P88</f>
        <v>0</v>
      </c>
      <c r="Q87" s="100"/>
      <c r="R87" s="192">
        <f>R88</f>
        <v>20.514215</v>
      </c>
      <c r="S87" s="100"/>
      <c r="T87" s="193">
        <f>T88</f>
        <v>0.086639999999999995</v>
      </c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T87" s="20" t="s">
        <v>81</v>
      </c>
      <c r="AU87" s="20" t="s">
        <v>135</v>
      </c>
      <c r="BK87" s="194">
        <f>BK88</f>
        <v>0</v>
      </c>
    </row>
    <row r="88" s="12" customFormat="1" ht="25.92" customHeight="1">
      <c r="A88" s="12"/>
      <c r="B88" s="195"/>
      <c r="C88" s="196"/>
      <c r="D88" s="197" t="s">
        <v>81</v>
      </c>
      <c r="E88" s="198" t="s">
        <v>161</v>
      </c>
      <c r="F88" s="198" t="s">
        <v>162</v>
      </c>
      <c r="G88" s="196"/>
      <c r="H88" s="196"/>
      <c r="I88" s="199"/>
      <c r="J88" s="200">
        <f>BK88</f>
        <v>0</v>
      </c>
      <c r="K88" s="196"/>
      <c r="L88" s="201"/>
      <c r="M88" s="202"/>
      <c r="N88" s="203"/>
      <c r="O88" s="203"/>
      <c r="P88" s="204">
        <f>P89+P152+P159+P163+P211+P215+P223</f>
        <v>0</v>
      </c>
      <c r="Q88" s="203"/>
      <c r="R88" s="204">
        <f>R89+R152+R159+R163+R211+R215+R223</f>
        <v>20.514215</v>
      </c>
      <c r="S88" s="203"/>
      <c r="T88" s="205">
        <f>T89+T152+T159+T163+T211+T215+T223</f>
        <v>0.086639999999999995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6" t="s">
        <v>90</v>
      </c>
      <c r="AT88" s="207" t="s">
        <v>81</v>
      </c>
      <c r="AU88" s="207" t="s">
        <v>82</v>
      </c>
      <c r="AY88" s="206" t="s">
        <v>163</v>
      </c>
      <c r="BK88" s="208">
        <f>BK89+BK152+BK159+BK163+BK211+BK215+BK223</f>
        <v>0</v>
      </c>
    </row>
    <row r="89" s="12" customFormat="1" ht="22.8" customHeight="1">
      <c r="A89" s="12"/>
      <c r="B89" s="195"/>
      <c r="C89" s="196"/>
      <c r="D89" s="197" t="s">
        <v>81</v>
      </c>
      <c r="E89" s="209" t="s">
        <v>90</v>
      </c>
      <c r="F89" s="209" t="s">
        <v>164</v>
      </c>
      <c r="G89" s="196"/>
      <c r="H89" s="196"/>
      <c r="I89" s="199"/>
      <c r="J89" s="210">
        <f>BK89</f>
        <v>0</v>
      </c>
      <c r="K89" s="196"/>
      <c r="L89" s="201"/>
      <c r="M89" s="202"/>
      <c r="N89" s="203"/>
      <c r="O89" s="203"/>
      <c r="P89" s="204">
        <f>SUM(P90:P151)</f>
        <v>0</v>
      </c>
      <c r="Q89" s="203"/>
      <c r="R89" s="204">
        <f>SUM(R90:R151)</f>
        <v>19.074786</v>
      </c>
      <c r="S89" s="203"/>
      <c r="T89" s="205">
        <f>SUM(T90:T151)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6" t="s">
        <v>90</v>
      </c>
      <c r="AT89" s="207" t="s">
        <v>81</v>
      </c>
      <c r="AU89" s="207" t="s">
        <v>90</v>
      </c>
      <c r="AY89" s="206" t="s">
        <v>163</v>
      </c>
      <c r="BK89" s="208">
        <f>SUM(BK90:BK151)</f>
        <v>0</v>
      </c>
    </row>
    <row r="90" s="2" customFormat="1" ht="37.8" customHeight="1">
      <c r="A90" s="42"/>
      <c r="B90" s="43"/>
      <c r="C90" s="211" t="s">
        <v>90</v>
      </c>
      <c r="D90" s="211" t="s">
        <v>165</v>
      </c>
      <c r="E90" s="212" t="s">
        <v>1230</v>
      </c>
      <c r="F90" s="213" t="s">
        <v>1231</v>
      </c>
      <c r="G90" s="214" t="s">
        <v>185</v>
      </c>
      <c r="H90" s="215">
        <v>9</v>
      </c>
      <c r="I90" s="216"/>
      <c r="J90" s="217">
        <f>ROUND(I90*H90,2)</f>
        <v>0</v>
      </c>
      <c r="K90" s="213" t="s">
        <v>169</v>
      </c>
      <c r="L90" s="48"/>
      <c r="M90" s="218" t="s">
        <v>44</v>
      </c>
      <c r="N90" s="219" t="s">
        <v>53</v>
      </c>
      <c r="O90" s="88"/>
      <c r="P90" s="220">
        <f>O90*H90</f>
        <v>0</v>
      </c>
      <c r="Q90" s="220">
        <v>0</v>
      </c>
      <c r="R90" s="220">
        <f>Q90*H90</f>
        <v>0</v>
      </c>
      <c r="S90" s="220">
        <v>0</v>
      </c>
      <c r="T90" s="221">
        <f>S90*H90</f>
        <v>0</v>
      </c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R90" s="222" t="s">
        <v>170</v>
      </c>
      <c r="AT90" s="222" t="s">
        <v>165</v>
      </c>
      <c r="AU90" s="222" t="s">
        <v>21</v>
      </c>
      <c r="AY90" s="20" t="s">
        <v>163</v>
      </c>
      <c r="BE90" s="223">
        <f>IF(N90="základní",J90,0)</f>
        <v>0</v>
      </c>
      <c r="BF90" s="223">
        <f>IF(N90="snížená",J90,0)</f>
        <v>0</v>
      </c>
      <c r="BG90" s="223">
        <f>IF(N90="zákl. přenesená",J90,0)</f>
        <v>0</v>
      </c>
      <c r="BH90" s="223">
        <f>IF(N90="sníž. přenesená",J90,0)</f>
        <v>0</v>
      </c>
      <c r="BI90" s="223">
        <f>IF(N90="nulová",J90,0)</f>
        <v>0</v>
      </c>
      <c r="BJ90" s="20" t="s">
        <v>90</v>
      </c>
      <c r="BK90" s="223">
        <f>ROUND(I90*H90,2)</f>
        <v>0</v>
      </c>
      <c r="BL90" s="20" t="s">
        <v>170</v>
      </c>
      <c r="BM90" s="222" t="s">
        <v>1232</v>
      </c>
    </row>
    <row r="91" s="2" customFormat="1">
      <c r="A91" s="42"/>
      <c r="B91" s="43"/>
      <c r="C91" s="44"/>
      <c r="D91" s="224" t="s">
        <v>172</v>
      </c>
      <c r="E91" s="44"/>
      <c r="F91" s="225" t="s">
        <v>1233</v>
      </c>
      <c r="G91" s="44"/>
      <c r="H91" s="44"/>
      <c r="I91" s="226"/>
      <c r="J91" s="44"/>
      <c r="K91" s="44"/>
      <c r="L91" s="48"/>
      <c r="M91" s="227"/>
      <c r="N91" s="228"/>
      <c r="O91" s="88"/>
      <c r="P91" s="88"/>
      <c r="Q91" s="88"/>
      <c r="R91" s="88"/>
      <c r="S91" s="88"/>
      <c r="T91" s="89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T91" s="20" t="s">
        <v>172</v>
      </c>
      <c r="AU91" s="20" t="s">
        <v>21</v>
      </c>
    </row>
    <row r="92" s="13" customFormat="1">
      <c r="A92" s="13"/>
      <c r="B92" s="229"/>
      <c r="C92" s="230"/>
      <c r="D92" s="231" t="s">
        <v>174</v>
      </c>
      <c r="E92" s="232" t="s">
        <v>44</v>
      </c>
      <c r="F92" s="233" t="s">
        <v>227</v>
      </c>
      <c r="G92" s="230"/>
      <c r="H92" s="234">
        <v>9</v>
      </c>
      <c r="I92" s="235"/>
      <c r="J92" s="230"/>
      <c r="K92" s="230"/>
      <c r="L92" s="236"/>
      <c r="M92" s="237"/>
      <c r="N92" s="238"/>
      <c r="O92" s="238"/>
      <c r="P92" s="238"/>
      <c r="Q92" s="238"/>
      <c r="R92" s="238"/>
      <c r="S92" s="238"/>
      <c r="T92" s="239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40" t="s">
        <v>174</v>
      </c>
      <c r="AU92" s="240" t="s">
        <v>21</v>
      </c>
      <c r="AV92" s="13" t="s">
        <v>21</v>
      </c>
      <c r="AW92" s="13" t="s">
        <v>42</v>
      </c>
      <c r="AX92" s="13" t="s">
        <v>90</v>
      </c>
      <c r="AY92" s="240" t="s">
        <v>163</v>
      </c>
    </row>
    <row r="93" s="2" customFormat="1" ht="16.5" customHeight="1">
      <c r="A93" s="42"/>
      <c r="B93" s="43"/>
      <c r="C93" s="211" t="s">
        <v>21</v>
      </c>
      <c r="D93" s="211" t="s">
        <v>165</v>
      </c>
      <c r="E93" s="212" t="s">
        <v>166</v>
      </c>
      <c r="F93" s="213" t="s">
        <v>167</v>
      </c>
      <c r="G93" s="214" t="s">
        <v>168</v>
      </c>
      <c r="H93" s="215">
        <v>7.2000000000000002</v>
      </c>
      <c r="I93" s="216"/>
      <c r="J93" s="217">
        <f>ROUND(I93*H93,2)</f>
        <v>0</v>
      </c>
      <c r="K93" s="213" t="s">
        <v>169</v>
      </c>
      <c r="L93" s="48"/>
      <c r="M93" s="218" t="s">
        <v>44</v>
      </c>
      <c r="N93" s="219" t="s">
        <v>53</v>
      </c>
      <c r="O93" s="88"/>
      <c r="P93" s="220">
        <f>O93*H93</f>
        <v>0</v>
      </c>
      <c r="Q93" s="220">
        <v>3.0000000000000001E-05</v>
      </c>
      <c r="R93" s="220">
        <f>Q93*H93</f>
        <v>0.00021600000000000002</v>
      </c>
      <c r="S93" s="220">
        <v>0</v>
      </c>
      <c r="T93" s="221">
        <f>S93*H93</f>
        <v>0</v>
      </c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R93" s="222" t="s">
        <v>170</v>
      </c>
      <c r="AT93" s="222" t="s">
        <v>165</v>
      </c>
      <c r="AU93" s="222" t="s">
        <v>21</v>
      </c>
      <c r="AY93" s="20" t="s">
        <v>163</v>
      </c>
      <c r="BE93" s="223">
        <f>IF(N93="základní",J93,0)</f>
        <v>0</v>
      </c>
      <c r="BF93" s="223">
        <f>IF(N93="snížená",J93,0)</f>
        <v>0</v>
      </c>
      <c r="BG93" s="223">
        <f>IF(N93="zákl. přenesená",J93,0)</f>
        <v>0</v>
      </c>
      <c r="BH93" s="223">
        <f>IF(N93="sníž. přenesená",J93,0)</f>
        <v>0</v>
      </c>
      <c r="BI93" s="223">
        <f>IF(N93="nulová",J93,0)</f>
        <v>0</v>
      </c>
      <c r="BJ93" s="20" t="s">
        <v>90</v>
      </c>
      <c r="BK93" s="223">
        <f>ROUND(I93*H93,2)</f>
        <v>0</v>
      </c>
      <c r="BL93" s="20" t="s">
        <v>170</v>
      </c>
      <c r="BM93" s="222" t="s">
        <v>892</v>
      </c>
    </row>
    <row r="94" s="2" customFormat="1">
      <c r="A94" s="42"/>
      <c r="B94" s="43"/>
      <c r="C94" s="44"/>
      <c r="D94" s="224" t="s">
        <v>172</v>
      </c>
      <c r="E94" s="44"/>
      <c r="F94" s="225" t="s">
        <v>173</v>
      </c>
      <c r="G94" s="44"/>
      <c r="H94" s="44"/>
      <c r="I94" s="226"/>
      <c r="J94" s="44"/>
      <c r="K94" s="44"/>
      <c r="L94" s="48"/>
      <c r="M94" s="227"/>
      <c r="N94" s="228"/>
      <c r="O94" s="88"/>
      <c r="P94" s="88"/>
      <c r="Q94" s="88"/>
      <c r="R94" s="88"/>
      <c r="S94" s="88"/>
      <c r="T94" s="89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T94" s="20" t="s">
        <v>172</v>
      </c>
      <c r="AU94" s="20" t="s">
        <v>21</v>
      </c>
    </row>
    <row r="95" s="13" customFormat="1">
      <c r="A95" s="13"/>
      <c r="B95" s="229"/>
      <c r="C95" s="230"/>
      <c r="D95" s="231" t="s">
        <v>174</v>
      </c>
      <c r="E95" s="232" t="s">
        <v>44</v>
      </c>
      <c r="F95" s="233" t="s">
        <v>1234</v>
      </c>
      <c r="G95" s="230"/>
      <c r="H95" s="234">
        <v>7.2000000000000002</v>
      </c>
      <c r="I95" s="235"/>
      <c r="J95" s="230"/>
      <c r="K95" s="230"/>
      <c r="L95" s="236"/>
      <c r="M95" s="237"/>
      <c r="N95" s="238"/>
      <c r="O95" s="238"/>
      <c r="P95" s="238"/>
      <c r="Q95" s="238"/>
      <c r="R95" s="238"/>
      <c r="S95" s="238"/>
      <c r="T95" s="239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0" t="s">
        <v>174</v>
      </c>
      <c r="AU95" s="240" t="s">
        <v>21</v>
      </c>
      <c r="AV95" s="13" t="s">
        <v>21</v>
      </c>
      <c r="AW95" s="13" t="s">
        <v>42</v>
      </c>
      <c r="AX95" s="13" t="s">
        <v>90</v>
      </c>
      <c r="AY95" s="240" t="s">
        <v>163</v>
      </c>
    </row>
    <row r="96" s="2" customFormat="1" ht="24.15" customHeight="1">
      <c r="A96" s="42"/>
      <c r="B96" s="43"/>
      <c r="C96" s="211" t="s">
        <v>182</v>
      </c>
      <c r="D96" s="211" t="s">
        <v>165</v>
      </c>
      <c r="E96" s="212" t="s">
        <v>176</v>
      </c>
      <c r="F96" s="213" t="s">
        <v>177</v>
      </c>
      <c r="G96" s="214" t="s">
        <v>178</v>
      </c>
      <c r="H96" s="215">
        <v>0.90000000000000002</v>
      </c>
      <c r="I96" s="216"/>
      <c r="J96" s="217">
        <f>ROUND(I96*H96,2)</f>
        <v>0</v>
      </c>
      <c r="K96" s="213" t="s">
        <v>169</v>
      </c>
      <c r="L96" s="48"/>
      <c r="M96" s="218" t="s">
        <v>44</v>
      </c>
      <c r="N96" s="219" t="s">
        <v>53</v>
      </c>
      <c r="O96" s="88"/>
      <c r="P96" s="220">
        <f>O96*H96</f>
        <v>0</v>
      </c>
      <c r="Q96" s="220">
        <v>0</v>
      </c>
      <c r="R96" s="220">
        <f>Q96*H96</f>
        <v>0</v>
      </c>
      <c r="S96" s="220">
        <v>0</v>
      </c>
      <c r="T96" s="221">
        <f>S96*H96</f>
        <v>0</v>
      </c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R96" s="222" t="s">
        <v>170</v>
      </c>
      <c r="AT96" s="222" t="s">
        <v>165</v>
      </c>
      <c r="AU96" s="222" t="s">
        <v>21</v>
      </c>
      <c r="AY96" s="20" t="s">
        <v>163</v>
      </c>
      <c r="BE96" s="223">
        <f>IF(N96="základní",J96,0)</f>
        <v>0</v>
      </c>
      <c r="BF96" s="223">
        <f>IF(N96="snížená",J96,0)</f>
        <v>0</v>
      </c>
      <c r="BG96" s="223">
        <f>IF(N96="zákl. přenesená",J96,0)</f>
        <v>0</v>
      </c>
      <c r="BH96" s="223">
        <f>IF(N96="sníž. přenesená",J96,0)</f>
        <v>0</v>
      </c>
      <c r="BI96" s="223">
        <f>IF(N96="nulová",J96,0)</f>
        <v>0</v>
      </c>
      <c r="BJ96" s="20" t="s">
        <v>90</v>
      </c>
      <c r="BK96" s="223">
        <f>ROUND(I96*H96,2)</f>
        <v>0</v>
      </c>
      <c r="BL96" s="20" t="s">
        <v>170</v>
      </c>
      <c r="BM96" s="222" t="s">
        <v>894</v>
      </c>
    </row>
    <row r="97" s="2" customFormat="1">
      <c r="A97" s="42"/>
      <c r="B97" s="43"/>
      <c r="C97" s="44"/>
      <c r="D97" s="224" t="s">
        <v>172</v>
      </c>
      <c r="E97" s="44"/>
      <c r="F97" s="225" t="s">
        <v>180</v>
      </c>
      <c r="G97" s="44"/>
      <c r="H97" s="44"/>
      <c r="I97" s="226"/>
      <c r="J97" s="44"/>
      <c r="K97" s="44"/>
      <c r="L97" s="48"/>
      <c r="M97" s="227"/>
      <c r="N97" s="228"/>
      <c r="O97" s="88"/>
      <c r="P97" s="88"/>
      <c r="Q97" s="88"/>
      <c r="R97" s="88"/>
      <c r="S97" s="88"/>
      <c r="T97" s="89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T97" s="20" t="s">
        <v>172</v>
      </c>
      <c r="AU97" s="20" t="s">
        <v>21</v>
      </c>
    </row>
    <row r="98" s="13" customFormat="1">
      <c r="A98" s="13"/>
      <c r="B98" s="229"/>
      <c r="C98" s="230"/>
      <c r="D98" s="231" t="s">
        <v>174</v>
      </c>
      <c r="E98" s="232" t="s">
        <v>44</v>
      </c>
      <c r="F98" s="233" t="s">
        <v>1235</v>
      </c>
      <c r="G98" s="230"/>
      <c r="H98" s="234">
        <v>0.90000000000000002</v>
      </c>
      <c r="I98" s="235"/>
      <c r="J98" s="230"/>
      <c r="K98" s="230"/>
      <c r="L98" s="236"/>
      <c r="M98" s="237"/>
      <c r="N98" s="238"/>
      <c r="O98" s="238"/>
      <c r="P98" s="238"/>
      <c r="Q98" s="238"/>
      <c r="R98" s="238"/>
      <c r="S98" s="238"/>
      <c r="T98" s="239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0" t="s">
        <v>174</v>
      </c>
      <c r="AU98" s="240" t="s">
        <v>21</v>
      </c>
      <c r="AV98" s="13" t="s">
        <v>21</v>
      </c>
      <c r="AW98" s="13" t="s">
        <v>42</v>
      </c>
      <c r="AX98" s="13" t="s">
        <v>90</v>
      </c>
      <c r="AY98" s="240" t="s">
        <v>163</v>
      </c>
    </row>
    <row r="99" s="2" customFormat="1" ht="24.15" customHeight="1">
      <c r="A99" s="42"/>
      <c r="B99" s="43"/>
      <c r="C99" s="211" t="s">
        <v>170</v>
      </c>
      <c r="D99" s="211" t="s">
        <v>165</v>
      </c>
      <c r="E99" s="212" t="s">
        <v>204</v>
      </c>
      <c r="F99" s="213" t="s">
        <v>205</v>
      </c>
      <c r="G99" s="214" t="s">
        <v>112</v>
      </c>
      <c r="H99" s="215">
        <v>25.359999999999999</v>
      </c>
      <c r="I99" s="216"/>
      <c r="J99" s="217">
        <f>ROUND(I99*H99,2)</f>
        <v>0</v>
      </c>
      <c r="K99" s="213" t="s">
        <v>169</v>
      </c>
      <c r="L99" s="48"/>
      <c r="M99" s="218" t="s">
        <v>44</v>
      </c>
      <c r="N99" s="219" t="s">
        <v>53</v>
      </c>
      <c r="O99" s="88"/>
      <c r="P99" s="220">
        <f>O99*H99</f>
        <v>0</v>
      </c>
      <c r="Q99" s="220">
        <v>0</v>
      </c>
      <c r="R99" s="220">
        <f>Q99*H99</f>
        <v>0</v>
      </c>
      <c r="S99" s="220">
        <v>0</v>
      </c>
      <c r="T99" s="221">
        <f>S99*H99</f>
        <v>0</v>
      </c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R99" s="222" t="s">
        <v>170</v>
      </c>
      <c r="AT99" s="222" t="s">
        <v>165</v>
      </c>
      <c r="AU99" s="222" t="s">
        <v>21</v>
      </c>
      <c r="AY99" s="20" t="s">
        <v>163</v>
      </c>
      <c r="BE99" s="223">
        <f>IF(N99="základní",J99,0)</f>
        <v>0</v>
      </c>
      <c r="BF99" s="223">
        <f>IF(N99="snížená",J99,0)</f>
        <v>0</v>
      </c>
      <c r="BG99" s="223">
        <f>IF(N99="zákl. přenesená",J99,0)</f>
        <v>0</v>
      </c>
      <c r="BH99" s="223">
        <f>IF(N99="sníž. přenesená",J99,0)</f>
        <v>0</v>
      </c>
      <c r="BI99" s="223">
        <f>IF(N99="nulová",J99,0)</f>
        <v>0</v>
      </c>
      <c r="BJ99" s="20" t="s">
        <v>90</v>
      </c>
      <c r="BK99" s="223">
        <f>ROUND(I99*H99,2)</f>
        <v>0</v>
      </c>
      <c r="BL99" s="20" t="s">
        <v>170</v>
      </c>
      <c r="BM99" s="222" t="s">
        <v>906</v>
      </c>
    </row>
    <row r="100" s="2" customFormat="1">
      <c r="A100" s="42"/>
      <c r="B100" s="43"/>
      <c r="C100" s="44"/>
      <c r="D100" s="224" t="s">
        <v>172</v>
      </c>
      <c r="E100" s="44"/>
      <c r="F100" s="225" t="s">
        <v>207</v>
      </c>
      <c r="G100" s="44"/>
      <c r="H100" s="44"/>
      <c r="I100" s="226"/>
      <c r="J100" s="44"/>
      <c r="K100" s="44"/>
      <c r="L100" s="48"/>
      <c r="M100" s="227"/>
      <c r="N100" s="228"/>
      <c r="O100" s="88"/>
      <c r="P100" s="88"/>
      <c r="Q100" s="88"/>
      <c r="R100" s="88"/>
      <c r="S100" s="88"/>
      <c r="T100" s="89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T100" s="20" t="s">
        <v>172</v>
      </c>
      <c r="AU100" s="20" t="s">
        <v>21</v>
      </c>
    </row>
    <row r="101" s="13" customFormat="1">
      <c r="A101" s="13"/>
      <c r="B101" s="229"/>
      <c r="C101" s="230"/>
      <c r="D101" s="231" t="s">
        <v>174</v>
      </c>
      <c r="E101" s="232" t="s">
        <v>44</v>
      </c>
      <c r="F101" s="233" t="s">
        <v>1226</v>
      </c>
      <c r="G101" s="230"/>
      <c r="H101" s="234">
        <v>31.699999999999999</v>
      </c>
      <c r="I101" s="235"/>
      <c r="J101" s="230"/>
      <c r="K101" s="230"/>
      <c r="L101" s="236"/>
      <c r="M101" s="237"/>
      <c r="N101" s="238"/>
      <c r="O101" s="238"/>
      <c r="P101" s="238"/>
      <c r="Q101" s="238"/>
      <c r="R101" s="238"/>
      <c r="S101" s="238"/>
      <c r="T101" s="239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0" t="s">
        <v>174</v>
      </c>
      <c r="AU101" s="240" t="s">
        <v>21</v>
      </c>
      <c r="AV101" s="13" t="s">
        <v>21</v>
      </c>
      <c r="AW101" s="13" t="s">
        <v>42</v>
      </c>
      <c r="AX101" s="13" t="s">
        <v>82</v>
      </c>
      <c r="AY101" s="240" t="s">
        <v>163</v>
      </c>
    </row>
    <row r="102" s="14" customFormat="1">
      <c r="A102" s="14"/>
      <c r="B102" s="241"/>
      <c r="C102" s="242"/>
      <c r="D102" s="231" t="s">
        <v>174</v>
      </c>
      <c r="E102" s="243" t="s">
        <v>124</v>
      </c>
      <c r="F102" s="244" t="s">
        <v>195</v>
      </c>
      <c r="G102" s="242"/>
      <c r="H102" s="245">
        <v>31.699999999999999</v>
      </c>
      <c r="I102" s="246"/>
      <c r="J102" s="242"/>
      <c r="K102" s="242"/>
      <c r="L102" s="247"/>
      <c r="M102" s="248"/>
      <c r="N102" s="249"/>
      <c r="O102" s="249"/>
      <c r="P102" s="249"/>
      <c r="Q102" s="249"/>
      <c r="R102" s="249"/>
      <c r="S102" s="249"/>
      <c r="T102" s="250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1" t="s">
        <v>174</v>
      </c>
      <c r="AU102" s="251" t="s">
        <v>21</v>
      </c>
      <c r="AV102" s="14" t="s">
        <v>182</v>
      </c>
      <c r="AW102" s="14" t="s">
        <v>42</v>
      </c>
      <c r="AX102" s="14" t="s">
        <v>82</v>
      </c>
      <c r="AY102" s="251" t="s">
        <v>163</v>
      </c>
    </row>
    <row r="103" s="13" customFormat="1">
      <c r="A103" s="13"/>
      <c r="B103" s="229"/>
      <c r="C103" s="230"/>
      <c r="D103" s="231" t="s">
        <v>174</v>
      </c>
      <c r="E103" s="232" t="s">
        <v>44</v>
      </c>
      <c r="F103" s="233" t="s">
        <v>211</v>
      </c>
      <c r="G103" s="230"/>
      <c r="H103" s="234">
        <v>25.359999999999999</v>
      </c>
      <c r="I103" s="235"/>
      <c r="J103" s="230"/>
      <c r="K103" s="230"/>
      <c r="L103" s="236"/>
      <c r="M103" s="237"/>
      <c r="N103" s="238"/>
      <c r="O103" s="238"/>
      <c r="P103" s="238"/>
      <c r="Q103" s="238"/>
      <c r="R103" s="238"/>
      <c r="S103" s="238"/>
      <c r="T103" s="239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0" t="s">
        <v>174</v>
      </c>
      <c r="AU103" s="240" t="s">
        <v>21</v>
      </c>
      <c r="AV103" s="13" t="s">
        <v>21</v>
      </c>
      <c r="AW103" s="13" t="s">
        <v>42</v>
      </c>
      <c r="AX103" s="13" t="s">
        <v>90</v>
      </c>
      <c r="AY103" s="240" t="s">
        <v>163</v>
      </c>
    </row>
    <row r="104" s="2" customFormat="1" ht="24.15" customHeight="1">
      <c r="A104" s="42"/>
      <c r="B104" s="43"/>
      <c r="C104" s="211" t="s">
        <v>197</v>
      </c>
      <c r="D104" s="211" t="s">
        <v>165</v>
      </c>
      <c r="E104" s="212" t="s">
        <v>213</v>
      </c>
      <c r="F104" s="213" t="s">
        <v>214</v>
      </c>
      <c r="G104" s="214" t="s">
        <v>112</v>
      </c>
      <c r="H104" s="215">
        <v>6.3399999999999999</v>
      </c>
      <c r="I104" s="216"/>
      <c r="J104" s="217">
        <f>ROUND(I104*H104,2)</f>
        <v>0</v>
      </c>
      <c r="K104" s="213" t="s">
        <v>169</v>
      </c>
      <c r="L104" s="48"/>
      <c r="M104" s="218" t="s">
        <v>44</v>
      </c>
      <c r="N104" s="219" t="s">
        <v>53</v>
      </c>
      <c r="O104" s="88"/>
      <c r="P104" s="220">
        <f>O104*H104</f>
        <v>0</v>
      </c>
      <c r="Q104" s="220">
        <v>0</v>
      </c>
      <c r="R104" s="220">
        <f>Q104*H104</f>
        <v>0</v>
      </c>
      <c r="S104" s="220">
        <v>0</v>
      </c>
      <c r="T104" s="221">
        <f>S104*H104</f>
        <v>0</v>
      </c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R104" s="222" t="s">
        <v>170</v>
      </c>
      <c r="AT104" s="222" t="s">
        <v>165</v>
      </c>
      <c r="AU104" s="222" t="s">
        <v>21</v>
      </c>
      <c r="AY104" s="20" t="s">
        <v>163</v>
      </c>
      <c r="BE104" s="223">
        <f>IF(N104="základní",J104,0)</f>
        <v>0</v>
      </c>
      <c r="BF104" s="223">
        <f>IF(N104="snížená",J104,0)</f>
        <v>0</v>
      </c>
      <c r="BG104" s="223">
        <f>IF(N104="zákl. přenesená",J104,0)</f>
        <v>0</v>
      </c>
      <c r="BH104" s="223">
        <f>IF(N104="sníž. přenesená",J104,0)</f>
        <v>0</v>
      </c>
      <c r="BI104" s="223">
        <f>IF(N104="nulová",J104,0)</f>
        <v>0</v>
      </c>
      <c r="BJ104" s="20" t="s">
        <v>90</v>
      </c>
      <c r="BK104" s="223">
        <f>ROUND(I104*H104,2)</f>
        <v>0</v>
      </c>
      <c r="BL104" s="20" t="s">
        <v>170</v>
      </c>
      <c r="BM104" s="222" t="s">
        <v>909</v>
      </c>
    </row>
    <row r="105" s="2" customFormat="1">
      <c r="A105" s="42"/>
      <c r="B105" s="43"/>
      <c r="C105" s="44"/>
      <c r="D105" s="224" t="s">
        <v>172</v>
      </c>
      <c r="E105" s="44"/>
      <c r="F105" s="225" t="s">
        <v>216</v>
      </c>
      <c r="G105" s="44"/>
      <c r="H105" s="44"/>
      <c r="I105" s="226"/>
      <c r="J105" s="44"/>
      <c r="K105" s="44"/>
      <c r="L105" s="48"/>
      <c r="M105" s="227"/>
      <c r="N105" s="228"/>
      <c r="O105" s="88"/>
      <c r="P105" s="88"/>
      <c r="Q105" s="88"/>
      <c r="R105" s="88"/>
      <c r="S105" s="88"/>
      <c r="T105" s="89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T105" s="20" t="s">
        <v>172</v>
      </c>
      <c r="AU105" s="20" t="s">
        <v>21</v>
      </c>
    </row>
    <row r="106" s="13" customFormat="1">
      <c r="A106" s="13"/>
      <c r="B106" s="229"/>
      <c r="C106" s="230"/>
      <c r="D106" s="231" t="s">
        <v>174</v>
      </c>
      <c r="E106" s="232" t="s">
        <v>44</v>
      </c>
      <c r="F106" s="233" t="s">
        <v>217</v>
      </c>
      <c r="G106" s="230"/>
      <c r="H106" s="234">
        <v>6.3399999999999999</v>
      </c>
      <c r="I106" s="235"/>
      <c r="J106" s="230"/>
      <c r="K106" s="230"/>
      <c r="L106" s="236"/>
      <c r="M106" s="237"/>
      <c r="N106" s="238"/>
      <c r="O106" s="238"/>
      <c r="P106" s="238"/>
      <c r="Q106" s="238"/>
      <c r="R106" s="238"/>
      <c r="S106" s="238"/>
      <c r="T106" s="239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0" t="s">
        <v>174</v>
      </c>
      <c r="AU106" s="240" t="s">
        <v>21</v>
      </c>
      <c r="AV106" s="13" t="s">
        <v>21</v>
      </c>
      <c r="AW106" s="13" t="s">
        <v>42</v>
      </c>
      <c r="AX106" s="13" t="s">
        <v>90</v>
      </c>
      <c r="AY106" s="240" t="s">
        <v>163</v>
      </c>
    </row>
    <row r="107" s="2" customFormat="1" ht="24.15" customHeight="1">
      <c r="A107" s="42"/>
      <c r="B107" s="43"/>
      <c r="C107" s="211" t="s">
        <v>203</v>
      </c>
      <c r="D107" s="211" t="s">
        <v>165</v>
      </c>
      <c r="E107" s="212" t="s">
        <v>910</v>
      </c>
      <c r="F107" s="213" t="s">
        <v>911</v>
      </c>
      <c r="G107" s="214" t="s">
        <v>112</v>
      </c>
      <c r="H107" s="215">
        <v>25.199999999999999</v>
      </c>
      <c r="I107" s="216"/>
      <c r="J107" s="217">
        <f>ROUND(I107*H107,2)</f>
        <v>0</v>
      </c>
      <c r="K107" s="213" t="s">
        <v>169</v>
      </c>
      <c r="L107" s="48"/>
      <c r="M107" s="218" t="s">
        <v>44</v>
      </c>
      <c r="N107" s="219" t="s">
        <v>53</v>
      </c>
      <c r="O107" s="88"/>
      <c r="P107" s="220">
        <f>O107*H107</f>
        <v>0</v>
      </c>
      <c r="Q107" s="220">
        <v>0</v>
      </c>
      <c r="R107" s="220">
        <f>Q107*H107</f>
        <v>0</v>
      </c>
      <c r="S107" s="220">
        <v>0</v>
      </c>
      <c r="T107" s="221">
        <f>S107*H107</f>
        <v>0</v>
      </c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R107" s="222" t="s">
        <v>170</v>
      </c>
      <c r="AT107" s="222" t="s">
        <v>165</v>
      </c>
      <c r="AU107" s="222" t="s">
        <v>21</v>
      </c>
      <c r="AY107" s="20" t="s">
        <v>163</v>
      </c>
      <c r="BE107" s="223">
        <f>IF(N107="základní",J107,0)</f>
        <v>0</v>
      </c>
      <c r="BF107" s="223">
        <f>IF(N107="snížená",J107,0)</f>
        <v>0</v>
      </c>
      <c r="BG107" s="223">
        <f>IF(N107="zákl. přenesená",J107,0)</f>
        <v>0</v>
      </c>
      <c r="BH107" s="223">
        <f>IF(N107="sníž. přenesená",J107,0)</f>
        <v>0</v>
      </c>
      <c r="BI107" s="223">
        <f>IF(N107="nulová",J107,0)</f>
        <v>0</v>
      </c>
      <c r="BJ107" s="20" t="s">
        <v>90</v>
      </c>
      <c r="BK107" s="223">
        <f>ROUND(I107*H107,2)</f>
        <v>0</v>
      </c>
      <c r="BL107" s="20" t="s">
        <v>170</v>
      </c>
      <c r="BM107" s="222" t="s">
        <v>1236</v>
      </c>
    </row>
    <row r="108" s="2" customFormat="1">
      <c r="A108" s="42"/>
      <c r="B108" s="43"/>
      <c r="C108" s="44"/>
      <c r="D108" s="224" t="s">
        <v>172</v>
      </c>
      <c r="E108" s="44"/>
      <c r="F108" s="225" t="s">
        <v>913</v>
      </c>
      <c r="G108" s="44"/>
      <c r="H108" s="44"/>
      <c r="I108" s="226"/>
      <c r="J108" s="44"/>
      <c r="K108" s="44"/>
      <c r="L108" s="48"/>
      <c r="M108" s="227"/>
      <c r="N108" s="228"/>
      <c r="O108" s="88"/>
      <c r="P108" s="88"/>
      <c r="Q108" s="88"/>
      <c r="R108" s="88"/>
      <c r="S108" s="88"/>
      <c r="T108" s="89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T108" s="20" t="s">
        <v>172</v>
      </c>
      <c r="AU108" s="20" t="s">
        <v>21</v>
      </c>
    </row>
    <row r="109" s="13" customFormat="1">
      <c r="A109" s="13"/>
      <c r="B109" s="229"/>
      <c r="C109" s="230"/>
      <c r="D109" s="231" t="s">
        <v>174</v>
      </c>
      <c r="E109" s="232" t="s">
        <v>44</v>
      </c>
      <c r="F109" s="233" t="s">
        <v>1237</v>
      </c>
      <c r="G109" s="230"/>
      <c r="H109" s="234">
        <v>25.199999999999999</v>
      </c>
      <c r="I109" s="235"/>
      <c r="J109" s="230"/>
      <c r="K109" s="230"/>
      <c r="L109" s="236"/>
      <c r="M109" s="237"/>
      <c r="N109" s="238"/>
      <c r="O109" s="238"/>
      <c r="P109" s="238"/>
      <c r="Q109" s="238"/>
      <c r="R109" s="238"/>
      <c r="S109" s="238"/>
      <c r="T109" s="239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0" t="s">
        <v>174</v>
      </c>
      <c r="AU109" s="240" t="s">
        <v>21</v>
      </c>
      <c r="AV109" s="13" t="s">
        <v>21</v>
      </c>
      <c r="AW109" s="13" t="s">
        <v>42</v>
      </c>
      <c r="AX109" s="13" t="s">
        <v>90</v>
      </c>
      <c r="AY109" s="240" t="s">
        <v>163</v>
      </c>
    </row>
    <row r="110" s="2" customFormat="1" ht="21.75" customHeight="1">
      <c r="A110" s="42"/>
      <c r="B110" s="43"/>
      <c r="C110" s="211" t="s">
        <v>212</v>
      </c>
      <c r="D110" s="211" t="s">
        <v>165</v>
      </c>
      <c r="E110" s="212" t="s">
        <v>915</v>
      </c>
      <c r="F110" s="213" t="s">
        <v>916</v>
      </c>
      <c r="G110" s="214" t="s">
        <v>185</v>
      </c>
      <c r="H110" s="215">
        <v>79.25</v>
      </c>
      <c r="I110" s="216"/>
      <c r="J110" s="217">
        <f>ROUND(I110*H110,2)</f>
        <v>0</v>
      </c>
      <c r="K110" s="213" t="s">
        <v>169</v>
      </c>
      <c r="L110" s="48"/>
      <c r="M110" s="218" t="s">
        <v>44</v>
      </c>
      <c r="N110" s="219" t="s">
        <v>53</v>
      </c>
      <c r="O110" s="88"/>
      <c r="P110" s="220">
        <f>O110*H110</f>
        <v>0</v>
      </c>
      <c r="Q110" s="220">
        <v>0.00084000000000000003</v>
      </c>
      <c r="R110" s="220">
        <f>Q110*H110</f>
        <v>0.066570000000000004</v>
      </c>
      <c r="S110" s="220">
        <v>0</v>
      </c>
      <c r="T110" s="221">
        <f>S110*H110</f>
        <v>0</v>
      </c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R110" s="222" t="s">
        <v>170</v>
      </c>
      <c r="AT110" s="222" t="s">
        <v>165</v>
      </c>
      <c r="AU110" s="222" t="s">
        <v>21</v>
      </c>
      <c r="AY110" s="20" t="s">
        <v>163</v>
      </c>
      <c r="BE110" s="223">
        <f>IF(N110="základní",J110,0)</f>
        <v>0</v>
      </c>
      <c r="BF110" s="223">
        <f>IF(N110="snížená",J110,0)</f>
        <v>0</v>
      </c>
      <c r="BG110" s="223">
        <f>IF(N110="zákl. přenesená",J110,0)</f>
        <v>0</v>
      </c>
      <c r="BH110" s="223">
        <f>IF(N110="sníž. přenesená",J110,0)</f>
        <v>0</v>
      </c>
      <c r="BI110" s="223">
        <f>IF(N110="nulová",J110,0)</f>
        <v>0</v>
      </c>
      <c r="BJ110" s="20" t="s">
        <v>90</v>
      </c>
      <c r="BK110" s="223">
        <f>ROUND(I110*H110,2)</f>
        <v>0</v>
      </c>
      <c r="BL110" s="20" t="s">
        <v>170</v>
      </c>
      <c r="BM110" s="222" t="s">
        <v>917</v>
      </c>
    </row>
    <row r="111" s="2" customFormat="1">
      <c r="A111" s="42"/>
      <c r="B111" s="43"/>
      <c r="C111" s="44"/>
      <c r="D111" s="224" t="s">
        <v>172</v>
      </c>
      <c r="E111" s="44"/>
      <c r="F111" s="225" t="s">
        <v>918</v>
      </c>
      <c r="G111" s="44"/>
      <c r="H111" s="44"/>
      <c r="I111" s="226"/>
      <c r="J111" s="44"/>
      <c r="K111" s="44"/>
      <c r="L111" s="48"/>
      <c r="M111" s="227"/>
      <c r="N111" s="228"/>
      <c r="O111" s="88"/>
      <c r="P111" s="88"/>
      <c r="Q111" s="88"/>
      <c r="R111" s="88"/>
      <c r="S111" s="88"/>
      <c r="T111" s="89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T111" s="20" t="s">
        <v>172</v>
      </c>
      <c r="AU111" s="20" t="s">
        <v>21</v>
      </c>
    </row>
    <row r="112" s="13" customFormat="1">
      <c r="A112" s="13"/>
      <c r="B112" s="229"/>
      <c r="C112" s="230"/>
      <c r="D112" s="231" t="s">
        <v>174</v>
      </c>
      <c r="E112" s="232" t="s">
        <v>44</v>
      </c>
      <c r="F112" s="233" t="s">
        <v>1238</v>
      </c>
      <c r="G112" s="230"/>
      <c r="H112" s="234">
        <v>79.25</v>
      </c>
      <c r="I112" s="235"/>
      <c r="J112" s="230"/>
      <c r="K112" s="230"/>
      <c r="L112" s="236"/>
      <c r="M112" s="237"/>
      <c r="N112" s="238"/>
      <c r="O112" s="238"/>
      <c r="P112" s="238"/>
      <c r="Q112" s="238"/>
      <c r="R112" s="238"/>
      <c r="S112" s="238"/>
      <c r="T112" s="239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0" t="s">
        <v>174</v>
      </c>
      <c r="AU112" s="240" t="s">
        <v>21</v>
      </c>
      <c r="AV112" s="13" t="s">
        <v>21</v>
      </c>
      <c r="AW112" s="13" t="s">
        <v>42</v>
      </c>
      <c r="AX112" s="13" t="s">
        <v>82</v>
      </c>
      <c r="AY112" s="240" t="s">
        <v>163</v>
      </c>
    </row>
    <row r="113" s="15" customFormat="1">
      <c r="A113" s="15"/>
      <c r="B113" s="252"/>
      <c r="C113" s="253"/>
      <c r="D113" s="231" t="s">
        <v>174</v>
      </c>
      <c r="E113" s="254" t="s">
        <v>44</v>
      </c>
      <c r="F113" s="255" t="s">
        <v>226</v>
      </c>
      <c r="G113" s="253"/>
      <c r="H113" s="256">
        <v>79.25</v>
      </c>
      <c r="I113" s="257"/>
      <c r="J113" s="253"/>
      <c r="K113" s="253"/>
      <c r="L113" s="258"/>
      <c r="M113" s="259"/>
      <c r="N113" s="260"/>
      <c r="O113" s="260"/>
      <c r="P113" s="260"/>
      <c r="Q113" s="260"/>
      <c r="R113" s="260"/>
      <c r="S113" s="260"/>
      <c r="T113" s="261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62" t="s">
        <v>174</v>
      </c>
      <c r="AU113" s="262" t="s">
        <v>21</v>
      </c>
      <c r="AV113" s="15" t="s">
        <v>170</v>
      </c>
      <c r="AW113" s="15" t="s">
        <v>42</v>
      </c>
      <c r="AX113" s="15" t="s">
        <v>90</v>
      </c>
      <c r="AY113" s="262" t="s">
        <v>163</v>
      </c>
    </row>
    <row r="114" s="2" customFormat="1" ht="24.15" customHeight="1">
      <c r="A114" s="42"/>
      <c r="B114" s="43"/>
      <c r="C114" s="211" t="s">
        <v>218</v>
      </c>
      <c r="D114" s="211" t="s">
        <v>165</v>
      </c>
      <c r="E114" s="212" t="s">
        <v>921</v>
      </c>
      <c r="F114" s="213" t="s">
        <v>922</v>
      </c>
      <c r="G114" s="214" t="s">
        <v>185</v>
      </c>
      <c r="H114" s="215">
        <v>79.25</v>
      </c>
      <c r="I114" s="216"/>
      <c r="J114" s="217">
        <f>ROUND(I114*H114,2)</f>
        <v>0</v>
      </c>
      <c r="K114" s="213" t="s">
        <v>169</v>
      </c>
      <c r="L114" s="48"/>
      <c r="M114" s="218" t="s">
        <v>44</v>
      </c>
      <c r="N114" s="219" t="s">
        <v>53</v>
      </c>
      <c r="O114" s="88"/>
      <c r="P114" s="220">
        <f>O114*H114</f>
        <v>0</v>
      </c>
      <c r="Q114" s="220">
        <v>0</v>
      </c>
      <c r="R114" s="220">
        <f>Q114*H114</f>
        <v>0</v>
      </c>
      <c r="S114" s="220">
        <v>0</v>
      </c>
      <c r="T114" s="221">
        <f>S114*H114</f>
        <v>0</v>
      </c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R114" s="222" t="s">
        <v>170</v>
      </c>
      <c r="AT114" s="222" t="s">
        <v>165</v>
      </c>
      <c r="AU114" s="222" t="s">
        <v>21</v>
      </c>
      <c r="AY114" s="20" t="s">
        <v>163</v>
      </c>
      <c r="BE114" s="223">
        <f>IF(N114="základní",J114,0)</f>
        <v>0</v>
      </c>
      <c r="BF114" s="223">
        <f>IF(N114="snížená",J114,0)</f>
        <v>0</v>
      </c>
      <c r="BG114" s="223">
        <f>IF(N114="zákl. přenesená",J114,0)</f>
        <v>0</v>
      </c>
      <c r="BH114" s="223">
        <f>IF(N114="sníž. přenesená",J114,0)</f>
        <v>0</v>
      </c>
      <c r="BI114" s="223">
        <f>IF(N114="nulová",J114,0)</f>
        <v>0</v>
      </c>
      <c r="BJ114" s="20" t="s">
        <v>90</v>
      </c>
      <c r="BK114" s="223">
        <f>ROUND(I114*H114,2)</f>
        <v>0</v>
      </c>
      <c r="BL114" s="20" t="s">
        <v>170</v>
      </c>
      <c r="BM114" s="222" t="s">
        <v>923</v>
      </c>
    </row>
    <row r="115" s="2" customFormat="1">
      <c r="A115" s="42"/>
      <c r="B115" s="43"/>
      <c r="C115" s="44"/>
      <c r="D115" s="224" t="s">
        <v>172</v>
      </c>
      <c r="E115" s="44"/>
      <c r="F115" s="225" t="s">
        <v>924</v>
      </c>
      <c r="G115" s="44"/>
      <c r="H115" s="44"/>
      <c r="I115" s="226"/>
      <c r="J115" s="44"/>
      <c r="K115" s="44"/>
      <c r="L115" s="48"/>
      <c r="M115" s="227"/>
      <c r="N115" s="228"/>
      <c r="O115" s="88"/>
      <c r="P115" s="88"/>
      <c r="Q115" s="88"/>
      <c r="R115" s="88"/>
      <c r="S115" s="88"/>
      <c r="T115" s="89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T115" s="20" t="s">
        <v>172</v>
      </c>
      <c r="AU115" s="20" t="s">
        <v>21</v>
      </c>
    </row>
    <row r="116" s="13" customFormat="1">
      <c r="A116" s="13"/>
      <c r="B116" s="229"/>
      <c r="C116" s="230"/>
      <c r="D116" s="231" t="s">
        <v>174</v>
      </c>
      <c r="E116" s="232" t="s">
        <v>44</v>
      </c>
      <c r="F116" s="233" t="s">
        <v>1238</v>
      </c>
      <c r="G116" s="230"/>
      <c r="H116" s="234">
        <v>79.25</v>
      </c>
      <c r="I116" s="235"/>
      <c r="J116" s="230"/>
      <c r="K116" s="230"/>
      <c r="L116" s="236"/>
      <c r="M116" s="237"/>
      <c r="N116" s="238"/>
      <c r="O116" s="238"/>
      <c r="P116" s="238"/>
      <c r="Q116" s="238"/>
      <c r="R116" s="238"/>
      <c r="S116" s="238"/>
      <c r="T116" s="23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0" t="s">
        <v>174</v>
      </c>
      <c r="AU116" s="240" t="s">
        <v>21</v>
      </c>
      <c r="AV116" s="13" t="s">
        <v>21</v>
      </c>
      <c r="AW116" s="13" t="s">
        <v>42</v>
      </c>
      <c r="AX116" s="13" t="s">
        <v>82</v>
      </c>
      <c r="AY116" s="240" t="s">
        <v>163</v>
      </c>
    </row>
    <row r="117" s="15" customFormat="1">
      <c r="A117" s="15"/>
      <c r="B117" s="252"/>
      <c r="C117" s="253"/>
      <c r="D117" s="231" t="s">
        <v>174</v>
      </c>
      <c r="E117" s="254" t="s">
        <v>44</v>
      </c>
      <c r="F117" s="255" t="s">
        <v>226</v>
      </c>
      <c r="G117" s="253"/>
      <c r="H117" s="256">
        <v>79.25</v>
      </c>
      <c r="I117" s="257"/>
      <c r="J117" s="253"/>
      <c r="K117" s="253"/>
      <c r="L117" s="258"/>
      <c r="M117" s="259"/>
      <c r="N117" s="260"/>
      <c r="O117" s="260"/>
      <c r="P117" s="260"/>
      <c r="Q117" s="260"/>
      <c r="R117" s="260"/>
      <c r="S117" s="260"/>
      <c r="T117" s="261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62" t="s">
        <v>174</v>
      </c>
      <c r="AU117" s="262" t="s">
        <v>21</v>
      </c>
      <c r="AV117" s="15" t="s">
        <v>170</v>
      </c>
      <c r="AW117" s="15" t="s">
        <v>42</v>
      </c>
      <c r="AX117" s="15" t="s">
        <v>90</v>
      </c>
      <c r="AY117" s="262" t="s">
        <v>163</v>
      </c>
    </row>
    <row r="118" s="2" customFormat="1" ht="37.8" customHeight="1">
      <c r="A118" s="42"/>
      <c r="B118" s="43"/>
      <c r="C118" s="211" t="s">
        <v>227</v>
      </c>
      <c r="D118" s="211" t="s">
        <v>165</v>
      </c>
      <c r="E118" s="212" t="s">
        <v>255</v>
      </c>
      <c r="F118" s="213" t="s">
        <v>256</v>
      </c>
      <c r="G118" s="214" t="s">
        <v>112</v>
      </c>
      <c r="H118" s="215">
        <v>38.631999999999998</v>
      </c>
      <c r="I118" s="216"/>
      <c r="J118" s="217">
        <f>ROUND(I118*H118,2)</f>
        <v>0</v>
      </c>
      <c r="K118" s="213" t="s">
        <v>169</v>
      </c>
      <c r="L118" s="48"/>
      <c r="M118" s="218" t="s">
        <v>44</v>
      </c>
      <c r="N118" s="219" t="s">
        <v>53</v>
      </c>
      <c r="O118" s="88"/>
      <c r="P118" s="220">
        <f>O118*H118</f>
        <v>0</v>
      </c>
      <c r="Q118" s="220">
        <v>0</v>
      </c>
      <c r="R118" s="220">
        <f>Q118*H118</f>
        <v>0</v>
      </c>
      <c r="S118" s="220">
        <v>0</v>
      </c>
      <c r="T118" s="221">
        <f>S118*H118</f>
        <v>0</v>
      </c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R118" s="222" t="s">
        <v>170</v>
      </c>
      <c r="AT118" s="222" t="s">
        <v>165</v>
      </c>
      <c r="AU118" s="222" t="s">
        <v>21</v>
      </c>
      <c r="AY118" s="20" t="s">
        <v>163</v>
      </c>
      <c r="BE118" s="223">
        <f>IF(N118="základní",J118,0)</f>
        <v>0</v>
      </c>
      <c r="BF118" s="223">
        <f>IF(N118="snížená",J118,0)</f>
        <v>0</v>
      </c>
      <c r="BG118" s="223">
        <f>IF(N118="zákl. přenesená",J118,0)</f>
        <v>0</v>
      </c>
      <c r="BH118" s="223">
        <f>IF(N118="sníž. přenesená",J118,0)</f>
        <v>0</v>
      </c>
      <c r="BI118" s="223">
        <f>IF(N118="nulová",J118,0)</f>
        <v>0</v>
      </c>
      <c r="BJ118" s="20" t="s">
        <v>90</v>
      </c>
      <c r="BK118" s="223">
        <f>ROUND(I118*H118,2)</f>
        <v>0</v>
      </c>
      <c r="BL118" s="20" t="s">
        <v>170</v>
      </c>
      <c r="BM118" s="222" t="s">
        <v>1239</v>
      </c>
    </row>
    <row r="119" s="2" customFormat="1">
      <c r="A119" s="42"/>
      <c r="B119" s="43"/>
      <c r="C119" s="44"/>
      <c r="D119" s="224" t="s">
        <v>172</v>
      </c>
      <c r="E119" s="44"/>
      <c r="F119" s="225" t="s">
        <v>258</v>
      </c>
      <c r="G119" s="44"/>
      <c r="H119" s="44"/>
      <c r="I119" s="226"/>
      <c r="J119" s="44"/>
      <c r="K119" s="44"/>
      <c r="L119" s="48"/>
      <c r="M119" s="227"/>
      <c r="N119" s="228"/>
      <c r="O119" s="88"/>
      <c r="P119" s="88"/>
      <c r="Q119" s="88"/>
      <c r="R119" s="88"/>
      <c r="S119" s="88"/>
      <c r="T119" s="89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T119" s="20" t="s">
        <v>172</v>
      </c>
      <c r="AU119" s="20" t="s">
        <v>21</v>
      </c>
    </row>
    <row r="120" s="13" customFormat="1">
      <c r="A120" s="13"/>
      <c r="B120" s="229"/>
      <c r="C120" s="230"/>
      <c r="D120" s="231" t="s">
        <v>174</v>
      </c>
      <c r="E120" s="232" t="s">
        <v>44</v>
      </c>
      <c r="F120" s="233" t="s">
        <v>259</v>
      </c>
      <c r="G120" s="230"/>
      <c r="H120" s="234">
        <v>38.631999999999998</v>
      </c>
      <c r="I120" s="235"/>
      <c r="J120" s="230"/>
      <c r="K120" s="230"/>
      <c r="L120" s="236"/>
      <c r="M120" s="237"/>
      <c r="N120" s="238"/>
      <c r="O120" s="238"/>
      <c r="P120" s="238"/>
      <c r="Q120" s="238"/>
      <c r="R120" s="238"/>
      <c r="S120" s="238"/>
      <c r="T120" s="239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0" t="s">
        <v>174</v>
      </c>
      <c r="AU120" s="240" t="s">
        <v>21</v>
      </c>
      <c r="AV120" s="13" t="s">
        <v>21</v>
      </c>
      <c r="AW120" s="13" t="s">
        <v>42</v>
      </c>
      <c r="AX120" s="13" t="s">
        <v>90</v>
      </c>
      <c r="AY120" s="240" t="s">
        <v>163</v>
      </c>
    </row>
    <row r="121" s="2" customFormat="1" ht="37.8" customHeight="1">
      <c r="A121" s="42"/>
      <c r="B121" s="43"/>
      <c r="C121" s="211" t="s">
        <v>232</v>
      </c>
      <c r="D121" s="211" t="s">
        <v>165</v>
      </c>
      <c r="E121" s="212" t="s">
        <v>261</v>
      </c>
      <c r="F121" s="213" t="s">
        <v>262</v>
      </c>
      <c r="G121" s="214" t="s">
        <v>112</v>
      </c>
      <c r="H121" s="215">
        <v>12.384</v>
      </c>
      <c r="I121" s="216"/>
      <c r="J121" s="217">
        <f>ROUND(I121*H121,2)</f>
        <v>0</v>
      </c>
      <c r="K121" s="213" t="s">
        <v>169</v>
      </c>
      <c r="L121" s="48"/>
      <c r="M121" s="218" t="s">
        <v>44</v>
      </c>
      <c r="N121" s="219" t="s">
        <v>53</v>
      </c>
      <c r="O121" s="88"/>
      <c r="P121" s="220">
        <f>O121*H121</f>
        <v>0</v>
      </c>
      <c r="Q121" s="220">
        <v>0</v>
      </c>
      <c r="R121" s="220">
        <f>Q121*H121</f>
        <v>0</v>
      </c>
      <c r="S121" s="220">
        <v>0</v>
      </c>
      <c r="T121" s="221">
        <f>S121*H121</f>
        <v>0</v>
      </c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R121" s="222" t="s">
        <v>170</v>
      </c>
      <c r="AT121" s="222" t="s">
        <v>165</v>
      </c>
      <c r="AU121" s="222" t="s">
        <v>21</v>
      </c>
      <c r="AY121" s="20" t="s">
        <v>163</v>
      </c>
      <c r="BE121" s="223">
        <f>IF(N121="základní",J121,0)</f>
        <v>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20" t="s">
        <v>90</v>
      </c>
      <c r="BK121" s="223">
        <f>ROUND(I121*H121,2)</f>
        <v>0</v>
      </c>
      <c r="BL121" s="20" t="s">
        <v>170</v>
      </c>
      <c r="BM121" s="222" t="s">
        <v>926</v>
      </c>
    </row>
    <row r="122" s="2" customFormat="1">
      <c r="A122" s="42"/>
      <c r="B122" s="43"/>
      <c r="C122" s="44"/>
      <c r="D122" s="224" t="s">
        <v>172</v>
      </c>
      <c r="E122" s="44"/>
      <c r="F122" s="225" t="s">
        <v>264</v>
      </c>
      <c r="G122" s="44"/>
      <c r="H122" s="44"/>
      <c r="I122" s="226"/>
      <c r="J122" s="44"/>
      <c r="K122" s="44"/>
      <c r="L122" s="48"/>
      <c r="M122" s="227"/>
      <c r="N122" s="228"/>
      <c r="O122" s="88"/>
      <c r="P122" s="88"/>
      <c r="Q122" s="88"/>
      <c r="R122" s="88"/>
      <c r="S122" s="88"/>
      <c r="T122" s="89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T122" s="20" t="s">
        <v>172</v>
      </c>
      <c r="AU122" s="20" t="s">
        <v>21</v>
      </c>
    </row>
    <row r="123" s="13" customFormat="1">
      <c r="A123" s="13"/>
      <c r="B123" s="229"/>
      <c r="C123" s="230"/>
      <c r="D123" s="231" t="s">
        <v>174</v>
      </c>
      <c r="E123" s="232" t="s">
        <v>44</v>
      </c>
      <c r="F123" s="233" t="s">
        <v>118</v>
      </c>
      <c r="G123" s="230"/>
      <c r="H123" s="234">
        <v>12.384</v>
      </c>
      <c r="I123" s="235"/>
      <c r="J123" s="230"/>
      <c r="K123" s="230"/>
      <c r="L123" s="236"/>
      <c r="M123" s="237"/>
      <c r="N123" s="238"/>
      <c r="O123" s="238"/>
      <c r="P123" s="238"/>
      <c r="Q123" s="238"/>
      <c r="R123" s="238"/>
      <c r="S123" s="238"/>
      <c r="T123" s="239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0" t="s">
        <v>174</v>
      </c>
      <c r="AU123" s="240" t="s">
        <v>21</v>
      </c>
      <c r="AV123" s="13" t="s">
        <v>21</v>
      </c>
      <c r="AW123" s="13" t="s">
        <v>42</v>
      </c>
      <c r="AX123" s="13" t="s">
        <v>90</v>
      </c>
      <c r="AY123" s="240" t="s">
        <v>163</v>
      </c>
    </row>
    <row r="124" s="2" customFormat="1" ht="37.8" customHeight="1">
      <c r="A124" s="42"/>
      <c r="B124" s="43"/>
      <c r="C124" s="211" t="s">
        <v>239</v>
      </c>
      <c r="D124" s="211" t="s">
        <v>165</v>
      </c>
      <c r="E124" s="212" t="s">
        <v>266</v>
      </c>
      <c r="F124" s="213" t="s">
        <v>267</v>
      </c>
      <c r="G124" s="214" t="s">
        <v>112</v>
      </c>
      <c r="H124" s="215">
        <v>123.84</v>
      </c>
      <c r="I124" s="216"/>
      <c r="J124" s="217">
        <f>ROUND(I124*H124,2)</f>
        <v>0</v>
      </c>
      <c r="K124" s="213" t="s">
        <v>169</v>
      </c>
      <c r="L124" s="48"/>
      <c r="M124" s="218" t="s">
        <v>44</v>
      </c>
      <c r="N124" s="219" t="s">
        <v>53</v>
      </c>
      <c r="O124" s="88"/>
      <c r="P124" s="220">
        <f>O124*H124</f>
        <v>0</v>
      </c>
      <c r="Q124" s="220">
        <v>0</v>
      </c>
      <c r="R124" s="220">
        <f>Q124*H124</f>
        <v>0</v>
      </c>
      <c r="S124" s="220">
        <v>0</v>
      </c>
      <c r="T124" s="221">
        <f>S124*H124</f>
        <v>0</v>
      </c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R124" s="222" t="s">
        <v>170</v>
      </c>
      <c r="AT124" s="222" t="s">
        <v>165</v>
      </c>
      <c r="AU124" s="222" t="s">
        <v>21</v>
      </c>
      <c r="AY124" s="20" t="s">
        <v>163</v>
      </c>
      <c r="BE124" s="223">
        <f>IF(N124="základní",J124,0)</f>
        <v>0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20" t="s">
        <v>90</v>
      </c>
      <c r="BK124" s="223">
        <f>ROUND(I124*H124,2)</f>
        <v>0</v>
      </c>
      <c r="BL124" s="20" t="s">
        <v>170</v>
      </c>
      <c r="BM124" s="222" t="s">
        <v>1240</v>
      </c>
    </row>
    <row r="125" s="2" customFormat="1">
      <c r="A125" s="42"/>
      <c r="B125" s="43"/>
      <c r="C125" s="44"/>
      <c r="D125" s="224" t="s">
        <v>172</v>
      </c>
      <c r="E125" s="44"/>
      <c r="F125" s="225" t="s">
        <v>269</v>
      </c>
      <c r="G125" s="44"/>
      <c r="H125" s="44"/>
      <c r="I125" s="226"/>
      <c r="J125" s="44"/>
      <c r="K125" s="44"/>
      <c r="L125" s="48"/>
      <c r="M125" s="227"/>
      <c r="N125" s="228"/>
      <c r="O125" s="88"/>
      <c r="P125" s="88"/>
      <c r="Q125" s="88"/>
      <c r="R125" s="88"/>
      <c r="S125" s="88"/>
      <c r="T125" s="89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T125" s="20" t="s">
        <v>172</v>
      </c>
      <c r="AU125" s="20" t="s">
        <v>21</v>
      </c>
    </row>
    <row r="126" s="13" customFormat="1">
      <c r="A126" s="13"/>
      <c r="B126" s="229"/>
      <c r="C126" s="230"/>
      <c r="D126" s="231" t="s">
        <v>174</v>
      </c>
      <c r="E126" s="232" t="s">
        <v>44</v>
      </c>
      <c r="F126" s="233" t="s">
        <v>270</v>
      </c>
      <c r="G126" s="230"/>
      <c r="H126" s="234">
        <v>123.84</v>
      </c>
      <c r="I126" s="235"/>
      <c r="J126" s="230"/>
      <c r="K126" s="230"/>
      <c r="L126" s="236"/>
      <c r="M126" s="237"/>
      <c r="N126" s="238"/>
      <c r="O126" s="238"/>
      <c r="P126" s="238"/>
      <c r="Q126" s="238"/>
      <c r="R126" s="238"/>
      <c r="S126" s="238"/>
      <c r="T126" s="239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0" t="s">
        <v>174</v>
      </c>
      <c r="AU126" s="240" t="s">
        <v>21</v>
      </c>
      <c r="AV126" s="13" t="s">
        <v>21</v>
      </c>
      <c r="AW126" s="13" t="s">
        <v>42</v>
      </c>
      <c r="AX126" s="13" t="s">
        <v>90</v>
      </c>
      <c r="AY126" s="240" t="s">
        <v>163</v>
      </c>
    </row>
    <row r="127" s="2" customFormat="1" ht="24.15" customHeight="1">
      <c r="A127" s="42"/>
      <c r="B127" s="43"/>
      <c r="C127" s="211" t="s">
        <v>8</v>
      </c>
      <c r="D127" s="211" t="s">
        <v>165</v>
      </c>
      <c r="E127" s="212" t="s">
        <v>272</v>
      </c>
      <c r="F127" s="213" t="s">
        <v>273</v>
      </c>
      <c r="G127" s="214" t="s">
        <v>112</v>
      </c>
      <c r="H127" s="215">
        <v>19.315999999999999</v>
      </c>
      <c r="I127" s="216"/>
      <c r="J127" s="217">
        <f>ROUND(I127*H127,2)</f>
        <v>0</v>
      </c>
      <c r="K127" s="213" t="s">
        <v>169</v>
      </c>
      <c r="L127" s="48"/>
      <c r="M127" s="218" t="s">
        <v>44</v>
      </c>
      <c r="N127" s="219" t="s">
        <v>53</v>
      </c>
      <c r="O127" s="88"/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R127" s="222" t="s">
        <v>170</v>
      </c>
      <c r="AT127" s="222" t="s">
        <v>165</v>
      </c>
      <c r="AU127" s="222" t="s">
        <v>21</v>
      </c>
      <c r="AY127" s="20" t="s">
        <v>163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20" t="s">
        <v>90</v>
      </c>
      <c r="BK127" s="223">
        <f>ROUND(I127*H127,2)</f>
        <v>0</v>
      </c>
      <c r="BL127" s="20" t="s">
        <v>170</v>
      </c>
      <c r="BM127" s="222" t="s">
        <v>1241</v>
      </c>
    </row>
    <row r="128" s="2" customFormat="1">
      <c r="A128" s="42"/>
      <c r="B128" s="43"/>
      <c r="C128" s="44"/>
      <c r="D128" s="224" t="s">
        <v>172</v>
      </c>
      <c r="E128" s="44"/>
      <c r="F128" s="225" t="s">
        <v>275</v>
      </c>
      <c r="G128" s="44"/>
      <c r="H128" s="44"/>
      <c r="I128" s="226"/>
      <c r="J128" s="44"/>
      <c r="K128" s="44"/>
      <c r="L128" s="48"/>
      <c r="M128" s="227"/>
      <c r="N128" s="228"/>
      <c r="O128" s="88"/>
      <c r="P128" s="88"/>
      <c r="Q128" s="88"/>
      <c r="R128" s="88"/>
      <c r="S128" s="88"/>
      <c r="T128" s="89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T128" s="20" t="s">
        <v>172</v>
      </c>
      <c r="AU128" s="20" t="s">
        <v>21</v>
      </c>
    </row>
    <row r="129" s="13" customFormat="1">
      <c r="A129" s="13"/>
      <c r="B129" s="229"/>
      <c r="C129" s="230"/>
      <c r="D129" s="231" t="s">
        <v>174</v>
      </c>
      <c r="E129" s="232" t="s">
        <v>44</v>
      </c>
      <c r="F129" s="233" t="s">
        <v>127</v>
      </c>
      <c r="G129" s="230"/>
      <c r="H129" s="234">
        <v>19.315999999999999</v>
      </c>
      <c r="I129" s="235"/>
      <c r="J129" s="230"/>
      <c r="K129" s="230"/>
      <c r="L129" s="236"/>
      <c r="M129" s="237"/>
      <c r="N129" s="238"/>
      <c r="O129" s="238"/>
      <c r="P129" s="238"/>
      <c r="Q129" s="238"/>
      <c r="R129" s="238"/>
      <c r="S129" s="238"/>
      <c r="T129" s="239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0" t="s">
        <v>174</v>
      </c>
      <c r="AU129" s="240" t="s">
        <v>21</v>
      </c>
      <c r="AV129" s="13" t="s">
        <v>21</v>
      </c>
      <c r="AW129" s="13" t="s">
        <v>42</v>
      </c>
      <c r="AX129" s="13" t="s">
        <v>90</v>
      </c>
      <c r="AY129" s="240" t="s">
        <v>163</v>
      </c>
    </row>
    <row r="130" s="2" customFormat="1" ht="24.15" customHeight="1">
      <c r="A130" s="42"/>
      <c r="B130" s="43"/>
      <c r="C130" s="211" t="s">
        <v>249</v>
      </c>
      <c r="D130" s="211" t="s">
        <v>165</v>
      </c>
      <c r="E130" s="212" t="s">
        <v>277</v>
      </c>
      <c r="F130" s="213" t="s">
        <v>278</v>
      </c>
      <c r="G130" s="214" t="s">
        <v>279</v>
      </c>
      <c r="H130" s="215">
        <v>24.768000000000001</v>
      </c>
      <c r="I130" s="216"/>
      <c r="J130" s="217">
        <f>ROUND(I130*H130,2)</f>
        <v>0</v>
      </c>
      <c r="K130" s="213" t="s">
        <v>169</v>
      </c>
      <c r="L130" s="48"/>
      <c r="M130" s="218" t="s">
        <v>44</v>
      </c>
      <c r="N130" s="219" t="s">
        <v>53</v>
      </c>
      <c r="O130" s="88"/>
      <c r="P130" s="220">
        <f>O130*H130</f>
        <v>0</v>
      </c>
      <c r="Q130" s="220">
        <v>0</v>
      </c>
      <c r="R130" s="220">
        <f>Q130*H130</f>
        <v>0</v>
      </c>
      <c r="S130" s="220">
        <v>0</v>
      </c>
      <c r="T130" s="221">
        <f>S130*H130</f>
        <v>0</v>
      </c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R130" s="222" t="s">
        <v>170</v>
      </c>
      <c r="AT130" s="222" t="s">
        <v>165</v>
      </c>
      <c r="AU130" s="222" t="s">
        <v>21</v>
      </c>
      <c r="AY130" s="20" t="s">
        <v>163</v>
      </c>
      <c r="BE130" s="223">
        <f>IF(N130="základní",J130,0)</f>
        <v>0</v>
      </c>
      <c r="BF130" s="223">
        <f>IF(N130="snížená",J130,0)</f>
        <v>0</v>
      </c>
      <c r="BG130" s="223">
        <f>IF(N130="zákl. přenesená",J130,0)</f>
        <v>0</v>
      </c>
      <c r="BH130" s="223">
        <f>IF(N130="sníž. přenesená",J130,0)</f>
        <v>0</v>
      </c>
      <c r="BI130" s="223">
        <f>IF(N130="nulová",J130,0)</f>
        <v>0</v>
      </c>
      <c r="BJ130" s="20" t="s">
        <v>90</v>
      </c>
      <c r="BK130" s="223">
        <f>ROUND(I130*H130,2)</f>
        <v>0</v>
      </c>
      <c r="BL130" s="20" t="s">
        <v>170</v>
      </c>
      <c r="BM130" s="222" t="s">
        <v>932</v>
      </c>
    </row>
    <row r="131" s="2" customFormat="1">
      <c r="A131" s="42"/>
      <c r="B131" s="43"/>
      <c r="C131" s="44"/>
      <c r="D131" s="224" t="s">
        <v>172</v>
      </c>
      <c r="E131" s="44"/>
      <c r="F131" s="225" t="s">
        <v>281</v>
      </c>
      <c r="G131" s="44"/>
      <c r="H131" s="44"/>
      <c r="I131" s="226"/>
      <c r="J131" s="44"/>
      <c r="K131" s="44"/>
      <c r="L131" s="48"/>
      <c r="M131" s="227"/>
      <c r="N131" s="228"/>
      <c r="O131" s="88"/>
      <c r="P131" s="88"/>
      <c r="Q131" s="88"/>
      <c r="R131" s="88"/>
      <c r="S131" s="88"/>
      <c r="T131" s="89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T131" s="20" t="s">
        <v>172</v>
      </c>
      <c r="AU131" s="20" t="s">
        <v>21</v>
      </c>
    </row>
    <row r="132" s="13" customFormat="1">
      <c r="A132" s="13"/>
      <c r="B132" s="229"/>
      <c r="C132" s="230"/>
      <c r="D132" s="231" t="s">
        <v>174</v>
      </c>
      <c r="E132" s="232" t="s">
        <v>44</v>
      </c>
      <c r="F132" s="233" t="s">
        <v>118</v>
      </c>
      <c r="G132" s="230"/>
      <c r="H132" s="234">
        <v>12.384</v>
      </c>
      <c r="I132" s="235"/>
      <c r="J132" s="230"/>
      <c r="K132" s="230"/>
      <c r="L132" s="236"/>
      <c r="M132" s="237"/>
      <c r="N132" s="238"/>
      <c r="O132" s="238"/>
      <c r="P132" s="238"/>
      <c r="Q132" s="238"/>
      <c r="R132" s="238"/>
      <c r="S132" s="238"/>
      <c r="T132" s="23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0" t="s">
        <v>174</v>
      </c>
      <c r="AU132" s="240" t="s">
        <v>21</v>
      </c>
      <c r="AV132" s="13" t="s">
        <v>21</v>
      </c>
      <c r="AW132" s="13" t="s">
        <v>42</v>
      </c>
      <c r="AX132" s="13" t="s">
        <v>90</v>
      </c>
      <c r="AY132" s="240" t="s">
        <v>163</v>
      </c>
    </row>
    <row r="133" s="13" customFormat="1">
      <c r="A133" s="13"/>
      <c r="B133" s="229"/>
      <c r="C133" s="230"/>
      <c r="D133" s="231" t="s">
        <v>174</v>
      </c>
      <c r="E133" s="230"/>
      <c r="F133" s="233" t="s">
        <v>1242</v>
      </c>
      <c r="G133" s="230"/>
      <c r="H133" s="234">
        <v>24.768000000000001</v>
      </c>
      <c r="I133" s="235"/>
      <c r="J133" s="230"/>
      <c r="K133" s="230"/>
      <c r="L133" s="236"/>
      <c r="M133" s="237"/>
      <c r="N133" s="238"/>
      <c r="O133" s="238"/>
      <c r="P133" s="238"/>
      <c r="Q133" s="238"/>
      <c r="R133" s="238"/>
      <c r="S133" s="238"/>
      <c r="T133" s="23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0" t="s">
        <v>174</v>
      </c>
      <c r="AU133" s="240" t="s">
        <v>21</v>
      </c>
      <c r="AV133" s="13" t="s">
        <v>21</v>
      </c>
      <c r="AW133" s="13" t="s">
        <v>4</v>
      </c>
      <c r="AX133" s="13" t="s">
        <v>90</v>
      </c>
      <c r="AY133" s="240" t="s">
        <v>163</v>
      </c>
    </row>
    <row r="134" s="2" customFormat="1" ht="24.15" customHeight="1">
      <c r="A134" s="42"/>
      <c r="B134" s="43"/>
      <c r="C134" s="211" t="s">
        <v>254</v>
      </c>
      <c r="D134" s="211" t="s">
        <v>165</v>
      </c>
      <c r="E134" s="212" t="s">
        <v>284</v>
      </c>
      <c r="F134" s="213" t="s">
        <v>285</v>
      </c>
      <c r="G134" s="214" t="s">
        <v>112</v>
      </c>
      <c r="H134" s="215">
        <v>12.384</v>
      </c>
      <c r="I134" s="216"/>
      <c r="J134" s="217">
        <f>ROUND(I134*H134,2)</f>
        <v>0</v>
      </c>
      <c r="K134" s="213" t="s">
        <v>169</v>
      </c>
      <c r="L134" s="48"/>
      <c r="M134" s="218" t="s">
        <v>44</v>
      </c>
      <c r="N134" s="219" t="s">
        <v>53</v>
      </c>
      <c r="O134" s="88"/>
      <c r="P134" s="220">
        <f>O134*H134</f>
        <v>0</v>
      </c>
      <c r="Q134" s="220">
        <v>0</v>
      </c>
      <c r="R134" s="220">
        <f>Q134*H134</f>
        <v>0</v>
      </c>
      <c r="S134" s="220">
        <v>0</v>
      </c>
      <c r="T134" s="221">
        <f>S134*H134</f>
        <v>0</v>
      </c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R134" s="222" t="s">
        <v>170</v>
      </c>
      <c r="AT134" s="222" t="s">
        <v>165</v>
      </c>
      <c r="AU134" s="222" t="s">
        <v>21</v>
      </c>
      <c r="AY134" s="20" t="s">
        <v>163</v>
      </c>
      <c r="BE134" s="223">
        <f>IF(N134="základní",J134,0)</f>
        <v>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20" t="s">
        <v>90</v>
      </c>
      <c r="BK134" s="223">
        <f>ROUND(I134*H134,2)</f>
        <v>0</v>
      </c>
      <c r="BL134" s="20" t="s">
        <v>170</v>
      </c>
      <c r="BM134" s="222" t="s">
        <v>934</v>
      </c>
    </row>
    <row r="135" s="2" customFormat="1">
      <c r="A135" s="42"/>
      <c r="B135" s="43"/>
      <c r="C135" s="44"/>
      <c r="D135" s="224" t="s">
        <v>172</v>
      </c>
      <c r="E135" s="44"/>
      <c r="F135" s="225" t="s">
        <v>287</v>
      </c>
      <c r="G135" s="44"/>
      <c r="H135" s="44"/>
      <c r="I135" s="226"/>
      <c r="J135" s="44"/>
      <c r="K135" s="44"/>
      <c r="L135" s="48"/>
      <c r="M135" s="227"/>
      <c r="N135" s="228"/>
      <c r="O135" s="88"/>
      <c r="P135" s="88"/>
      <c r="Q135" s="88"/>
      <c r="R135" s="88"/>
      <c r="S135" s="88"/>
      <c r="T135" s="89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T135" s="20" t="s">
        <v>172</v>
      </c>
      <c r="AU135" s="20" t="s">
        <v>21</v>
      </c>
    </row>
    <row r="136" s="13" customFormat="1">
      <c r="A136" s="13"/>
      <c r="B136" s="229"/>
      <c r="C136" s="230"/>
      <c r="D136" s="231" t="s">
        <v>174</v>
      </c>
      <c r="E136" s="232" t="s">
        <v>44</v>
      </c>
      <c r="F136" s="233" t="s">
        <v>124</v>
      </c>
      <c r="G136" s="230"/>
      <c r="H136" s="234">
        <v>31.699999999999999</v>
      </c>
      <c r="I136" s="235"/>
      <c r="J136" s="230"/>
      <c r="K136" s="230"/>
      <c r="L136" s="236"/>
      <c r="M136" s="237"/>
      <c r="N136" s="238"/>
      <c r="O136" s="238"/>
      <c r="P136" s="238"/>
      <c r="Q136" s="238"/>
      <c r="R136" s="238"/>
      <c r="S136" s="238"/>
      <c r="T136" s="23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0" t="s">
        <v>174</v>
      </c>
      <c r="AU136" s="240" t="s">
        <v>21</v>
      </c>
      <c r="AV136" s="13" t="s">
        <v>21</v>
      </c>
      <c r="AW136" s="13" t="s">
        <v>42</v>
      </c>
      <c r="AX136" s="13" t="s">
        <v>82</v>
      </c>
      <c r="AY136" s="240" t="s">
        <v>163</v>
      </c>
    </row>
    <row r="137" s="13" customFormat="1">
      <c r="A137" s="13"/>
      <c r="B137" s="229"/>
      <c r="C137" s="230"/>
      <c r="D137" s="231" t="s">
        <v>174</v>
      </c>
      <c r="E137" s="232" t="s">
        <v>44</v>
      </c>
      <c r="F137" s="233" t="s">
        <v>289</v>
      </c>
      <c r="G137" s="230"/>
      <c r="H137" s="234">
        <v>-19.315999999999999</v>
      </c>
      <c r="I137" s="235"/>
      <c r="J137" s="230"/>
      <c r="K137" s="230"/>
      <c r="L137" s="236"/>
      <c r="M137" s="237"/>
      <c r="N137" s="238"/>
      <c r="O137" s="238"/>
      <c r="P137" s="238"/>
      <c r="Q137" s="238"/>
      <c r="R137" s="238"/>
      <c r="S137" s="238"/>
      <c r="T137" s="23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0" t="s">
        <v>174</v>
      </c>
      <c r="AU137" s="240" t="s">
        <v>21</v>
      </c>
      <c r="AV137" s="13" t="s">
        <v>21</v>
      </c>
      <c r="AW137" s="13" t="s">
        <v>42</v>
      </c>
      <c r="AX137" s="13" t="s">
        <v>82</v>
      </c>
      <c r="AY137" s="240" t="s">
        <v>163</v>
      </c>
    </row>
    <row r="138" s="15" customFormat="1">
      <c r="A138" s="15"/>
      <c r="B138" s="252"/>
      <c r="C138" s="253"/>
      <c r="D138" s="231" t="s">
        <v>174</v>
      </c>
      <c r="E138" s="254" t="s">
        <v>118</v>
      </c>
      <c r="F138" s="255" t="s">
        <v>226</v>
      </c>
      <c r="G138" s="253"/>
      <c r="H138" s="256">
        <v>12.384</v>
      </c>
      <c r="I138" s="257"/>
      <c r="J138" s="253"/>
      <c r="K138" s="253"/>
      <c r="L138" s="258"/>
      <c r="M138" s="259"/>
      <c r="N138" s="260"/>
      <c r="O138" s="260"/>
      <c r="P138" s="260"/>
      <c r="Q138" s="260"/>
      <c r="R138" s="260"/>
      <c r="S138" s="260"/>
      <c r="T138" s="261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2" t="s">
        <v>174</v>
      </c>
      <c r="AU138" s="262" t="s">
        <v>21</v>
      </c>
      <c r="AV138" s="15" t="s">
        <v>170</v>
      </c>
      <c r="AW138" s="15" t="s">
        <v>42</v>
      </c>
      <c r="AX138" s="15" t="s">
        <v>90</v>
      </c>
      <c r="AY138" s="262" t="s">
        <v>163</v>
      </c>
    </row>
    <row r="139" s="2" customFormat="1" ht="24.15" customHeight="1">
      <c r="A139" s="42"/>
      <c r="B139" s="43"/>
      <c r="C139" s="211" t="s">
        <v>260</v>
      </c>
      <c r="D139" s="211" t="s">
        <v>165</v>
      </c>
      <c r="E139" s="212" t="s">
        <v>291</v>
      </c>
      <c r="F139" s="213" t="s">
        <v>292</v>
      </c>
      <c r="G139" s="214" t="s">
        <v>112</v>
      </c>
      <c r="H139" s="215">
        <v>19.315999999999999</v>
      </c>
      <c r="I139" s="216"/>
      <c r="J139" s="217">
        <f>ROUND(I139*H139,2)</f>
        <v>0</v>
      </c>
      <c r="K139" s="213" t="s">
        <v>169</v>
      </c>
      <c r="L139" s="48"/>
      <c r="M139" s="218" t="s">
        <v>44</v>
      </c>
      <c r="N139" s="219" t="s">
        <v>53</v>
      </c>
      <c r="O139" s="88"/>
      <c r="P139" s="220">
        <f>O139*H139</f>
        <v>0</v>
      </c>
      <c r="Q139" s="220">
        <v>0</v>
      </c>
      <c r="R139" s="220">
        <f>Q139*H139</f>
        <v>0</v>
      </c>
      <c r="S139" s="220">
        <v>0</v>
      </c>
      <c r="T139" s="221">
        <f>S139*H139</f>
        <v>0</v>
      </c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R139" s="222" t="s">
        <v>170</v>
      </c>
      <c r="AT139" s="222" t="s">
        <v>165</v>
      </c>
      <c r="AU139" s="222" t="s">
        <v>21</v>
      </c>
      <c r="AY139" s="20" t="s">
        <v>163</v>
      </c>
      <c r="BE139" s="223">
        <f>IF(N139="základní",J139,0)</f>
        <v>0</v>
      </c>
      <c r="BF139" s="223">
        <f>IF(N139="snížená",J139,0)</f>
        <v>0</v>
      </c>
      <c r="BG139" s="223">
        <f>IF(N139="zákl. přenesená",J139,0)</f>
        <v>0</v>
      </c>
      <c r="BH139" s="223">
        <f>IF(N139="sníž. přenesená",J139,0)</f>
        <v>0</v>
      </c>
      <c r="BI139" s="223">
        <f>IF(N139="nulová",J139,0)</f>
        <v>0</v>
      </c>
      <c r="BJ139" s="20" t="s">
        <v>90</v>
      </c>
      <c r="BK139" s="223">
        <f>ROUND(I139*H139,2)</f>
        <v>0</v>
      </c>
      <c r="BL139" s="20" t="s">
        <v>170</v>
      </c>
      <c r="BM139" s="222" t="s">
        <v>935</v>
      </c>
    </row>
    <row r="140" s="2" customFormat="1">
      <c r="A140" s="42"/>
      <c r="B140" s="43"/>
      <c r="C140" s="44"/>
      <c r="D140" s="224" t="s">
        <v>172</v>
      </c>
      <c r="E140" s="44"/>
      <c r="F140" s="225" t="s">
        <v>294</v>
      </c>
      <c r="G140" s="44"/>
      <c r="H140" s="44"/>
      <c r="I140" s="226"/>
      <c r="J140" s="44"/>
      <c r="K140" s="44"/>
      <c r="L140" s="48"/>
      <c r="M140" s="227"/>
      <c r="N140" s="228"/>
      <c r="O140" s="88"/>
      <c r="P140" s="88"/>
      <c r="Q140" s="88"/>
      <c r="R140" s="88"/>
      <c r="S140" s="88"/>
      <c r="T140" s="89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T140" s="20" t="s">
        <v>172</v>
      </c>
      <c r="AU140" s="20" t="s">
        <v>21</v>
      </c>
    </row>
    <row r="141" s="13" customFormat="1">
      <c r="A141" s="13"/>
      <c r="B141" s="229"/>
      <c r="C141" s="230"/>
      <c r="D141" s="231" t="s">
        <v>174</v>
      </c>
      <c r="E141" s="232" t="s">
        <v>44</v>
      </c>
      <c r="F141" s="233" t="s">
        <v>124</v>
      </c>
      <c r="G141" s="230"/>
      <c r="H141" s="234">
        <v>31.699999999999999</v>
      </c>
      <c r="I141" s="235"/>
      <c r="J141" s="230"/>
      <c r="K141" s="230"/>
      <c r="L141" s="236"/>
      <c r="M141" s="237"/>
      <c r="N141" s="238"/>
      <c r="O141" s="238"/>
      <c r="P141" s="238"/>
      <c r="Q141" s="238"/>
      <c r="R141" s="238"/>
      <c r="S141" s="238"/>
      <c r="T141" s="23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0" t="s">
        <v>174</v>
      </c>
      <c r="AU141" s="240" t="s">
        <v>21</v>
      </c>
      <c r="AV141" s="13" t="s">
        <v>21</v>
      </c>
      <c r="AW141" s="13" t="s">
        <v>42</v>
      </c>
      <c r="AX141" s="13" t="s">
        <v>82</v>
      </c>
      <c r="AY141" s="240" t="s">
        <v>163</v>
      </c>
    </row>
    <row r="142" s="13" customFormat="1">
      <c r="A142" s="13"/>
      <c r="B142" s="229"/>
      <c r="C142" s="230"/>
      <c r="D142" s="231" t="s">
        <v>174</v>
      </c>
      <c r="E142" s="232" t="s">
        <v>44</v>
      </c>
      <c r="F142" s="233" t="s">
        <v>295</v>
      </c>
      <c r="G142" s="230"/>
      <c r="H142" s="234">
        <v>-9.5039999999999996</v>
      </c>
      <c r="I142" s="235"/>
      <c r="J142" s="230"/>
      <c r="K142" s="230"/>
      <c r="L142" s="236"/>
      <c r="M142" s="237"/>
      <c r="N142" s="238"/>
      <c r="O142" s="238"/>
      <c r="P142" s="238"/>
      <c r="Q142" s="238"/>
      <c r="R142" s="238"/>
      <c r="S142" s="238"/>
      <c r="T142" s="23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0" t="s">
        <v>174</v>
      </c>
      <c r="AU142" s="240" t="s">
        <v>21</v>
      </c>
      <c r="AV142" s="13" t="s">
        <v>21</v>
      </c>
      <c r="AW142" s="13" t="s">
        <v>42</v>
      </c>
      <c r="AX142" s="13" t="s">
        <v>82</v>
      </c>
      <c r="AY142" s="240" t="s">
        <v>163</v>
      </c>
    </row>
    <row r="143" s="13" customFormat="1">
      <c r="A143" s="13"/>
      <c r="B143" s="229"/>
      <c r="C143" s="230"/>
      <c r="D143" s="231" t="s">
        <v>174</v>
      </c>
      <c r="E143" s="232" t="s">
        <v>44</v>
      </c>
      <c r="F143" s="233" t="s">
        <v>296</v>
      </c>
      <c r="G143" s="230"/>
      <c r="H143" s="234">
        <v>-2.8799999999999999</v>
      </c>
      <c r="I143" s="235"/>
      <c r="J143" s="230"/>
      <c r="K143" s="230"/>
      <c r="L143" s="236"/>
      <c r="M143" s="237"/>
      <c r="N143" s="238"/>
      <c r="O143" s="238"/>
      <c r="P143" s="238"/>
      <c r="Q143" s="238"/>
      <c r="R143" s="238"/>
      <c r="S143" s="238"/>
      <c r="T143" s="23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0" t="s">
        <v>174</v>
      </c>
      <c r="AU143" s="240" t="s">
        <v>21</v>
      </c>
      <c r="AV143" s="13" t="s">
        <v>21</v>
      </c>
      <c r="AW143" s="13" t="s">
        <v>42</v>
      </c>
      <c r="AX143" s="13" t="s">
        <v>82</v>
      </c>
      <c r="AY143" s="240" t="s">
        <v>163</v>
      </c>
    </row>
    <row r="144" s="15" customFormat="1">
      <c r="A144" s="15"/>
      <c r="B144" s="252"/>
      <c r="C144" s="253"/>
      <c r="D144" s="231" t="s">
        <v>174</v>
      </c>
      <c r="E144" s="254" t="s">
        <v>127</v>
      </c>
      <c r="F144" s="255" t="s">
        <v>226</v>
      </c>
      <c r="G144" s="253"/>
      <c r="H144" s="256">
        <v>19.315999999999999</v>
      </c>
      <c r="I144" s="257"/>
      <c r="J144" s="253"/>
      <c r="K144" s="253"/>
      <c r="L144" s="258"/>
      <c r="M144" s="259"/>
      <c r="N144" s="260"/>
      <c r="O144" s="260"/>
      <c r="P144" s="260"/>
      <c r="Q144" s="260"/>
      <c r="R144" s="260"/>
      <c r="S144" s="260"/>
      <c r="T144" s="261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2" t="s">
        <v>174</v>
      </c>
      <c r="AU144" s="262" t="s">
        <v>21</v>
      </c>
      <c r="AV144" s="15" t="s">
        <v>170</v>
      </c>
      <c r="AW144" s="15" t="s">
        <v>42</v>
      </c>
      <c r="AX144" s="15" t="s">
        <v>90</v>
      </c>
      <c r="AY144" s="262" t="s">
        <v>163</v>
      </c>
    </row>
    <row r="145" s="2" customFormat="1" ht="37.8" customHeight="1">
      <c r="A145" s="42"/>
      <c r="B145" s="43"/>
      <c r="C145" s="211" t="s">
        <v>265</v>
      </c>
      <c r="D145" s="211" t="s">
        <v>165</v>
      </c>
      <c r="E145" s="212" t="s">
        <v>298</v>
      </c>
      <c r="F145" s="213" t="s">
        <v>299</v>
      </c>
      <c r="G145" s="214" t="s">
        <v>112</v>
      </c>
      <c r="H145" s="215">
        <v>9.5039999999999996</v>
      </c>
      <c r="I145" s="216"/>
      <c r="J145" s="217">
        <f>ROUND(I145*H145,2)</f>
        <v>0</v>
      </c>
      <c r="K145" s="213" t="s">
        <v>169</v>
      </c>
      <c r="L145" s="48"/>
      <c r="M145" s="218" t="s">
        <v>44</v>
      </c>
      <c r="N145" s="219" t="s">
        <v>53</v>
      </c>
      <c r="O145" s="88"/>
      <c r="P145" s="220">
        <f>O145*H145</f>
        <v>0</v>
      </c>
      <c r="Q145" s="220">
        <v>0</v>
      </c>
      <c r="R145" s="220">
        <f>Q145*H145</f>
        <v>0</v>
      </c>
      <c r="S145" s="220">
        <v>0</v>
      </c>
      <c r="T145" s="221">
        <f>S145*H145</f>
        <v>0</v>
      </c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R145" s="222" t="s">
        <v>170</v>
      </c>
      <c r="AT145" s="222" t="s">
        <v>165</v>
      </c>
      <c r="AU145" s="222" t="s">
        <v>21</v>
      </c>
      <c r="AY145" s="20" t="s">
        <v>163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20" t="s">
        <v>90</v>
      </c>
      <c r="BK145" s="223">
        <f>ROUND(I145*H145,2)</f>
        <v>0</v>
      </c>
      <c r="BL145" s="20" t="s">
        <v>170</v>
      </c>
      <c r="BM145" s="222" t="s">
        <v>936</v>
      </c>
    </row>
    <row r="146" s="2" customFormat="1">
      <c r="A146" s="42"/>
      <c r="B146" s="43"/>
      <c r="C146" s="44"/>
      <c r="D146" s="224" t="s">
        <v>172</v>
      </c>
      <c r="E146" s="44"/>
      <c r="F146" s="225" t="s">
        <v>301</v>
      </c>
      <c r="G146" s="44"/>
      <c r="H146" s="44"/>
      <c r="I146" s="226"/>
      <c r="J146" s="44"/>
      <c r="K146" s="44"/>
      <c r="L146" s="48"/>
      <c r="M146" s="227"/>
      <c r="N146" s="228"/>
      <c r="O146" s="88"/>
      <c r="P146" s="88"/>
      <c r="Q146" s="88"/>
      <c r="R146" s="88"/>
      <c r="S146" s="88"/>
      <c r="T146" s="89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T146" s="20" t="s">
        <v>172</v>
      </c>
      <c r="AU146" s="20" t="s">
        <v>21</v>
      </c>
    </row>
    <row r="147" s="13" customFormat="1">
      <c r="A147" s="13"/>
      <c r="B147" s="229"/>
      <c r="C147" s="230"/>
      <c r="D147" s="231" t="s">
        <v>174</v>
      </c>
      <c r="E147" s="232" t="s">
        <v>44</v>
      </c>
      <c r="F147" s="233" t="s">
        <v>1243</v>
      </c>
      <c r="G147" s="230"/>
      <c r="H147" s="234">
        <v>9.5039999999999996</v>
      </c>
      <c r="I147" s="235"/>
      <c r="J147" s="230"/>
      <c r="K147" s="230"/>
      <c r="L147" s="236"/>
      <c r="M147" s="237"/>
      <c r="N147" s="238"/>
      <c r="O147" s="238"/>
      <c r="P147" s="238"/>
      <c r="Q147" s="238"/>
      <c r="R147" s="238"/>
      <c r="S147" s="238"/>
      <c r="T147" s="23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0" t="s">
        <v>174</v>
      </c>
      <c r="AU147" s="240" t="s">
        <v>21</v>
      </c>
      <c r="AV147" s="13" t="s">
        <v>21</v>
      </c>
      <c r="AW147" s="13" t="s">
        <v>42</v>
      </c>
      <c r="AX147" s="13" t="s">
        <v>82</v>
      </c>
      <c r="AY147" s="240" t="s">
        <v>163</v>
      </c>
    </row>
    <row r="148" s="15" customFormat="1">
      <c r="A148" s="15"/>
      <c r="B148" s="252"/>
      <c r="C148" s="253"/>
      <c r="D148" s="231" t="s">
        <v>174</v>
      </c>
      <c r="E148" s="254" t="s">
        <v>114</v>
      </c>
      <c r="F148" s="255" t="s">
        <v>226</v>
      </c>
      <c r="G148" s="253"/>
      <c r="H148" s="256">
        <v>9.5039999999999996</v>
      </c>
      <c r="I148" s="257"/>
      <c r="J148" s="253"/>
      <c r="K148" s="253"/>
      <c r="L148" s="258"/>
      <c r="M148" s="259"/>
      <c r="N148" s="260"/>
      <c r="O148" s="260"/>
      <c r="P148" s="260"/>
      <c r="Q148" s="260"/>
      <c r="R148" s="260"/>
      <c r="S148" s="260"/>
      <c r="T148" s="261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2" t="s">
        <v>174</v>
      </c>
      <c r="AU148" s="262" t="s">
        <v>21</v>
      </c>
      <c r="AV148" s="15" t="s">
        <v>170</v>
      </c>
      <c r="AW148" s="15" t="s">
        <v>42</v>
      </c>
      <c r="AX148" s="15" t="s">
        <v>90</v>
      </c>
      <c r="AY148" s="262" t="s">
        <v>163</v>
      </c>
    </row>
    <row r="149" s="2" customFormat="1" ht="16.5" customHeight="1">
      <c r="A149" s="42"/>
      <c r="B149" s="43"/>
      <c r="C149" s="263" t="s">
        <v>271</v>
      </c>
      <c r="D149" s="263" t="s">
        <v>306</v>
      </c>
      <c r="E149" s="264" t="s">
        <v>307</v>
      </c>
      <c r="F149" s="265" t="s">
        <v>308</v>
      </c>
      <c r="G149" s="266" t="s">
        <v>279</v>
      </c>
      <c r="H149" s="267">
        <v>19.007999999999999</v>
      </c>
      <c r="I149" s="268"/>
      <c r="J149" s="269">
        <f>ROUND(I149*H149,2)</f>
        <v>0</v>
      </c>
      <c r="K149" s="265" t="s">
        <v>169</v>
      </c>
      <c r="L149" s="270"/>
      <c r="M149" s="271" t="s">
        <v>44</v>
      </c>
      <c r="N149" s="272" t="s">
        <v>53</v>
      </c>
      <c r="O149" s="88"/>
      <c r="P149" s="220">
        <f>O149*H149</f>
        <v>0</v>
      </c>
      <c r="Q149" s="220">
        <v>1</v>
      </c>
      <c r="R149" s="220">
        <f>Q149*H149</f>
        <v>19.007999999999999</v>
      </c>
      <c r="S149" s="220">
        <v>0</v>
      </c>
      <c r="T149" s="221">
        <f>S149*H149</f>
        <v>0</v>
      </c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R149" s="222" t="s">
        <v>218</v>
      </c>
      <c r="AT149" s="222" t="s">
        <v>306</v>
      </c>
      <c r="AU149" s="222" t="s">
        <v>21</v>
      </c>
      <c r="AY149" s="20" t="s">
        <v>163</v>
      </c>
      <c r="BE149" s="223">
        <f>IF(N149="základní",J149,0)</f>
        <v>0</v>
      </c>
      <c r="BF149" s="223">
        <f>IF(N149="snížená",J149,0)</f>
        <v>0</v>
      </c>
      <c r="BG149" s="223">
        <f>IF(N149="zákl. přenesená",J149,0)</f>
        <v>0</v>
      </c>
      <c r="BH149" s="223">
        <f>IF(N149="sníž. přenesená",J149,0)</f>
        <v>0</v>
      </c>
      <c r="BI149" s="223">
        <f>IF(N149="nulová",J149,0)</f>
        <v>0</v>
      </c>
      <c r="BJ149" s="20" t="s">
        <v>90</v>
      </c>
      <c r="BK149" s="223">
        <f>ROUND(I149*H149,2)</f>
        <v>0</v>
      </c>
      <c r="BL149" s="20" t="s">
        <v>170</v>
      </c>
      <c r="BM149" s="222" t="s">
        <v>939</v>
      </c>
    </row>
    <row r="150" s="13" customFormat="1">
      <c r="A150" s="13"/>
      <c r="B150" s="229"/>
      <c r="C150" s="230"/>
      <c r="D150" s="231" t="s">
        <v>174</v>
      </c>
      <c r="E150" s="232" t="s">
        <v>44</v>
      </c>
      <c r="F150" s="233" t="s">
        <v>114</v>
      </c>
      <c r="G150" s="230"/>
      <c r="H150" s="234">
        <v>9.5039999999999996</v>
      </c>
      <c r="I150" s="235"/>
      <c r="J150" s="230"/>
      <c r="K150" s="230"/>
      <c r="L150" s="236"/>
      <c r="M150" s="237"/>
      <c r="N150" s="238"/>
      <c r="O150" s="238"/>
      <c r="P150" s="238"/>
      <c r="Q150" s="238"/>
      <c r="R150" s="238"/>
      <c r="S150" s="238"/>
      <c r="T150" s="23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0" t="s">
        <v>174</v>
      </c>
      <c r="AU150" s="240" t="s">
        <v>21</v>
      </c>
      <c r="AV150" s="13" t="s">
        <v>21</v>
      </c>
      <c r="AW150" s="13" t="s">
        <v>42</v>
      </c>
      <c r="AX150" s="13" t="s">
        <v>90</v>
      </c>
      <c r="AY150" s="240" t="s">
        <v>163</v>
      </c>
    </row>
    <row r="151" s="13" customFormat="1">
      <c r="A151" s="13"/>
      <c r="B151" s="229"/>
      <c r="C151" s="230"/>
      <c r="D151" s="231" t="s">
        <v>174</v>
      </c>
      <c r="E151" s="230"/>
      <c r="F151" s="233" t="s">
        <v>1244</v>
      </c>
      <c r="G151" s="230"/>
      <c r="H151" s="234">
        <v>19.007999999999999</v>
      </c>
      <c r="I151" s="235"/>
      <c r="J151" s="230"/>
      <c r="K151" s="230"/>
      <c r="L151" s="236"/>
      <c r="M151" s="237"/>
      <c r="N151" s="238"/>
      <c r="O151" s="238"/>
      <c r="P151" s="238"/>
      <c r="Q151" s="238"/>
      <c r="R151" s="238"/>
      <c r="S151" s="238"/>
      <c r="T151" s="23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0" t="s">
        <v>174</v>
      </c>
      <c r="AU151" s="240" t="s">
        <v>21</v>
      </c>
      <c r="AV151" s="13" t="s">
        <v>21</v>
      </c>
      <c r="AW151" s="13" t="s">
        <v>4</v>
      </c>
      <c r="AX151" s="13" t="s">
        <v>90</v>
      </c>
      <c r="AY151" s="240" t="s">
        <v>163</v>
      </c>
    </row>
    <row r="152" s="12" customFormat="1" ht="22.8" customHeight="1">
      <c r="A152" s="12"/>
      <c r="B152" s="195"/>
      <c r="C152" s="196"/>
      <c r="D152" s="197" t="s">
        <v>81</v>
      </c>
      <c r="E152" s="209" t="s">
        <v>170</v>
      </c>
      <c r="F152" s="209" t="s">
        <v>398</v>
      </c>
      <c r="G152" s="196"/>
      <c r="H152" s="196"/>
      <c r="I152" s="199"/>
      <c r="J152" s="210">
        <f>BK152</f>
        <v>0</v>
      </c>
      <c r="K152" s="196"/>
      <c r="L152" s="201"/>
      <c r="M152" s="202"/>
      <c r="N152" s="203"/>
      <c r="O152" s="203"/>
      <c r="P152" s="204">
        <f>SUM(P153:P158)</f>
        <v>0</v>
      </c>
      <c r="Q152" s="203"/>
      <c r="R152" s="204">
        <f>SUM(R153:R158)</f>
        <v>0</v>
      </c>
      <c r="S152" s="203"/>
      <c r="T152" s="205">
        <f>SUM(T153:T158)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6" t="s">
        <v>90</v>
      </c>
      <c r="AT152" s="207" t="s">
        <v>81</v>
      </c>
      <c r="AU152" s="207" t="s">
        <v>90</v>
      </c>
      <c r="AY152" s="206" t="s">
        <v>163</v>
      </c>
      <c r="BK152" s="208">
        <f>SUM(BK153:BK158)</f>
        <v>0</v>
      </c>
    </row>
    <row r="153" s="2" customFormat="1" ht="16.5" customHeight="1">
      <c r="A153" s="42"/>
      <c r="B153" s="43"/>
      <c r="C153" s="211" t="s">
        <v>276</v>
      </c>
      <c r="D153" s="211" t="s">
        <v>165</v>
      </c>
      <c r="E153" s="212" t="s">
        <v>400</v>
      </c>
      <c r="F153" s="213" t="s">
        <v>401</v>
      </c>
      <c r="G153" s="214" t="s">
        <v>112</v>
      </c>
      <c r="H153" s="215">
        <v>2.8799999999999999</v>
      </c>
      <c r="I153" s="216"/>
      <c r="J153" s="217">
        <f>ROUND(I153*H153,2)</f>
        <v>0</v>
      </c>
      <c r="K153" s="213" t="s">
        <v>169</v>
      </c>
      <c r="L153" s="48"/>
      <c r="M153" s="218" t="s">
        <v>44</v>
      </c>
      <c r="N153" s="219" t="s">
        <v>53</v>
      </c>
      <c r="O153" s="88"/>
      <c r="P153" s="220">
        <f>O153*H153</f>
        <v>0</v>
      </c>
      <c r="Q153" s="220">
        <v>0</v>
      </c>
      <c r="R153" s="220">
        <f>Q153*H153</f>
        <v>0</v>
      </c>
      <c r="S153" s="220">
        <v>0</v>
      </c>
      <c r="T153" s="221">
        <f>S153*H153</f>
        <v>0</v>
      </c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R153" s="222" t="s">
        <v>170</v>
      </c>
      <c r="AT153" s="222" t="s">
        <v>165</v>
      </c>
      <c r="AU153" s="222" t="s">
        <v>21</v>
      </c>
      <c r="AY153" s="20" t="s">
        <v>163</v>
      </c>
      <c r="BE153" s="223">
        <f>IF(N153="základní",J153,0)</f>
        <v>0</v>
      </c>
      <c r="BF153" s="223">
        <f>IF(N153="snížená",J153,0)</f>
        <v>0</v>
      </c>
      <c r="BG153" s="223">
        <f>IF(N153="zákl. přenesená",J153,0)</f>
        <v>0</v>
      </c>
      <c r="BH153" s="223">
        <f>IF(N153="sníž. přenesená",J153,0)</f>
        <v>0</v>
      </c>
      <c r="BI153" s="223">
        <f>IF(N153="nulová",J153,0)</f>
        <v>0</v>
      </c>
      <c r="BJ153" s="20" t="s">
        <v>90</v>
      </c>
      <c r="BK153" s="223">
        <f>ROUND(I153*H153,2)</f>
        <v>0</v>
      </c>
      <c r="BL153" s="20" t="s">
        <v>170</v>
      </c>
      <c r="BM153" s="222" t="s">
        <v>941</v>
      </c>
    </row>
    <row r="154" s="2" customFormat="1">
      <c r="A154" s="42"/>
      <c r="B154" s="43"/>
      <c r="C154" s="44"/>
      <c r="D154" s="224" t="s">
        <v>172</v>
      </c>
      <c r="E154" s="44"/>
      <c r="F154" s="225" t="s">
        <v>403</v>
      </c>
      <c r="G154" s="44"/>
      <c r="H154" s="44"/>
      <c r="I154" s="226"/>
      <c r="J154" s="44"/>
      <c r="K154" s="44"/>
      <c r="L154" s="48"/>
      <c r="M154" s="227"/>
      <c r="N154" s="228"/>
      <c r="O154" s="88"/>
      <c r="P154" s="88"/>
      <c r="Q154" s="88"/>
      <c r="R154" s="88"/>
      <c r="S154" s="88"/>
      <c r="T154" s="89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T154" s="20" t="s">
        <v>172</v>
      </c>
      <c r="AU154" s="20" t="s">
        <v>21</v>
      </c>
    </row>
    <row r="155" s="13" customFormat="1">
      <c r="A155" s="13"/>
      <c r="B155" s="229"/>
      <c r="C155" s="230"/>
      <c r="D155" s="231" t="s">
        <v>174</v>
      </c>
      <c r="E155" s="232" t="s">
        <v>110</v>
      </c>
      <c r="F155" s="233" t="s">
        <v>1245</v>
      </c>
      <c r="G155" s="230"/>
      <c r="H155" s="234">
        <v>2.8799999999999999</v>
      </c>
      <c r="I155" s="235"/>
      <c r="J155" s="230"/>
      <c r="K155" s="230"/>
      <c r="L155" s="236"/>
      <c r="M155" s="237"/>
      <c r="N155" s="238"/>
      <c r="O155" s="238"/>
      <c r="P155" s="238"/>
      <c r="Q155" s="238"/>
      <c r="R155" s="238"/>
      <c r="S155" s="238"/>
      <c r="T155" s="23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0" t="s">
        <v>174</v>
      </c>
      <c r="AU155" s="240" t="s">
        <v>21</v>
      </c>
      <c r="AV155" s="13" t="s">
        <v>21</v>
      </c>
      <c r="AW155" s="13" t="s">
        <v>42</v>
      </c>
      <c r="AX155" s="13" t="s">
        <v>90</v>
      </c>
      <c r="AY155" s="240" t="s">
        <v>163</v>
      </c>
    </row>
    <row r="156" s="2" customFormat="1" ht="24.15" customHeight="1">
      <c r="A156" s="42"/>
      <c r="B156" s="43"/>
      <c r="C156" s="211" t="s">
        <v>283</v>
      </c>
      <c r="D156" s="211" t="s">
        <v>165</v>
      </c>
      <c r="E156" s="212" t="s">
        <v>1246</v>
      </c>
      <c r="F156" s="213" t="s">
        <v>1247</v>
      </c>
      <c r="G156" s="214" t="s">
        <v>185</v>
      </c>
      <c r="H156" s="215">
        <v>9</v>
      </c>
      <c r="I156" s="216"/>
      <c r="J156" s="217">
        <f>ROUND(I156*H156,2)</f>
        <v>0</v>
      </c>
      <c r="K156" s="213" t="s">
        <v>169</v>
      </c>
      <c r="L156" s="48"/>
      <c r="M156" s="218" t="s">
        <v>44</v>
      </c>
      <c r="N156" s="219" t="s">
        <v>53</v>
      </c>
      <c r="O156" s="88"/>
      <c r="P156" s="220">
        <f>O156*H156</f>
        <v>0</v>
      </c>
      <c r="Q156" s="220">
        <v>0</v>
      </c>
      <c r="R156" s="220">
        <f>Q156*H156</f>
        <v>0</v>
      </c>
      <c r="S156" s="220">
        <v>0</v>
      </c>
      <c r="T156" s="221">
        <f>S156*H156</f>
        <v>0</v>
      </c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R156" s="222" t="s">
        <v>170</v>
      </c>
      <c r="AT156" s="222" t="s">
        <v>165</v>
      </c>
      <c r="AU156" s="222" t="s">
        <v>21</v>
      </c>
      <c r="AY156" s="20" t="s">
        <v>163</v>
      </c>
      <c r="BE156" s="223">
        <f>IF(N156="základní",J156,0)</f>
        <v>0</v>
      </c>
      <c r="BF156" s="223">
        <f>IF(N156="snížená",J156,0)</f>
        <v>0</v>
      </c>
      <c r="BG156" s="223">
        <f>IF(N156="zákl. přenesená",J156,0)</f>
        <v>0</v>
      </c>
      <c r="BH156" s="223">
        <f>IF(N156="sníž. přenesená",J156,0)</f>
        <v>0</v>
      </c>
      <c r="BI156" s="223">
        <f>IF(N156="nulová",J156,0)</f>
        <v>0</v>
      </c>
      <c r="BJ156" s="20" t="s">
        <v>90</v>
      </c>
      <c r="BK156" s="223">
        <f>ROUND(I156*H156,2)</f>
        <v>0</v>
      </c>
      <c r="BL156" s="20" t="s">
        <v>170</v>
      </c>
      <c r="BM156" s="222" t="s">
        <v>1248</v>
      </c>
    </row>
    <row r="157" s="2" customFormat="1">
      <c r="A157" s="42"/>
      <c r="B157" s="43"/>
      <c r="C157" s="44"/>
      <c r="D157" s="224" t="s">
        <v>172</v>
      </c>
      <c r="E157" s="44"/>
      <c r="F157" s="225" t="s">
        <v>1249</v>
      </c>
      <c r="G157" s="44"/>
      <c r="H157" s="44"/>
      <c r="I157" s="226"/>
      <c r="J157" s="44"/>
      <c r="K157" s="44"/>
      <c r="L157" s="48"/>
      <c r="M157" s="227"/>
      <c r="N157" s="228"/>
      <c r="O157" s="88"/>
      <c r="P157" s="88"/>
      <c r="Q157" s="88"/>
      <c r="R157" s="88"/>
      <c r="S157" s="88"/>
      <c r="T157" s="89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T157" s="20" t="s">
        <v>172</v>
      </c>
      <c r="AU157" s="20" t="s">
        <v>21</v>
      </c>
    </row>
    <row r="158" s="13" customFormat="1">
      <c r="A158" s="13"/>
      <c r="B158" s="229"/>
      <c r="C158" s="230"/>
      <c r="D158" s="231" t="s">
        <v>174</v>
      </c>
      <c r="E158" s="232" t="s">
        <v>44</v>
      </c>
      <c r="F158" s="233" t="s">
        <v>227</v>
      </c>
      <c r="G158" s="230"/>
      <c r="H158" s="234">
        <v>9</v>
      </c>
      <c r="I158" s="235"/>
      <c r="J158" s="230"/>
      <c r="K158" s="230"/>
      <c r="L158" s="236"/>
      <c r="M158" s="237"/>
      <c r="N158" s="238"/>
      <c r="O158" s="238"/>
      <c r="P158" s="238"/>
      <c r="Q158" s="238"/>
      <c r="R158" s="238"/>
      <c r="S158" s="238"/>
      <c r="T158" s="23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0" t="s">
        <v>174</v>
      </c>
      <c r="AU158" s="240" t="s">
        <v>21</v>
      </c>
      <c r="AV158" s="13" t="s">
        <v>21</v>
      </c>
      <c r="AW158" s="13" t="s">
        <v>42</v>
      </c>
      <c r="AX158" s="13" t="s">
        <v>90</v>
      </c>
      <c r="AY158" s="240" t="s">
        <v>163</v>
      </c>
    </row>
    <row r="159" s="12" customFormat="1" ht="22.8" customHeight="1">
      <c r="A159" s="12"/>
      <c r="B159" s="195"/>
      <c r="C159" s="196"/>
      <c r="D159" s="197" t="s">
        <v>81</v>
      </c>
      <c r="E159" s="209" t="s">
        <v>197</v>
      </c>
      <c r="F159" s="209" t="s">
        <v>1250</v>
      </c>
      <c r="G159" s="196"/>
      <c r="H159" s="196"/>
      <c r="I159" s="199"/>
      <c r="J159" s="210">
        <f>BK159</f>
        <v>0</v>
      </c>
      <c r="K159" s="196"/>
      <c r="L159" s="201"/>
      <c r="M159" s="202"/>
      <c r="N159" s="203"/>
      <c r="O159" s="203"/>
      <c r="P159" s="204">
        <f>SUM(P160:P162)</f>
        <v>0</v>
      </c>
      <c r="Q159" s="203"/>
      <c r="R159" s="204">
        <f>SUM(R160:R162)</f>
        <v>0.90900000000000003</v>
      </c>
      <c r="S159" s="203"/>
      <c r="T159" s="205">
        <f>SUM(T160:T162)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6" t="s">
        <v>90</v>
      </c>
      <c r="AT159" s="207" t="s">
        <v>81</v>
      </c>
      <c r="AU159" s="207" t="s">
        <v>90</v>
      </c>
      <c r="AY159" s="206" t="s">
        <v>163</v>
      </c>
      <c r="BK159" s="208">
        <f>SUM(BK160:BK162)</f>
        <v>0</v>
      </c>
    </row>
    <row r="160" s="2" customFormat="1" ht="37.8" customHeight="1">
      <c r="A160" s="42"/>
      <c r="B160" s="43"/>
      <c r="C160" s="211" t="s">
        <v>290</v>
      </c>
      <c r="D160" s="211" t="s">
        <v>165</v>
      </c>
      <c r="E160" s="212" t="s">
        <v>1251</v>
      </c>
      <c r="F160" s="213" t="s">
        <v>1252</v>
      </c>
      <c r="G160" s="214" t="s">
        <v>185</v>
      </c>
      <c r="H160" s="215">
        <v>9</v>
      </c>
      <c r="I160" s="216"/>
      <c r="J160" s="217">
        <f>ROUND(I160*H160,2)</f>
        <v>0</v>
      </c>
      <c r="K160" s="213" t="s">
        <v>169</v>
      </c>
      <c r="L160" s="48"/>
      <c r="M160" s="218" t="s">
        <v>44</v>
      </c>
      <c r="N160" s="219" t="s">
        <v>53</v>
      </c>
      <c r="O160" s="88"/>
      <c r="P160" s="220">
        <f>O160*H160</f>
        <v>0</v>
      </c>
      <c r="Q160" s="220">
        <v>0.10100000000000001</v>
      </c>
      <c r="R160" s="220">
        <f>Q160*H160</f>
        <v>0.90900000000000003</v>
      </c>
      <c r="S160" s="220">
        <v>0</v>
      </c>
      <c r="T160" s="221">
        <f>S160*H160</f>
        <v>0</v>
      </c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R160" s="222" t="s">
        <v>170</v>
      </c>
      <c r="AT160" s="222" t="s">
        <v>165</v>
      </c>
      <c r="AU160" s="222" t="s">
        <v>21</v>
      </c>
      <c r="AY160" s="20" t="s">
        <v>163</v>
      </c>
      <c r="BE160" s="223">
        <f>IF(N160="základní",J160,0)</f>
        <v>0</v>
      </c>
      <c r="BF160" s="223">
        <f>IF(N160="snížená",J160,0)</f>
        <v>0</v>
      </c>
      <c r="BG160" s="223">
        <f>IF(N160="zákl. přenesená",J160,0)</f>
        <v>0</v>
      </c>
      <c r="BH160" s="223">
        <f>IF(N160="sníž. přenesená",J160,0)</f>
        <v>0</v>
      </c>
      <c r="BI160" s="223">
        <f>IF(N160="nulová",J160,0)</f>
        <v>0</v>
      </c>
      <c r="BJ160" s="20" t="s">
        <v>90</v>
      </c>
      <c r="BK160" s="223">
        <f>ROUND(I160*H160,2)</f>
        <v>0</v>
      </c>
      <c r="BL160" s="20" t="s">
        <v>170</v>
      </c>
      <c r="BM160" s="222" t="s">
        <v>1253</v>
      </c>
    </row>
    <row r="161" s="2" customFormat="1">
      <c r="A161" s="42"/>
      <c r="B161" s="43"/>
      <c r="C161" s="44"/>
      <c r="D161" s="224" t="s">
        <v>172</v>
      </c>
      <c r="E161" s="44"/>
      <c r="F161" s="225" t="s">
        <v>1254</v>
      </c>
      <c r="G161" s="44"/>
      <c r="H161" s="44"/>
      <c r="I161" s="226"/>
      <c r="J161" s="44"/>
      <c r="K161" s="44"/>
      <c r="L161" s="48"/>
      <c r="M161" s="227"/>
      <c r="N161" s="228"/>
      <c r="O161" s="88"/>
      <c r="P161" s="88"/>
      <c r="Q161" s="88"/>
      <c r="R161" s="88"/>
      <c r="S161" s="88"/>
      <c r="T161" s="89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T161" s="20" t="s">
        <v>172</v>
      </c>
      <c r="AU161" s="20" t="s">
        <v>21</v>
      </c>
    </row>
    <row r="162" s="13" customFormat="1">
      <c r="A162" s="13"/>
      <c r="B162" s="229"/>
      <c r="C162" s="230"/>
      <c r="D162" s="231" t="s">
        <v>174</v>
      </c>
      <c r="E162" s="232" t="s">
        <v>44</v>
      </c>
      <c r="F162" s="233" t="s">
        <v>227</v>
      </c>
      <c r="G162" s="230"/>
      <c r="H162" s="234">
        <v>9</v>
      </c>
      <c r="I162" s="235"/>
      <c r="J162" s="230"/>
      <c r="K162" s="230"/>
      <c r="L162" s="236"/>
      <c r="M162" s="237"/>
      <c r="N162" s="238"/>
      <c r="O162" s="238"/>
      <c r="P162" s="238"/>
      <c r="Q162" s="238"/>
      <c r="R162" s="238"/>
      <c r="S162" s="238"/>
      <c r="T162" s="23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0" t="s">
        <v>174</v>
      </c>
      <c r="AU162" s="240" t="s">
        <v>21</v>
      </c>
      <c r="AV162" s="13" t="s">
        <v>21</v>
      </c>
      <c r="AW162" s="13" t="s">
        <v>42</v>
      </c>
      <c r="AX162" s="13" t="s">
        <v>90</v>
      </c>
      <c r="AY162" s="240" t="s">
        <v>163</v>
      </c>
    </row>
    <row r="163" s="12" customFormat="1" ht="22.8" customHeight="1">
      <c r="A163" s="12"/>
      <c r="B163" s="195"/>
      <c r="C163" s="196"/>
      <c r="D163" s="197" t="s">
        <v>81</v>
      </c>
      <c r="E163" s="209" t="s">
        <v>218</v>
      </c>
      <c r="F163" s="209" t="s">
        <v>472</v>
      </c>
      <c r="G163" s="196"/>
      <c r="H163" s="196"/>
      <c r="I163" s="199"/>
      <c r="J163" s="210">
        <f>BK163</f>
        <v>0</v>
      </c>
      <c r="K163" s="196"/>
      <c r="L163" s="201"/>
      <c r="M163" s="202"/>
      <c r="N163" s="203"/>
      <c r="O163" s="203"/>
      <c r="P163" s="204">
        <f>SUM(P164:P210)</f>
        <v>0</v>
      </c>
      <c r="Q163" s="203"/>
      <c r="R163" s="204">
        <f>SUM(R164:R210)</f>
        <v>0.53042900000000004</v>
      </c>
      <c r="S163" s="203"/>
      <c r="T163" s="205">
        <f>SUM(T164:T210)</f>
        <v>0.086639999999999995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6" t="s">
        <v>90</v>
      </c>
      <c r="AT163" s="207" t="s">
        <v>81</v>
      </c>
      <c r="AU163" s="207" t="s">
        <v>90</v>
      </c>
      <c r="AY163" s="206" t="s">
        <v>163</v>
      </c>
      <c r="BK163" s="208">
        <f>SUM(BK164:BK210)</f>
        <v>0</v>
      </c>
    </row>
    <row r="164" s="2" customFormat="1" ht="24.15" customHeight="1">
      <c r="A164" s="42"/>
      <c r="B164" s="43"/>
      <c r="C164" s="211" t="s">
        <v>7</v>
      </c>
      <c r="D164" s="211" t="s">
        <v>165</v>
      </c>
      <c r="E164" s="212" t="s">
        <v>810</v>
      </c>
      <c r="F164" s="213" t="s">
        <v>811</v>
      </c>
      <c r="G164" s="214" t="s">
        <v>358</v>
      </c>
      <c r="H164" s="215">
        <v>36</v>
      </c>
      <c r="I164" s="216"/>
      <c r="J164" s="217">
        <f>ROUND(I164*H164,2)</f>
        <v>0</v>
      </c>
      <c r="K164" s="213" t="s">
        <v>169</v>
      </c>
      <c r="L164" s="48"/>
      <c r="M164" s="218" t="s">
        <v>44</v>
      </c>
      <c r="N164" s="219" t="s">
        <v>53</v>
      </c>
      <c r="O164" s="88"/>
      <c r="P164" s="220">
        <f>O164*H164</f>
        <v>0</v>
      </c>
      <c r="Q164" s="220">
        <v>0</v>
      </c>
      <c r="R164" s="220">
        <f>Q164*H164</f>
        <v>0</v>
      </c>
      <c r="S164" s="220">
        <v>0</v>
      </c>
      <c r="T164" s="221">
        <f>S164*H164</f>
        <v>0</v>
      </c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R164" s="222" t="s">
        <v>170</v>
      </c>
      <c r="AT164" s="222" t="s">
        <v>165</v>
      </c>
      <c r="AU164" s="222" t="s">
        <v>21</v>
      </c>
      <c r="AY164" s="20" t="s">
        <v>163</v>
      </c>
      <c r="BE164" s="223">
        <f>IF(N164="základní",J164,0)</f>
        <v>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20" t="s">
        <v>90</v>
      </c>
      <c r="BK164" s="223">
        <f>ROUND(I164*H164,2)</f>
        <v>0</v>
      </c>
      <c r="BL164" s="20" t="s">
        <v>170</v>
      </c>
      <c r="BM164" s="222" t="s">
        <v>1255</v>
      </c>
    </row>
    <row r="165" s="2" customFormat="1">
      <c r="A165" s="42"/>
      <c r="B165" s="43"/>
      <c r="C165" s="44"/>
      <c r="D165" s="224" t="s">
        <v>172</v>
      </c>
      <c r="E165" s="44"/>
      <c r="F165" s="225" t="s">
        <v>813</v>
      </c>
      <c r="G165" s="44"/>
      <c r="H165" s="44"/>
      <c r="I165" s="226"/>
      <c r="J165" s="44"/>
      <c r="K165" s="44"/>
      <c r="L165" s="48"/>
      <c r="M165" s="227"/>
      <c r="N165" s="228"/>
      <c r="O165" s="88"/>
      <c r="P165" s="88"/>
      <c r="Q165" s="88"/>
      <c r="R165" s="88"/>
      <c r="S165" s="88"/>
      <c r="T165" s="89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T165" s="20" t="s">
        <v>172</v>
      </c>
      <c r="AU165" s="20" t="s">
        <v>21</v>
      </c>
    </row>
    <row r="166" s="13" customFormat="1">
      <c r="A166" s="13"/>
      <c r="B166" s="229"/>
      <c r="C166" s="230"/>
      <c r="D166" s="231" t="s">
        <v>174</v>
      </c>
      <c r="E166" s="232" t="s">
        <v>44</v>
      </c>
      <c r="F166" s="233" t="s">
        <v>392</v>
      </c>
      <c r="G166" s="230"/>
      <c r="H166" s="234">
        <v>36</v>
      </c>
      <c r="I166" s="235"/>
      <c r="J166" s="230"/>
      <c r="K166" s="230"/>
      <c r="L166" s="236"/>
      <c r="M166" s="237"/>
      <c r="N166" s="238"/>
      <c r="O166" s="238"/>
      <c r="P166" s="238"/>
      <c r="Q166" s="238"/>
      <c r="R166" s="238"/>
      <c r="S166" s="238"/>
      <c r="T166" s="239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0" t="s">
        <v>174</v>
      </c>
      <c r="AU166" s="240" t="s">
        <v>21</v>
      </c>
      <c r="AV166" s="13" t="s">
        <v>21</v>
      </c>
      <c r="AW166" s="13" t="s">
        <v>42</v>
      </c>
      <c r="AX166" s="13" t="s">
        <v>90</v>
      </c>
      <c r="AY166" s="240" t="s">
        <v>163</v>
      </c>
    </row>
    <row r="167" s="2" customFormat="1" ht="16.5" customHeight="1">
      <c r="A167" s="42"/>
      <c r="B167" s="43"/>
      <c r="C167" s="263" t="s">
        <v>305</v>
      </c>
      <c r="D167" s="263" t="s">
        <v>306</v>
      </c>
      <c r="E167" s="264" t="s">
        <v>815</v>
      </c>
      <c r="F167" s="265" t="s">
        <v>816</v>
      </c>
      <c r="G167" s="266" t="s">
        <v>358</v>
      </c>
      <c r="H167" s="267">
        <v>36.539999999999999</v>
      </c>
      <c r="I167" s="268"/>
      <c r="J167" s="269">
        <f>ROUND(I167*H167,2)</f>
        <v>0</v>
      </c>
      <c r="K167" s="265" t="s">
        <v>169</v>
      </c>
      <c r="L167" s="270"/>
      <c r="M167" s="271" t="s">
        <v>44</v>
      </c>
      <c r="N167" s="272" t="s">
        <v>53</v>
      </c>
      <c r="O167" s="88"/>
      <c r="P167" s="220">
        <f>O167*H167</f>
        <v>0</v>
      </c>
      <c r="Q167" s="220">
        <v>0.00027</v>
      </c>
      <c r="R167" s="220">
        <f>Q167*H167</f>
        <v>0.0098657999999999992</v>
      </c>
      <c r="S167" s="220">
        <v>0</v>
      </c>
      <c r="T167" s="221">
        <f>S167*H167</f>
        <v>0</v>
      </c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R167" s="222" t="s">
        <v>218</v>
      </c>
      <c r="AT167" s="222" t="s">
        <v>306</v>
      </c>
      <c r="AU167" s="222" t="s">
        <v>21</v>
      </c>
      <c r="AY167" s="20" t="s">
        <v>163</v>
      </c>
      <c r="BE167" s="223">
        <f>IF(N167="základní",J167,0)</f>
        <v>0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20" t="s">
        <v>90</v>
      </c>
      <c r="BK167" s="223">
        <f>ROUND(I167*H167,2)</f>
        <v>0</v>
      </c>
      <c r="BL167" s="20" t="s">
        <v>170</v>
      </c>
      <c r="BM167" s="222" t="s">
        <v>1256</v>
      </c>
    </row>
    <row r="168" s="2" customFormat="1">
      <c r="A168" s="42"/>
      <c r="B168" s="43"/>
      <c r="C168" s="44"/>
      <c r="D168" s="231" t="s">
        <v>512</v>
      </c>
      <c r="E168" s="44"/>
      <c r="F168" s="273" t="s">
        <v>818</v>
      </c>
      <c r="G168" s="44"/>
      <c r="H168" s="44"/>
      <c r="I168" s="226"/>
      <c r="J168" s="44"/>
      <c r="K168" s="44"/>
      <c r="L168" s="48"/>
      <c r="M168" s="227"/>
      <c r="N168" s="228"/>
      <c r="O168" s="88"/>
      <c r="P168" s="88"/>
      <c r="Q168" s="88"/>
      <c r="R168" s="88"/>
      <c r="S168" s="88"/>
      <c r="T168" s="89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T168" s="20" t="s">
        <v>512</v>
      </c>
      <c r="AU168" s="20" t="s">
        <v>21</v>
      </c>
    </row>
    <row r="169" s="13" customFormat="1">
      <c r="A169" s="13"/>
      <c r="B169" s="229"/>
      <c r="C169" s="230"/>
      <c r="D169" s="231" t="s">
        <v>174</v>
      </c>
      <c r="E169" s="230"/>
      <c r="F169" s="233" t="s">
        <v>1257</v>
      </c>
      <c r="G169" s="230"/>
      <c r="H169" s="234">
        <v>36.539999999999999</v>
      </c>
      <c r="I169" s="235"/>
      <c r="J169" s="230"/>
      <c r="K169" s="230"/>
      <c r="L169" s="236"/>
      <c r="M169" s="237"/>
      <c r="N169" s="238"/>
      <c r="O169" s="238"/>
      <c r="P169" s="238"/>
      <c r="Q169" s="238"/>
      <c r="R169" s="238"/>
      <c r="S169" s="238"/>
      <c r="T169" s="23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0" t="s">
        <v>174</v>
      </c>
      <c r="AU169" s="240" t="s">
        <v>21</v>
      </c>
      <c r="AV169" s="13" t="s">
        <v>21</v>
      </c>
      <c r="AW169" s="13" t="s">
        <v>4</v>
      </c>
      <c r="AX169" s="13" t="s">
        <v>90</v>
      </c>
      <c r="AY169" s="240" t="s">
        <v>163</v>
      </c>
    </row>
    <row r="170" s="2" customFormat="1" ht="16.5" customHeight="1">
      <c r="A170" s="42"/>
      <c r="B170" s="43"/>
      <c r="C170" s="211" t="s">
        <v>314</v>
      </c>
      <c r="D170" s="211" t="s">
        <v>165</v>
      </c>
      <c r="E170" s="212" t="s">
        <v>1258</v>
      </c>
      <c r="F170" s="213" t="s">
        <v>1259</v>
      </c>
      <c r="G170" s="214" t="s">
        <v>358</v>
      </c>
      <c r="H170" s="215">
        <v>36</v>
      </c>
      <c r="I170" s="216"/>
      <c r="J170" s="217">
        <f>ROUND(I170*H170,2)</f>
        <v>0</v>
      </c>
      <c r="K170" s="213" t="s">
        <v>169</v>
      </c>
      <c r="L170" s="48"/>
      <c r="M170" s="218" t="s">
        <v>44</v>
      </c>
      <c r="N170" s="219" t="s">
        <v>53</v>
      </c>
      <c r="O170" s="88"/>
      <c r="P170" s="220">
        <f>O170*H170</f>
        <v>0</v>
      </c>
      <c r="Q170" s="220">
        <v>0</v>
      </c>
      <c r="R170" s="220">
        <f>Q170*H170</f>
        <v>0</v>
      </c>
      <c r="S170" s="220">
        <v>0.00069999999999999999</v>
      </c>
      <c r="T170" s="221">
        <f>S170*H170</f>
        <v>0.0252</v>
      </c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R170" s="222" t="s">
        <v>170</v>
      </c>
      <c r="AT170" s="222" t="s">
        <v>165</v>
      </c>
      <c r="AU170" s="222" t="s">
        <v>21</v>
      </c>
      <c r="AY170" s="20" t="s">
        <v>163</v>
      </c>
      <c r="BE170" s="223">
        <f>IF(N170="základní",J170,0)</f>
        <v>0</v>
      </c>
      <c r="BF170" s="223">
        <f>IF(N170="snížená",J170,0)</f>
        <v>0</v>
      </c>
      <c r="BG170" s="223">
        <f>IF(N170="zákl. přenesená",J170,0)</f>
        <v>0</v>
      </c>
      <c r="BH170" s="223">
        <f>IF(N170="sníž. přenesená",J170,0)</f>
        <v>0</v>
      </c>
      <c r="BI170" s="223">
        <f>IF(N170="nulová",J170,0)</f>
        <v>0</v>
      </c>
      <c r="BJ170" s="20" t="s">
        <v>90</v>
      </c>
      <c r="BK170" s="223">
        <f>ROUND(I170*H170,2)</f>
        <v>0</v>
      </c>
      <c r="BL170" s="20" t="s">
        <v>170</v>
      </c>
      <c r="BM170" s="222" t="s">
        <v>1260</v>
      </c>
    </row>
    <row r="171" s="2" customFormat="1">
      <c r="A171" s="42"/>
      <c r="B171" s="43"/>
      <c r="C171" s="44"/>
      <c r="D171" s="224" t="s">
        <v>172</v>
      </c>
      <c r="E171" s="44"/>
      <c r="F171" s="225" t="s">
        <v>1261</v>
      </c>
      <c r="G171" s="44"/>
      <c r="H171" s="44"/>
      <c r="I171" s="226"/>
      <c r="J171" s="44"/>
      <c r="K171" s="44"/>
      <c r="L171" s="48"/>
      <c r="M171" s="227"/>
      <c r="N171" s="228"/>
      <c r="O171" s="88"/>
      <c r="P171" s="88"/>
      <c r="Q171" s="88"/>
      <c r="R171" s="88"/>
      <c r="S171" s="88"/>
      <c r="T171" s="89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T171" s="20" t="s">
        <v>172</v>
      </c>
      <c r="AU171" s="20" t="s">
        <v>21</v>
      </c>
    </row>
    <row r="172" s="13" customFormat="1">
      <c r="A172" s="13"/>
      <c r="B172" s="229"/>
      <c r="C172" s="230"/>
      <c r="D172" s="231" t="s">
        <v>174</v>
      </c>
      <c r="E172" s="232" t="s">
        <v>44</v>
      </c>
      <c r="F172" s="233" t="s">
        <v>392</v>
      </c>
      <c r="G172" s="230"/>
      <c r="H172" s="234">
        <v>36</v>
      </c>
      <c r="I172" s="235"/>
      <c r="J172" s="230"/>
      <c r="K172" s="230"/>
      <c r="L172" s="236"/>
      <c r="M172" s="237"/>
      <c r="N172" s="238"/>
      <c r="O172" s="238"/>
      <c r="P172" s="238"/>
      <c r="Q172" s="238"/>
      <c r="R172" s="238"/>
      <c r="S172" s="238"/>
      <c r="T172" s="23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0" t="s">
        <v>174</v>
      </c>
      <c r="AU172" s="240" t="s">
        <v>21</v>
      </c>
      <c r="AV172" s="13" t="s">
        <v>21</v>
      </c>
      <c r="AW172" s="13" t="s">
        <v>42</v>
      </c>
      <c r="AX172" s="13" t="s">
        <v>90</v>
      </c>
      <c r="AY172" s="240" t="s">
        <v>163</v>
      </c>
    </row>
    <row r="173" s="2" customFormat="1" ht="21.75" customHeight="1">
      <c r="A173" s="42"/>
      <c r="B173" s="43"/>
      <c r="C173" s="211" t="s">
        <v>320</v>
      </c>
      <c r="D173" s="211" t="s">
        <v>165</v>
      </c>
      <c r="E173" s="212" t="s">
        <v>820</v>
      </c>
      <c r="F173" s="213" t="s">
        <v>821</v>
      </c>
      <c r="G173" s="214" t="s">
        <v>408</v>
      </c>
      <c r="H173" s="215">
        <v>8</v>
      </c>
      <c r="I173" s="216"/>
      <c r="J173" s="217">
        <f>ROUND(I173*H173,2)</f>
        <v>0</v>
      </c>
      <c r="K173" s="213" t="s">
        <v>169</v>
      </c>
      <c r="L173" s="48"/>
      <c r="M173" s="218" t="s">
        <v>44</v>
      </c>
      <c r="N173" s="219" t="s">
        <v>53</v>
      </c>
      <c r="O173" s="88"/>
      <c r="P173" s="220">
        <f>O173*H173</f>
        <v>0</v>
      </c>
      <c r="Q173" s="220">
        <v>0</v>
      </c>
      <c r="R173" s="220">
        <f>Q173*H173</f>
        <v>0</v>
      </c>
      <c r="S173" s="220">
        <v>0</v>
      </c>
      <c r="T173" s="221">
        <f>S173*H173</f>
        <v>0</v>
      </c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R173" s="222" t="s">
        <v>170</v>
      </c>
      <c r="AT173" s="222" t="s">
        <v>165</v>
      </c>
      <c r="AU173" s="222" t="s">
        <v>21</v>
      </c>
      <c r="AY173" s="20" t="s">
        <v>163</v>
      </c>
      <c r="BE173" s="223">
        <f>IF(N173="základní",J173,0)</f>
        <v>0</v>
      </c>
      <c r="BF173" s="223">
        <f>IF(N173="snížená",J173,0)</f>
        <v>0</v>
      </c>
      <c r="BG173" s="223">
        <f>IF(N173="zákl. přenesená",J173,0)</f>
        <v>0</v>
      </c>
      <c r="BH173" s="223">
        <f>IF(N173="sníž. přenesená",J173,0)</f>
        <v>0</v>
      </c>
      <c r="BI173" s="223">
        <f>IF(N173="nulová",J173,0)</f>
        <v>0</v>
      </c>
      <c r="BJ173" s="20" t="s">
        <v>90</v>
      </c>
      <c r="BK173" s="223">
        <f>ROUND(I173*H173,2)</f>
        <v>0</v>
      </c>
      <c r="BL173" s="20" t="s">
        <v>170</v>
      </c>
      <c r="BM173" s="222" t="s">
        <v>1262</v>
      </c>
    </row>
    <row r="174" s="2" customFormat="1">
      <c r="A174" s="42"/>
      <c r="B174" s="43"/>
      <c r="C174" s="44"/>
      <c r="D174" s="224" t="s">
        <v>172</v>
      </c>
      <c r="E174" s="44"/>
      <c r="F174" s="225" t="s">
        <v>823</v>
      </c>
      <c r="G174" s="44"/>
      <c r="H174" s="44"/>
      <c r="I174" s="226"/>
      <c r="J174" s="44"/>
      <c r="K174" s="44"/>
      <c r="L174" s="48"/>
      <c r="M174" s="227"/>
      <c r="N174" s="228"/>
      <c r="O174" s="88"/>
      <c r="P174" s="88"/>
      <c r="Q174" s="88"/>
      <c r="R174" s="88"/>
      <c r="S174" s="88"/>
      <c r="T174" s="89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T174" s="20" t="s">
        <v>172</v>
      </c>
      <c r="AU174" s="20" t="s">
        <v>21</v>
      </c>
    </row>
    <row r="175" s="13" customFormat="1">
      <c r="A175" s="13"/>
      <c r="B175" s="229"/>
      <c r="C175" s="230"/>
      <c r="D175" s="231" t="s">
        <v>174</v>
      </c>
      <c r="E175" s="232" t="s">
        <v>44</v>
      </c>
      <c r="F175" s="233" t="s">
        <v>218</v>
      </c>
      <c r="G175" s="230"/>
      <c r="H175" s="234">
        <v>8</v>
      </c>
      <c r="I175" s="235"/>
      <c r="J175" s="230"/>
      <c r="K175" s="230"/>
      <c r="L175" s="236"/>
      <c r="M175" s="237"/>
      <c r="N175" s="238"/>
      <c r="O175" s="238"/>
      <c r="P175" s="238"/>
      <c r="Q175" s="238"/>
      <c r="R175" s="238"/>
      <c r="S175" s="238"/>
      <c r="T175" s="239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0" t="s">
        <v>174</v>
      </c>
      <c r="AU175" s="240" t="s">
        <v>21</v>
      </c>
      <c r="AV175" s="13" t="s">
        <v>21</v>
      </c>
      <c r="AW175" s="13" t="s">
        <v>42</v>
      </c>
      <c r="AX175" s="13" t="s">
        <v>90</v>
      </c>
      <c r="AY175" s="240" t="s">
        <v>163</v>
      </c>
    </row>
    <row r="176" s="2" customFormat="1" ht="16.5" customHeight="1">
      <c r="A176" s="42"/>
      <c r="B176" s="43"/>
      <c r="C176" s="263" t="s">
        <v>325</v>
      </c>
      <c r="D176" s="263" t="s">
        <v>306</v>
      </c>
      <c r="E176" s="264" t="s">
        <v>824</v>
      </c>
      <c r="F176" s="265" t="s">
        <v>825</v>
      </c>
      <c r="G176" s="266" t="s">
        <v>408</v>
      </c>
      <c r="H176" s="267">
        <v>8.1199999999999992</v>
      </c>
      <c r="I176" s="268"/>
      <c r="J176" s="269">
        <f>ROUND(I176*H176,2)</f>
        <v>0</v>
      </c>
      <c r="K176" s="265" t="s">
        <v>169</v>
      </c>
      <c r="L176" s="270"/>
      <c r="M176" s="271" t="s">
        <v>44</v>
      </c>
      <c r="N176" s="272" t="s">
        <v>53</v>
      </c>
      <c r="O176" s="88"/>
      <c r="P176" s="220">
        <f>O176*H176</f>
        <v>0</v>
      </c>
      <c r="Q176" s="220">
        <v>0.00016000000000000001</v>
      </c>
      <c r="R176" s="220">
        <f>Q176*H176</f>
        <v>0.0012991999999999999</v>
      </c>
      <c r="S176" s="220">
        <v>0</v>
      </c>
      <c r="T176" s="221">
        <f>S176*H176</f>
        <v>0</v>
      </c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R176" s="222" t="s">
        <v>218</v>
      </c>
      <c r="AT176" s="222" t="s">
        <v>306</v>
      </c>
      <c r="AU176" s="222" t="s">
        <v>21</v>
      </c>
      <c r="AY176" s="20" t="s">
        <v>163</v>
      </c>
      <c r="BE176" s="223">
        <f>IF(N176="základní",J176,0)</f>
        <v>0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20" t="s">
        <v>90</v>
      </c>
      <c r="BK176" s="223">
        <f>ROUND(I176*H176,2)</f>
        <v>0</v>
      </c>
      <c r="BL176" s="20" t="s">
        <v>170</v>
      </c>
      <c r="BM176" s="222" t="s">
        <v>1263</v>
      </c>
    </row>
    <row r="177" s="13" customFormat="1">
      <c r="A177" s="13"/>
      <c r="B177" s="229"/>
      <c r="C177" s="230"/>
      <c r="D177" s="231" t="s">
        <v>174</v>
      </c>
      <c r="E177" s="230"/>
      <c r="F177" s="233" t="s">
        <v>1264</v>
      </c>
      <c r="G177" s="230"/>
      <c r="H177" s="234">
        <v>8.1199999999999992</v>
      </c>
      <c r="I177" s="235"/>
      <c r="J177" s="230"/>
      <c r="K177" s="230"/>
      <c r="L177" s="236"/>
      <c r="M177" s="237"/>
      <c r="N177" s="238"/>
      <c r="O177" s="238"/>
      <c r="P177" s="238"/>
      <c r="Q177" s="238"/>
      <c r="R177" s="238"/>
      <c r="S177" s="238"/>
      <c r="T177" s="23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0" t="s">
        <v>174</v>
      </c>
      <c r="AU177" s="240" t="s">
        <v>21</v>
      </c>
      <c r="AV177" s="13" t="s">
        <v>21</v>
      </c>
      <c r="AW177" s="13" t="s">
        <v>4</v>
      </c>
      <c r="AX177" s="13" t="s">
        <v>90</v>
      </c>
      <c r="AY177" s="240" t="s">
        <v>163</v>
      </c>
    </row>
    <row r="178" s="2" customFormat="1" ht="21.75" customHeight="1">
      <c r="A178" s="42"/>
      <c r="B178" s="43"/>
      <c r="C178" s="211" t="s">
        <v>332</v>
      </c>
      <c r="D178" s="211" t="s">
        <v>165</v>
      </c>
      <c r="E178" s="212" t="s">
        <v>828</v>
      </c>
      <c r="F178" s="213" t="s">
        <v>829</v>
      </c>
      <c r="G178" s="214" t="s">
        <v>408</v>
      </c>
      <c r="H178" s="215">
        <v>8</v>
      </c>
      <c r="I178" s="216"/>
      <c r="J178" s="217">
        <f>ROUND(I178*H178,2)</f>
        <v>0</v>
      </c>
      <c r="K178" s="213" t="s">
        <v>169</v>
      </c>
      <c r="L178" s="48"/>
      <c r="M178" s="218" t="s">
        <v>44</v>
      </c>
      <c r="N178" s="219" t="s">
        <v>53</v>
      </c>
      <c r="O178" s="88"/>
      <c r="P178" s="220">
        <f>O178*H178</f>
        <v>0</v>
      </c>
      <c r="Q178" s="220">
        <v>0.00024000000000000001</v>
      </c>
      <c r="R178" s="220">
        <f>Q178*H178</f>
        <v>0.0019200000000000001</v>
      </c>
      <c r="S178" s="220">
        <v>0</v>
      </c>
      <c r="T178" s="221">
        <f>S178*H178</f>
        <v>0</v>
      </c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R178" s="222" t="s">
        <v>170</v>
      </c>
      <c r="AT178" s="222" t="s">
        <v>165</v>
      </c>
      <c r="AU178" s="222" t="s">
        <v>21</v>
      </c>
      <c r="AY178" s="20" t="s">
        <v>163</v>
      </c>
      <c r="BE178" s="223">
        <f>IF(N178="základní",J178,0)</f>
        <v>0</v>
      </c>
      <c r="BF178" s="223">
        <f>IF(N178="snížená",J178,0)</f>
        <v>0</v>
      </c>
      <c r="BG178" s="223">
        <f>IF(N178="zákl. přenesená",J178,0)</f>
        <v>0</v>
      </c>
      <c r="BH178" s="223">
        <f>IF(N178="sníž. přenesená",J178,0)</f>
        <v>0</v>
      </c>
      <c r="BI178" s="223">
        <f>IF(N178="nulová",J178,0)</f>
        <v>0</v>
      </c>
      <c r="BJ178" s="20" t="s">
        <v>90</v>
      </c>
      <c r="BK178" s="223">
        <f>ROUND(I178*H178,2)</f>
        <v>0</v>
      </c>
      <c r="BL178" s="20" t="s">
        <v>170</v>
      </c>
      <c r="BM178" s="222" t="s">
        <v>1265</v>
      </c>
    </row>
    <row r="179" s="2" customFormat="1">
      <c r="A179" s="42"/>
      <c r="B179" s="43"/>
      <c r="C179" s="44"/>
      <c r="D179" s="224" t="s">
        <v>172</v>
      </c>
      <c r="E179" s="44"/>
      <c r="F179" s="225" t="s">
        <v>831</v>
      </c>
      <c r="G179" s="44"/>
      <c r="H179" s="44"/>
      <c r="I179" s="226"/>
      <c r="J179" s="44"/>
      <c r="K179" s="44"/>
      <c r="L179" s="48"/>
      <c r="M179" s="227"/>
      <c r="N179" s="228"/>
      <c r="O179" s="88"/>
      <c r="P179" s="88"/>
      <c r="Q179" s="88"/>
      <c r="R179" s="88"/>
      <c r="S179" s="88"/>
      <c r="T179" s="89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T179" s="20" t="s">
        <v>172</v>
      </c>
      <c r="AU179" s="20" t="s">
        <v>21</v>
      </c>
    </row>
    <row r="180" s="13" customFormat="1">
      <c r="A180" s="13"/>
      <c r="B180" s="229"/>
      <c r="C180" s="230"/>
      <c r="D180" s="231" t="s">
        <v>174</v>
      </c>
      <c r="E180" s="232" t="s">
        <v>44</v>
      </c>
      <c r="F180" s="233" t="s">
        <v>218</v>
      </c>
      <c r="G180" s="230"/>
      <c r="H180" s="234">
        <v>8</v>
      </c>
      <c r="I180" s="235"/>
      <c r="J180" s="230"/>
      <c r="K180" s="230"/>
      <c r="L180" s="236"/>
      <c r="M180" s="237"/>
      <c r="N180" s="238"/>
      <c r="O180" s="238"/>
      <c r="P180" s="238"/>
      <c r="Q180" s="238"/>
      <c r="R180" s="238"/>
      <c r="S180" s="238"/>
      <c r="T180" s="23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0" t="s">
        <v>174</v>
      </c>
      <c r="AU180" s="240" t="s">
        <v>21</v>
      </c>
      <c r="AV180" s="13" t="s">
        <v>21</v>
      </c>
      <c r="AW180" s="13" t="s">
        <v>42</v>
      </c>
      <c r="AX180" s="13" t="s">
        <v>90</v>
      </c>
      <c r="AY180" s="240" t="s">
        <v>163</v>
      </c>
    </row>
    <row r="181" s="2" customFormat="1" ht="16.5" customHeight="1">
      <c r="A181" s="42"/>
      <c r="B181" s="43"/>
      <c r="C181" s="263" t="s">
        <v>338</v>
      </c>
      <c r="D181" s="263" t="s">
        <v>306</v>
      </c>
      <c r="E181" s="264" t="s">
        <v>832</v>
      </c>
      <c r="F181" s="265" t="s">
        <v>833</v>
      </c>
      <c r="G181" s="266" t="s">
        <v>408</v>
      </c>
      <c r="H181" s="267">
        <v>8.0800000000000001</v>
      </c>
      <c r="I181" s="268"/>
      <c r="J181" s="269">
        <f>ROUND(I181*H181,2)</f>
        <v>0</v>
      </c>
      <c r="K181" s="265" t="s">
        <v>169</v>
      </c>
      <c r="L181" s="270"/>
      <c r="M181" s="271" t="s">
        <v>44</v>
      </c>
      <c r="N181" s="272" t="s">
        <v>53</v>
      </c>
      <c r="O181" s="88"/>
      <c r="P181" s="220">
        <f>O181*H181</f>
        <v>0</v>
      </c>
      <c r="Q181" s="220">
        <v>0.0038</v>
      </c>
      <c r="R181" s="220">
        <f>Q181*H181</f>
        <v>0.030703999999999999</v>
      </c>
      <c r="S181" s="220">
        <v>0</v>
      </c>
      <c r="T181" s="221">
        <f>S181*H181</f>
        <v>0</v>
      </c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R181" s="222" t="s">
        <v>218</v>
      </c>
      <c r="AT181" s="222" t="s">
        <v>306</v>
      </c>
      <c r="AU181" s="222" t="s">
        <v>21</v>
      </c>
      <c r="AY181" s="20" t="s">
        <v>163</v>
      </c>
      <c r="BE181" s="223">
        <f>IF(N181="základní",J181,0)</f>
        <v>0</v>
      </c>
      <c r="BF181" s="223">
        <f>IF(N181="snížená",J181,0)</f>
        <v>0</v>
      </c>
      <c r="BG181" s="223">
        <f>IF(N181="zákl. přenesená",J181,0)</f>
        <v>0</v>
      </c>
      <c r="BH181" s="223">
        <f>IF(N181="sníž. přenesená",J181,0)</f>
        <v>0</v>
      </c>
      <c r="BI181" s="223">
        <f>IF(N181="nulová",J181,0)</f>
        <v>0</v>
      </c>
      <c r="BJ181" s="20" t="s">
        <v>90</v>
      </c>
      <c r="BK181" s="223">
        <f>ROUND(I181*H181,2)</f>
        <v>0</v>
      </c>
      <c r="BL181" s="20" t="s">
        <v>170</v>
      </c>
      <c r="BM181" s="222" t="s">
        <v>1266</v>
      </c>
    </row>
    <row r="182" s="13" customFormat="1">
      <c r="A182" s="13"/>
      <c r="B182" s="229"/>
      <c r="C182" s="230"/>
      <c r="D182" s="231" t="s">
        <v>174</v>
      </c>
      <c r="E182" s="230"/>
      <c r="F182" s="233" t="s">
        <v>426</v>
      </c>
      <c r="G182" s="230"/>
      <c r="H182" s="234">
        <v>8.0800000000000001</v>
      </c>
      <c r="I182" s="235"/>
      <c r="J182" s="230"/>
      <c r="K182" s="230"/>
      <c r="L182" s="236"/>
      <c r="M182" s="237"/>
      <c r="N182" s="238"/>
      <c r="O182" s="238"/>
      <c r="P182" s="238"/>
      <c r="Q182" s="238"/>
      <c r="R182" s="238"/>
      <c r="S182" s="238"/>
      <c r="T182" s="23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0" t="s">
        <v>174</v>
      </c>
      <c r="AU182" s="240" t="s">
        <v>21</v>
      </c>
      <c r="AV182" s="13" t="s">
        <v>21</v>
      </c>
      <c r="AW182" s="13" t="s">
        <v>4</v>
      </c>
      <c r="AX182" s="13" t="s">
        <v>90</v>
      </c>
      <c r="AY182" s="240" t="s">
        <v>163</v>
      </c>
    </row>
    <row r="183" s="2" customFormat="1" ht="16.5" customHeight="1">
      <c r="A183" s="42"/>
      <c r="B183" s="43"/>
      <c r="C183" s="263" t="s">
        <v>343</v>
      </c>
      <c r="D183" s="263" t="s">
        <v>306</v>
      </c>
      <c r="E183" s="264" t="s">
        <v>836</v>
      </c>
      <c r="F183" s="265" t="s">
        <v>837</v>
      </c>
      <c r="G183" s="266" t="s">
        <v>408</v>
      </c>
      <c r="H183" s="267">
        <v>8.0800000000000001</v>
      </c>
      <c r="I183" s="268"/>
      <c r="J183" s="269">
        <f>ROUND(I183*H183,2)</f>
        <v>0</v>
      </c>
      <c r="K183" s="265" t="s">
        <v>169</v>
      </c>
      <c r="L183" s="270"/>
      <c r="M183" s="271" t="s">
        <v>44</v>
      </c>
      <c r="N183" s="272" t="s">
        <v>53</v>
      </c>
      <c r="O183" s="88"/>
      <c r="P183" s="220">
        <f>O183*H183</f>
        <v>0</v>
      </c>
      <c r="Q183" s="220">
        <v>0.0033</v>
      </c>
      <c r="R183" s="220">
        <f>Q183*H183</f>
        <v>0.026664</v>
      </c>
      <c r="S183" s="220">
        <v>0</v>
      </c>
      <c r="T183" s="221">
        <f>S183*H183</f>
        <v>0</v>
      </c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R183" s="222" t="s">
        <v>218</v>
      </c>
      <c r="AT183" s="222" t="s">
        <v>306</v>
      </c>
      <c r="AU183" s="222" t="s">
        <v>21</v>
      </c>
      <c r="AY183" s="20" t="s">
        <v>163</v>
      </c>
      <c r="BE183" s="223">
        <f>IF(N183="základní",J183,0)</f>
        <v>0</v>
      </c>
      <c r="BF183" s="223">
        <f>IF(N183="snížená",J183,0)</f>
        <v>0</v>
      </c>
      <c r="BG183" s="223">
        <f>IF(N183="zákl. přenesená",J183,0)</f>
        <v>0</v>
      </c>
      <c r="BH183" s="223">
        <f>IF(N183="sníž. přenesená",J183,0)</f>
        <v>0</v>
      </c>
      <c r="BI183" s="223">
        <f>IF(N183="nulová",J183,0)</f>
        <v>0</v>
      </c>
      <c r="BJ183" s="20" t="s">
        <v>90</v>
      </c>
      <c r="BK183" s="223">
        <f>ROUND(I183*H183,2)</f>
        <v>0</v>
      </c>
      <c r="BL183" s="20" t="s">
        <v>170</v>
      </c>
      <c r="BM183" s="222" t="s">
        <v>1267</v>
      </c>
    </row>
    <row r="184" s="13" customFormat="1">
      <c r="A184" s="13"/>
      <c r="B184" s="229"/>
      <c r="C184" s="230"/>
      <c r="D184" s="231" t="s">
        <v>174</v>
      </c>
      <c r="E184" s="230"/>
      <c r="F184" s="233" t="s">
        <v>426</v>
      </c>
      <c r="G184" s="230"/>
      <c r="H184" s="234">
        <v>8.0800000000000001</v>
      </c>
      <c r="I184" s="235"/>
      <c r="J184" s="230"/>
      <c r="K184" s="230"/>
      <c r="L184" s="236"/>
      <c r="M184" s="237"/>
      <c r="N184" s="238"/>
      <c r="O184" s="238"/>
      <c r="P184" s="238"/>
      <c r="Q184" s="238"/>
      <c r="R184" s="238"/>
      <c r="S184" s="238"/>
      <c r="T184" s="23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0" t="s">
        <v>174</v>
      </c>
      <c r="AU184" s="240" t="s">
        <v>21</v>
      </c>
      <c r="AV184" s="13" t="s">
        <v>21</v>
      </c>
      <c r="AW184" s="13" t="s">
        <v>4</v>
      </c>
      <c r="AX184" s="13" t="s">
        <v>90</v>
      </c>
      <c r="AY184" s="240" t="s">
        <v>163</v>
      </c>
    </row>
    <row r="185" s="2" customFormat="1" ht="24.15" customHeight="1">
      <c r="A185" s="42"/>
      <c r="B185" s="43"/>
      <c r="C185" s="211" t="s">
        <v>349</v>
      </c>
      <c r="D185" s="211" t="s">
        <v>165</v>
      </c>
      <c r="E185" s="212" t="s">
        <v>839</v>
      </c>
      <c r="F185" s="213" t="s">
        <v>840</v>
      </c>
      <c r="G185" s="214" t="s">
        <v>408</v>
      </c>
      <c r="H185" s="215">
        <v>8</v>
      </c>
      <c r="I185" s="216"/>
      <c r="J185" s="217">
        <f>ROUND(I185*H185,2)</f>
        <v>0</v>
      </c>
      <c r="K185" s="213" t="s">
        <v>169</v>
      </c>
      <c r="L185" s="48"/>
      <c r="M185" s="218" t="s">
        <v>44</v>
      </c>
      <c r="N185" s="219" t="s">
        <v>53</v>
      </c>
      <c r="O185" s="88"/>
      <c r="P185" s="220">
        <f>O185*H185</f>
        <v>0</v>
      </c>
      <c r="Q185" s="220">
        <v>0</v>
      </c>
      <c r="R185" s="220">
        <f>Q185*H185</f>
        <v>0</v>
      </c>
      <c r="S185" s="220">
        <v>0.0076800000000000002</v>
      </c>
      <c r="T185" s="221">
        <f>S185*H185</f>
        <v>0.061440000000000002</v>
      </c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R185" s="222" t="s">
        <v>170</v>
      </c>
      <c r="AT185" s="222" t="s">
        <v>165</v>
      </c>
      <c r="AU185" s="222" t="s">
        <v>21</v>
      </c>
      <c r="AY185" s="20" t="s">
        <v>163</v>
      </c>
      <c r="BE185" s="223">
        <f>IF(N185="základní",J185,0)</f>
        <v>0</v>
      </c>
      <c r="BF185" s="223">
        <f>IF(N185="snížená",J185,0)</f>
        <v>0</v>
      </c>
      <c r="BG185" s="223">
        <f>IF(N185="zákl. přenesená",J185,0)</f>
        <v>0</v>
      </c>
      <c r="BH185" s="223">
        <f>IF(N185="sníž. přenesená",J185,0)</f>
        <v>0</v>
      </c>
      <c r="BI185" s="223">
        <f>IF(N185="nulová",J185,0)</f>
        <v>0</v>
      </c>
      <c r="BJ185" s="20" t="s">
        <v>90</v>
      </c>
      <c r="BK185" s="223">
        <f>ROUND(I185*H185,2)</f>
        <v>0</v>
      </c>
      <c r="BL185" s="20" t="s">
        <v>170</v>
      </c>
      <c r="BM185" s="222" t="s">
        <v>1268</v>
      </c>
    </row>
    <row r="186" s="2" customFormat="1">
      <c r="A186" s="42"/>
      <c r="B186" s="43"/>
      <c r="C186" s="44"/>
      <c r="D186" s="224" t="s">
        <v>172</v>
      </c>
      <c r="E186" s="44"/>
      <c r="F186" s="225" t="s">
        <v>842</v>
      </c>
      <c r="G186" s="44"/>
      <c r="H186" s="44"/>
      <c r="I186" s="226"/>
      <c r="J186" s="44"/>
      <c r="K186" s="44"/>
      <c r="L186" s="48"/>
      <c r="M186" s="227"/>
      <c r="N186" s="228"/>
      <c r="O186" s="88"/>
      <c r="P186" s="88"/>
      <c r="Q186" s="88"/>
      <c r="R186" s="88"/>
      <c r="S186" s="88"/>
      <c r="T186" s="89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T186" s="20" t="s">
        <v>172</v>
      </c>
      <c r="AU186" s="20" t="s">
        <v>21</v>
      </c>
    </row>
    <row r="187" s="13" customFormat="1">
      <c r="A187" s="13"/>
      <c r="B187" s="229"/>
      <c r="C187" s="230"/>
      <c r="D187" s="231" t="s">
        <v>174</v>
      </c>
      <c r="E187" s="232" t="s">
        <v>44</v>
      </c>
      <c r="F187" s="233" t="s">
        <v>218</v>
      </c>
      <c r="G187" s="230"/>
      <c r="H187" s="234">
        <v>8</v>
      </c>
      <c r="I187" s="235"/>
      <c r="J187" s="230"/>
      <c r="K187" s="230"/>
      <c r="L187" s="236"/>
      <c r="M187" s="237"/>
      <c r="N187" s="238"/>
      <c r="O187" s="238"/>
      <c r="P187" s="238"/>
      <c r="Q187" s="238"/>
      <c r="R187" s="238"/>
      <c r="S187" s="238"/>
      <c r="T187" s="23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0" t="s">
        <v>174</v>
      </c>
      <c r="AU187" s="240" t="s">
        <v>21</v>
      </c>
      <c r="AV187" s="13" t="s">
        <v>21</v>
      </c>
      <c r="AW187" s="13" t="s">
        <v>42</v>
      </c>
      <c r="AX187" s="13" t="s">
        <v>90</v>
      </c>
      <c r="AY187" s="240" t="s">
        <v>163</v>
      </c>
    </row>
    <row r="188" s="2" customFormat="1" ht="24.15" customHeight="1">
      <c r="A188" s="42"/>
      <c r="B188" s="43"/>
      <c r="C188" s="211" t="s">
        <v>355</v>
      </c>
      <c r="D188" s="211" t="s">
        <v>165</v>
      </c>
      <c r="E188" s="212" t="s">
        <v>843</v>
      </c>
      <c r="F188" s="213" t="s">
        <v>844</v>
      </c>
      <c r="G188" s="214" t="s">
        <v>408</v>
      </c>
      <c r="H188" s="215">
        <v>8</v>
      </c>
      <c r="I188" s="216"/>
      <c r="J188" s="217">
        <f>ROUND(I188*H188,2)</f>
        <v>0</v>
      </c>
      <c r="K188" s="213" t="s">
        <v>169</v>
      </c>
      <c r="L188" s="48"/>
      <c r="M188" s="218" t="s">
        <v>44</v>
      </c>
      <c r="N188" s="219" t="s">
        <v>53</v>
      </c>
      <c r="O188" s="88"/>
      <c r="P188" s="220">
        <f>O188*H188</f>
        <v>0</v>
      </c>
      <c r="Q188" s="220">
        <v>0</v>
      </c>
      <c r="R188" s="220">
        <f>Q188*H188</f>
        <v>0</v>
      </c>
      <c r="S188" s="220">
        <v>0</v>
      </c>
      <c r="T188" s="221">
        <f>S188*H188</f>
        <v>0</v>
      </c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R188" s="222" t="s">
        <v>170</v>
      </c>
      <c r="AT188" s="222" t="s">
        <v>165</v>
      </c>
      <c r="AU188" s="222" t="s">
        <v>21</v>
      </c>
      <c r="AY188" s="20" t="s">
        <v>163</v>
      </c>
      <c r="BE188" s="223">
        <f>IF(N188="základní",J188,0)</f>
        <v>0</v>
      </c>
      <c r="BF188" s="223">
        <f>IF(N188="snížená",J188,0)</f>
        <v>0</v>
      </c>
      <c r="BG188" s="223">
        <f>IF(N188="zákl. přenesená",J188,0)</f>
        <v>0</v>
      </c>
      <c r="BH188" s="223">
        <f>IF(N188="sníž. přenesená",J188,0)</f>
        <v>0</v>
      </c>
      <c r="BI188" s="223">
        <f>IF(N188="nulová",J188,0)</f>
        <v>0</v>
      </c>
      <c r="BJ188" s="20" t="s">
        <v>90</v>
      </c>
      <c r="BK188" s="223">
        <f>ROUND(I188*H188,2)</f>
        <v>0</v>
      </c>
      <c r="BL188" s="20" t="s">
        <v>170</v>
      </c>
      <c r="BM188" s="222" t="s">
        <v>1269</v>
      </c>
    </row>
    <row r="189" s="2" customFormat="1">
      <c r="A189" s="42"/>
      <c r="B189" s="43"/>
      <c r="C189" s="44"/>
      <c r="D189" s="224" t="s">
        <v>172</v>
      </c>
      <c r="E189" s="44"/>
      <c r="F189" s="225" t="s">
        <v>846</v>
      </c>
      <c r="G189" s="44"/>
      <c r="H189" s="44"/>
      <c r="I189" s="226"/>
      <c r="J189" s="44"/>
      <c r="K189" s="44"/>
      <c r="L189" s="48"/>
      <c r="M189" s="227"/>
      <c r="N189" s="228"/>
      <c r="O189" s="88"/>
      <c r="P189" s="88"/>
      <c r="Q189" s="88"/>
      <c r="R189" s="88"/>
      <c r="S189" s="88"/>
      <c r="T189" s="89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T189" s="20" t="s">
        <v>172</v>
      </c>
      <c r="AU189" s="20" t="s">
        <v>21</v>
      </c>
    </row>
    <row r="190" s="13" customFormat="1">
      <c r="A190" s="13"/>
      <c r="B190" s="229"/>
      <c r="C190" s="230"/>
      <c r="D190" s="231" t="s">
        <v>174</v>
      </c>
      <c r="E190" s="232" t="s">
        <v>44</v>
      </c>
      <c r="F190" s="233" t="s">
        <v>218</v>
      </c>
      <c r="G190" s="230"/>
      <c r="H190" s="234">
        <v>8</v>
      </c>
      <c r="I190" s="235"/>
      <c r="J190" s="230"/>
      <c r="K190" s="230"/>
      <c r="L190" s="236"/>
      <c r="M190" s="237"/>
      <c r="N190" s="238"/>
      <c r="O190" s="238"/>
      <c r="P190" s="238"/>
      <c r="Q190" s="238"/>
      <c r="R190" s="238"/>
      <c r="S190" s="238"/>
      <c r="T190" s="23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0" t="s">
        <v>174</v>
      </c>
      <c r="AU190" s="240" t="s">
        <v>21</v>
      </c>
      <c r="AV190" s="13" t="s">
        <v>21</v>
      </c>
      <c r="AW190" s="13" t="s">
        <v>42</v>
      </c>
      <c r="AX190" s="13" t="s">
        <v>90</v>
      </c>
      <c r="AY190" s="240" t="s">
        <v>163</v>
      </c>
    </row>
    <row r="191" s="2" customFormat="1" ht="16.5" customHeight="1">
      <c r="A191" s="42"/>
      <c r="B191" s="43"/>
      <c r="C191" s="263" t="s">
        <v>364</v>
      </c>
      <c r="D191" s="263" t="s">
        <v>306</v>
      </c>
      <c r="E191" s="264" t="s">
        <v>848</v>
      </c>
      <c r="F191" s="265" t="s">
        <v>849</v>
      </c>
      <c r="G191" s="266" t="s">
        <v>408</v>
      </c>
      <c r="H191" s="267">
        <v>8.0800000000000001</v>
      </c>
      <c r="I191" s="268"/>
      <c r="J191" s="269">
        <f>ROUND(I191*H191,2)</f>
        <v>0</v>
      </c>
      <c r="K191" s="265" t="s">
        <v>169</v>
      </c>
      <c r="L191" s="270"/>
      <c r="M191" s="271" t="s">
        <v>44</v>
      </c>
      <c r="N191" s="272" t="s">
        <v>53</v>
      </c>
      <c r="O191" s="88"/>
      <c r="P191" s="220">
        <f>O191*H191</f>
        <v>0</v>
      </c>
      <c r="Q191" s="220">
        <v>0.0027000000000000001</v>
      </c>
      <c r="R191" s="220">
        <f>Q191*H191</f>
        <v>0.021816000000000002</v>
      </c>
      <c r="S191" s="220">
        <v>0</v>
      </c>
      <c r="T191" s="221">
        <f>S191*H191</f>
        <v>0</v>
      </c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R191" s="222" t="s">
        <v>218</v>
      </c>
      <c r="AT191" s="222" t="s">
        <v>306</v>
      </c>
      <c r="AU191" s="222" t="s">
        <v>21</v>
      </c>
      <c r="AY191" s="20" t="s">
        <v>163</v>
      </c>
      <c r="BE191" s="223">
        <f>IF(N191="základní",J191,0)</f>
        <v>0</v>
      </c>
      <c r="BF191" s="223">
        <f>IF(N191="snížená",J191,0)</f>
        <v>0</v>
      </c>
      <c r="BG191" s="223">
        <f>IF(N191="zákl. přenesená",J191,0)</f>
        <v>0</v>
      </c>
      <c r="BH191" s="223">
        <f>IF(N191="sníž. přenesená",J191,0)</f>
        <v>0</v>
      </c>
      <c r="BI191" s="223">
        <f>IF(N191="nulová",J191,0)</f>
        <v>0</v>
      </c>
      <c r="BJ191" s="20" t="s">
        <v>90</v>
      </c>
      <c r="BK191" s="223">
        <f>ROUND(I191*H191,2)</f>
        <v>0</v>
      </c>
      <c r="BL191" s="20" t="s">
        <v>170</v>
      </c>
      <c r="BM191" s="222" t="s">
        <v>1270</v>
      </c>
    </row>
    <row r="192" s="13" customFormat="1">
      <c r="A192" s="13"/>
      <c r="B192" s="229"/>
      <c r="C192" s="230"/>
      <c r="D192" s="231" t="s">
        <v>174</v>
      </c>
      <c r="E192" s="230"/>
      <c r="F192" s="233" t="s">
        <v>426</v>
      </c>
      <c r="G192" s="230"/>
      <c r="H192" s="234">
        <v>8.0800000000000001</v>
      </c>
      <c r="I192" s="235"/>
      <c r="J192" s="230"/>
      <c r="K192" s="230"/>
      <c r="L192" s="236"/>
      <c r="M192" s="237"/>
      <c r="N192" s="238"/>
      <c r="O192" s="238"/>
      <c r="P192" s="238"/>
      <c r="Q192" s="238"/>
      <c r="R192" s="238"/>
      <c r="S192" s="238"/>
      <c r="T192" s="23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0" t="s">
        <v>174</v>
      </c>
      <c r="AU192" s="240" t="s">
        <v>21</v>
      </c>
      <c r="AV192" s="13" t="s">
        <v>21</v>
      </c>
      <c r="AW192" s="13" t="s">
        <v>4</v>
      </c>
      <c r="AX192" s="13" t="s">
        <v>90</v>
      </c>
      <c r="AY192" s="240" t="s">
        <v>163</v>
      </c>
    </row>
    <row r="193" s="2" customFormat="1" ht="16.5" customHeight="1">
      <c r="A193" s="42"/>
      <c r="B193" s="43"/>
      <c r="C193" s="211" t="s">
        <v>369</v>
      </c>
      <c r="D193" s="211" t="s">
        <v>165</v>
      </c>
      <c r="E193" s="212" t="s">
        <v>1090</v>
      </c>
      <c r="F193" s="213" t="s">
        <v>1091</v>
      </c>
      <c r="G193" s="214" t="s">
        <v>358</v>
      </c>
      <c r="H193" s="215">
        <v>36</v>
      </c>
      <c r="I193" s="216"/>
      <c r="J193" s="217">
        <f>ROUND(I193*H193,2)</f>
        <v>0</v>
      </c>
      <c r="K193" s="213" t="s">
        <v>169</v>
      </c>
      <c r="L193" s="48"/>
      <c r="M193" s="218" t="s">
        <v>44</v>
      </c>
      <c r="N193" s="219" t="s">
        <v>53</v>
      </c>
      <c r="O193" s="88"/>
      <c r="P193" s="220">
        <f>O193*H193</f>
        <v>0</v>
      </c>
      <c r="Q193" s="220">
        <v>0</v>
      </c>
      <c r="R193" s="220">
        <f>Q193*H193</f>
        <v>0</v>
      </c>
      <c r="S193" s="220">
        <v>0</v>
      </c>
      <c r="T193" s="221">
        <f>S193*H193</f>
        <v>0</v>
      </c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R193" s="222" t="s">
        <v>170</v>
      </c>
      <c r="AT193" s="222" t="s">
        <v>165</v>
      </c>
      <c r="AU193" s="222" t="s">
        <v>21</v>
      </c>
      <c r="AY193" s="20" t="s">
        <v>163</v>
      </c>
      <c r="BE193" s="223">
        <f>IF(N193="základní",J193,0)</f>
        <v>0</v>
      </c>
      <c r="BF193" s="223">
        <f>IF(N193="snížená",J193,0)</f>
        <v>0</v>
      </c>
      <c r="BG193" s="223">
        <f>IF(N193="zákl. přenesená",J193,0)</f>
        <v>0</v>
      </c>
      <c r="BH193" s="223">
        <f>IF(N193="sníž. přenesená",J193,0)</f>
        <v>0</v>
      </c>
      <c r="BI193" s="223">
        <f>IF(N193="nulová",J193,0)</f>
        <v>0</v>
      </c>
      <c r="BJ193" s="20" t="s">
        <v>90</v>
      </c>
      <c r="BK193" s="223">
        <f>ROUND(I193*H193,2)</f>
        <v>0</v>
      </c>
      <c r="BL193" s="20" t="s">
        <v>170</v>
      </c>
      <c r="BM193" s="222" t="s">
        <v>1092</v>
      </c>
    </row>
    <row r="194" s="2" customFormat="1">
      <c r="A194" s="42"/>
      <c r="B194" s="43"/>
      <c r="C194" s="44"/>
      <c r="D194" s="224" t="s">
        <v>172</v>
      </c>
      <c r="E194" s="44"/>
      <c r="F194" s="225" t="s">
        <v>1093</v>
      </c>
      <c r="G194" s="44"/>
      <c r="H194" s="44"/>
      <c r="I194" s="226"/>
      <c r="J194" s="44"/>
      <c r="K194" s="44"/>
      <c r="L194" s="48"/>
      <c r="M194" s="227"/>
      <c r="N194" s="228"/>
      <c r="O194" s="88"/>
      <c r="P194" s="88"/>
      <c r="Q194" s="88"/>
      <c r="R194" s="88"/>
      <c r="S194" s="88"/>
      <c r="T194" s="89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T194" s="20" t="s">
        <v>172</v>
      </c>
      <c r="AU194" s="20" t="s">
        <v>21</v>
      </c>
    </row>
    <row r="195" s="13" customFormat="1">
      <c r="A195" s="13"/>
      <c r="B195" s="229"/>
      <c r="C195" s="230"/>
      <c r="D195" s="231" t="s">
        <v>174</v>
      </c>
      <c r="E195" s="232" t="s">
        <v>44</v>
      </c>
      <c r="F195" s="233" t="s">
        <v>392</v>
      </c>
      <c r="G195" s="230"/>
      <c r="H195" s="234">
        <v>36</v>
      </c>
      <c r="I195" s="235"/>
      <c r="J195" s="230"/>
      <c r="K195" s="230"/>
      <c r="L195" s="236"/>
      <c r="M195" s="237"/>
      <c r="N195" s="238"/>
      <c r="O195" s="238"/>
      <c r="P195" s="238"/>
      <c r="Q195" s="238"/>
      <c r="R195" s="238"/>
      <c r="S195" s="238"/>
      <c r="T195" s="23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0" t="s">
        <v>174</v>
      </c>
      <c r="AU195" s="240" t="s">
        <v>21</v>
      </c>
      <c r="AV195" s="13" t="s">
        <v>21</v>
      </c>
      <c r="AW195" s="13" t="s">
        <v>42</v>
      </c>
      <c r="AX195" s="13" t="s">
        <v>90</v>
      </c>
      <c r="AY195" s="240" t="s">
        <v>163</v>
      </c>
    </row>
    <row r="196" s="2" customFormat="1" ht="16.5" customHeight="1">
      <c r="A196" s="42"/>
      <c r="B196" s="43"/>
      <c r="C196" s="211" t="s">
        <v>375</v>
      </c>
      <c r="D196" s="211" t="s">
        <v>165</v>
      </c>
      <c r="E196" s="212" t="s">
        <v>1271</v>
      </c>
      <c r="F196" s="213" t="s">
        <v>1272</v>
      </c>
      <c r="G196" s="214" t="s">
        <v>358</v>
      </c>
      <c r="H196" s="215">
        <v>36</v>
      </c>
      <c r="I196" s="216"/>
      <c r="J196" s="217">
        <f>ROUND(I196*H196,2)</f>
        <v>0</v>
      </c>
      <c r="K196" s="213" t="s">
        <v>169</v>
      </c>
      <c r="L196" s="48"/>
      <c r="M196" s="218" t="s">
        <v>44</v>
      </c>
      <c r="N196" s="219" t="s">
        <v>53</v>
      </c>
      <c r="O196" s="88"/>
      <c r="P196" s="220">
        <f>O196*H196</f>
        <v>0</v>
      </c>
      <c r="Q196" s="220">
        <v>0</v>
      </c>
      <c r="R196" s="220">
        <f>Q196*H196</f>
        <v>0</v>
      </c>
      <c r="S196" s="220">
        <v>0</v>
      </c>
      <c r="T196" s="221">
        <f>S196*H196</f>
        <v>0</v>
      </c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R196" s="222" t="s">
        <v>170</v>
      </c>
      <c r="AT196" s="222" t="s">
        <v>165</v>
      </c>
      <c r="AU196" s="222" t="s">
        <v>21</v>
      </c>
      <c r="AY196" s="20" t="s">
        <v>163</v>
      </c>
      <c r="BE196" s="223">
        <f>IF(N196="základní",J196,0)</f>
        <v>0</v>
      </c>
      <c r="BF196" s="223">
        <f>IF(N196="snížená",J196,0)</f>
        <v>0</v>
      </c>
      <c r="BG196" s="223">
        <f>IF(N196="zákl. přenesená",J196,0)</f>
        <v>0</v>
      </c>
      <c r="BH196" s="223">
        <f>IF(N196="sníž. přenesená",J196,0)</f>
        <v>0</v>
      </c>
      <c r="BI196" s="223">
        <f>IF(N196="nulová",J196,0)</f>
        <v>0</v>
      </c>
      <c r="BJ196" s="20" t="s">
        <v>90</v>
      </c>
      <c r="BK196" s="223">
        <f>ROUND(I196*H196,2)</f>
        <v>0</v>
      </c>
      <c r="BL196" s="20" t="s">
        <v>170</v>
      </c>
      <c r="BM196" s="222" t="s">
        <v>1096</v>
      </c>
    </row>
    <row r="197" s="2" customFormat="1">
      <c r="A197" s="42"/>
      <c r="B197" s="43"/>
      <c r="C197" s="44"/>
      <c r="D197" s="224" t="s">
        <v>172</v>
      </c>
      <c r="E197" s="44"/>
      <c r="F197" s="225" t="s">
        <v>1273</v>
      </c>
      <c r="G197" s="44"/>
      <c r="H197" s="44"/>
      <c r="I197" s="226"/>
      <c r="J197" s="44"/>
      <c r="K197" s="44"/>
      <c r="L197" s="48"/>
      <c r="M197" s="227"/>
      <c r="N197" s="228"/>
      <c r="O197" s="88"/>
      <c r="P197" s="88"/>
      <c r="Q197" s="88"/>
      <c r="R197" s="88"/>
      <c r="S197" s="88"/>
      <c r="T197" s="89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T197" s="20" t="s">
        <v>172</v>
      </c>
      <c r="AU197" s="20" t="s">
        <v>21</v>
      </c>
    </row>
    <row r="198" s="2" customFormat="1">
      <c r="A198" s="42"/>
      <c r="B198" s="43"/>
      <c r="C198" s="44"/>
      <c r="D198" s="231" t="s">
        <v>512</v>
      </c>
      <c r="E198" s="44"/>
      <c r="F198" s="273" t="s">
        <v>1098</v>
      </c>
      <c r="G198" s="44"/>
      <c r="H198" s="44"/>
      <c r="I198" s="226"/>
      <c r="J198" s="44"/>
      <c r="K198" s="44"/>
      <c r="L198" s="48"/>
      <c r="M198" s="227"/>
      <c r="N198" s="228"/>
      <c r="O198" s="88"/>
      <c r="P198" s="88"/>
      <c r="Q198" s="88"/>
      <c r="R198" s="88"/>
      <c r="S198" s="88"/>
      <c r="T198" s="89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T198" s="20" t="s">
        <v>512</v>
      </c>
      <c r="AU198" s="20" t="s">
        <v>21</v>
      </c>
    </row>
    <row r="199" s="13" customFormat="1">
      <c r="A199" s="13"/>
      <c r="B199" s="229"/>
      <c r="C199" s="230"/>
      <c r="D199" s="231" t="s">
        <v>174</v>
      </c>
      <c r="E199" s="232" t="s">
        <v>44</v>
      </c>
      <c r="F199" s="233" t="s">
        <v>392</v>
      </c>
      <c r="G199" s="230"/>
      <c r="H199" s="234">
        <v>36</v>
      </c>
      <c r="I199" s="235"/>
      <c r="J199" s="230"/>
      <c r="K199" s="230"/>
      <c r="L199" s="236"/>
      <c r="M199" s="237"/>
      <c r="N199" s="238"/>
      <c r="O199" s="238"/>
      <c r="P199" s="238"/>
      <c r="Q199" s="238"/>
      <c r="R199" s="238"/>
      <c r="S199" s="238"/>
      <c r="T199" s="239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0" t="s">
        <v>174</v>
      </c>
      <c r="AU199" s="240" t="s">
        <v>21</v>
      </c>
      <c r="AV199" s="13" t="s">
        <v>21</v>
      </c>
      <c r="AW199" s="13" t="s">
        <v>42</v>
      </c>
      <c r="AX199" s="13" t="s">
        <v>90</v>
      </c>
      <c r="AY199" s="240" t="s">
        <v>163</v>
      </c>
    </row>
    <row r="200" s="2" customFormat="1" ht="16.5" customHeight="1">
      <c r="A200" s="42"/>
      <c r="B200" s="43"/>
      <c r="C200" s="211" t="s">
        <v>381</v>
      </c>
      <c r="D200" s="211" t="s">
        <v>165</v>
      </c>
      <c r="E200" s="212" t="s">
        <v>862</v>
      </c>
      <c r="F200" s="213" t="s">
        <v>863</v>
      </c>
      <c r="G200" s="214" t="s">
        <v>408</v>
      </c>
      <c r="H200" s="215">
        <v>8</v>
      </c>
      <c r="I200" s="216"/>
      <c r="J200" s="217">
        <f>ROUND(I200*H200,2)</f>
        <v>0</v>
      </c>
      <c r="K200" s="213" t="s">
        <v>169</v>
      </c>
      <c r="L200" s="48"/>
      <c r="M200" s="218" t="s">
        <v>44</v>
      </c>
      <c r="N200" s="219" t="s">
        <v>53</v>
      </c>
      <c r="O200" s="88"/>
      <c r="P200" s="220">
        <f>O200*H200</f>
        <v>0</v>
      </c>
      <c r="Q200" s="220">
        <v>0.040000000000000001</v>
      </c>
      <c r="R200" s="220">
        <f>Q200*H200</f>
        <v>0.32000000000000001</v>
      </c>
      <c r="S200" s="220">
        <v>0</v>
      </c>
      <c r="T200" s="221">
        <f>S200*H200</f>
        <v>0</v>
      </c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R200" s="222" t="s">
        <v>170</v>
      </c>
      <c r="AT200" s="222" t="s">
        <v>165</v>
      </c>
      <c r="AU200" s="222" t="s">
        <v>21</v>
      </c>
      <c r="AY200" s="20" t="s">
        <v>163</v>
      </c>
      <c r="BE200" s="223">
        <f>IF(N200="základní",J200,0)</f>
        <v>0</v>
      </c>
      <c r="BF200" s="223">
        <f>IF(N200="snížená",J200,0)</f>
        <v>0</v>
      </c>
      <c r="BG200" s="223">
        <f>IF(N200="zákl. přenesená",J200,0)</f>
        <v>0</v>
      </c>
      <c r="BH200" s="223">
        <f>IF(N200="sníž. přenesená",J200,0)</f>
        <v>0</v>
      </c>
      <c r="BI200" s="223">
        <f>IF(N200="nulová",J200,0)</f>
        <v>0</v>
      </c>
      <c r="BJ200" s="20" t="s">
        <v>90</v>
      </c>
      <c r="BK200" s="223">
        <f>ROUND(I200*H200,2)</f>
        <v>0</v>
      </c>
      <c r="BL200" s="20" t="s">
        <v>170</v>
      </c>
      <c r="BM200" s="222" t="s">
        <v>1104</v>
      </c>
    </row>
    <row r="201" s="2" customFormat="1">
      <c r="A201" s="42"/>
      <c r="B201" s="43"/>
      <c r="C201" s="44"/>
      <c r="D201" s="224" t="s">
        <v>172</v>
      </c>
      <c r="E201" s="44"/>
      <c r="F201" s="225" t="s">
        <v>865</v>
      </c>
      <c r="G201" s="44"/>
      <c r="H201" s="44"/>
      <c r="I201" s="226"/>
      <c r="J201" s="44"/>
      <c r="K201" s="44"/>
      <c r="L201" s="48"/>
      <c r="M201" s="227"/>
      <c r="N201" s="228"/>
      <c r="O201" s="88"/>
      <c r="P201" s="88"/>
      <c r="Q201" s="88"/>
      <c r="R201" s="88"/>
      <c r="S201" s="88"/>
      <c r="T201" s="89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T201" s="20" t="s">
        <v>172</v>
      </c>
      <c r="AU201" s="20" t="s">
        <v>21</v>
      </c>
    </row>
    <row r="202" s="13" customFormat="1">
      <c r="A202" s="13"/>
      <c r="B202" s="229"/>
      <c r="C202" s="230"/>
      <c r="D202" s="231" t="s">
        <v>174</v>
      </c>
      <c r="E202" s="232" t="s">
        <v>44</v>
      </c>
      <c r="F202" s="233" t="s">
        <v>218</v>
      </c>
      <c r="G202" s="230"/>
      <c r="H202" s="234">
        <v>8</v>
      </c>
      <c r="I202" s="235"/>
      <c r="J202" s="230"/>
      <c r="K202" s="230"/>
      <c r="L202" s="236"/>
      <c r="M202" s="237"/>
      <c r="N202" s="238"/>
      <c r="O202" s="238"/>
      <c r="P202" s="238"/>
      <c r="Q202" s="238"/>
      <c r="R202" s="238"/>
      <c r="S202" s="238"/>
      <c r="T202" s="23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0" t="s">
        <v>174</v>
      </c>
      <c r="AU202" s="240" t="s">
        <v>21</v>
      </c>
      <c r="AV202" s="13" t="s">
        <v>21</v>
      </c>
      <c r="AW202" s="13" t="s">
        <v>42</v>
      </c>
      <c r="AX202" s="13" t="s">
        <v>90</v>
      </c>
      <c r="AY202" s="240" t="s">
        <v>163</v>
      </c>
    </row>
    <row r="203" s="2" customFormat="1" ht="16.5" customHeight="1">
      <c r="A203" s="42"/>
      <c r="B203" s="43"/>
      <c r="C203" s="263" t="s">
        <v>386</v>
      </c>
      <c r="D203" s="263" t="s">
        <v>306</v>
      </c>
      <c r="E203" s="264" t="s">
        <v>866</v>
      </c>
      <c r="F203" s="265" t="s">
        <v>867</v>
      </c>
      <c r="G203" s="266" t="s">
        <v>408</v>
      </c>
      <c r="H203" s="267">
        <v>8</v>
      </c>
      <c r="I203" s="268"/>
      <c r="J203" s="269">
        <f>ROUND(I203*H203,2)</f>
        <v>0</v>
      </c>
      <c r="K203" s="265" t="s">
        <v>169</v>
      </c>
      <c r="L203" s="270"/>
      <c r="M203" s="271" t="s">
        <v>44</v>
      </c>
      <c r="N203" s="272" t="s">
        <v>53</v>
      </c>
      <c r="O203" s="88"/>
      <c r="P203" s="220">
        <f>O203*H203</f>
        <v>0</v>
      </c>
      <c r="Q203" s="220">
        <v>0.013299999999999999</v>
      </c>
      <c r="R203" s="220">
        <f>Q203*H203</f>
        <v>0.1064</v>
      </c>
      <c r="S203" s="220">
        <v>0</v>
      </c>
      <c r="T203" s="221">
        <f>S203*H203</f>
        <v>0</v>
      </c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R203" s="222" t="s">
        <v>218</v>
      </c>
      <c r="AT203" s="222" t="s">
        <v>306</v>
      </c>
      <c r="AU203" s="222" t="s">
        <v>21</v>
      </c>
      <c r="AY203" s="20" t="s">
        <v>163</v>
      </c>
      <c r="BE203" s="223">
        <f>IF(N203="základní",J203,0)</f>
        <v>0</v>
      </c>
      <c r="BF203" s="223">
        <f>IF(N203="snížená",J203,0)</f>
        <v>0</v>
      </c>
      <c r="BG203" s="223">
        <f>IF(N203="zákl. přenesená",J203,0)</f>
        <v>0</v>
      </c>
      <c r="BH203" s="223">
        <f>IF(N203="sníž. přenesená",J203,0)</f>
        <v>0</v>
      </c>
      <c r="BI203" s="223">
        <f>IF(N203="nulová",J203,0)</f>
        <v>0</v>
      </c>
      <c r="BJ203" s="20" t="s">
        <v>90</v>
      </c>
      <c r="BK203" s="223">
        <f>ROUND(I203*H203,2)</f>
        <v>0</v>
      </c>
      <c r="BL203" s="20" t="s">
        <v>170</v>
      </c>
      <c r="BM203" s="222" t="s">
        <v>1106</v>
      </c>
    </row>
    <row r="204" s="2" customFormat="1" ht="16.5" customHeight="1">
      <c r="A204" s="42"/>
      <c r="B204" s="43"/>
      <c r="C204" s="263" t="s">
        <v>392</v>
      </c>
      <c r="D204" s="263" t="s">
        <v>306</v>
      </c>
      <c r="E204" s="264" t="s">
        <v>869</v>
      </c>
      <c r="F204" s="265" t="s">
        <v>870</v>
      </c>
      <c r="G204" s="266" t="s">
        <v>408</v>
      </c>
      <c r="H204" s="267">
        <v>8</v>
      </c>
      <c r="I204" s="268"/>
      <c r="J204" s="269">
        <f>ROUND(I204*H204,2)</f>
        <v>0</v>
      </c>
      <c r="K204" s="265" t="s">
        <v>169</v>
      </c>
      <c r="L204" s="270"/>
      <c r="M204" s="271" t="s">
        <v>44</v>
      </c>
      <c r="N204" s="272" t="s">
        <v>53</v>
      </c>
      <c r="O204" s="88"/>
      <c r="P204" s="220">
        <f>O204*H204</f>
        <v>0</v>
      </c>
      <c r="Q204" s="220">
        <v>0.00029999999999999997</v>
      </c>
      <c r="R204" s="220">
        <f>Q204*H204</f>
        <v>0.0023999999999999998</v>
      </c>
      <c r="S204" s="220">
        <v>0</v>
      </c>
      <c r="T204" s="221">
        <f>S204*H204</f>
        <v>0</v>
      </c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R204" s="222" t="s">
        <v>218</v>
      </c>
      <c r="AT204" s="222" t="s">
        <v>306</v>
      </c>
      <c r="AU204" s="222" t="s">
        <v>21</v>
      </c>
      <c r="AY204" s="20" t="s">
        <v>163</v>
      </c>
      <c r="BE204" s="223">
        <f>IF(N204="základní",J204,0)</f>
        <v>0</v>
      </c>
      <c r="BF204" s="223">
        <f>IF(N204="snížená",J204,0)</f>
        <v>0</v>
      </c>
      <c r="BG204" s="223">
        <f>IF(N204="zákl. přenesená",J204,0)</f>
        <v>0</v>
      </c>
      <c r="BH204" s="223">
        <f>IF(N204="sníž. přenesená",J204,0)</f>
        <v>0</v>
      </c>
      <c r="BI204" s="223">
        <f>IF(N204="nulová",J204,0)</f>
        <v>0</v>
      </c>
      <c r="BJ204" s="20" t="s">
        <v>90</v>
      </c>
      <c r="BK204" s="223">
        <f>ROUND(I204*H204,2)</f>
        <v>0</v>
      </c>
      <c r="BL204" s="20" t="s">
        <v>170</v>
      </c>
      <c r="BM204" s="222" t="s">
        <v>1107</v>
      </c>
    </row>
    <row r="205" s="2" customFormat="1" ht="16.5" customHeight="1">
      <c r="A205" s="42"/>
      <c r="B205" s="43"/>
      <c r="C205" s="211" t="s">
        <v>399</v>
      </c>
      <c r="D205" s="211" t="s">
        <v>165</v>
      </c>
      <c r="E205" s="212" t="s">
        <v>872</v>
      </c>
      <c r="F205" s="213" t="s">
        <v>873</v>
      </c>
      <c r="G205" s="214" t="s">
        <v>358</v>
      </c>
      <c r="H205" s="215">
        <v>36</v>
      </c>
      <c r="I205" s="216"/>
      <c r="J205" s="217">
        <f>ROUND(I205*H205,2)</f>
        <v>0</v>
      </c>
      <c r="K205" s="213" t="s">
        <v>169</v>
      </c>
      <c r="L205" s="48"/>
      <c r="M205" s="218" t="s">
        <v>44</v>
      </c>
      <c r="N205" s="219" t="s">
        <v>53</v>
      </c>
      <c r="O205" s="88"/>
      <c r="P205" s="220">
        <f>O205*H205</f>
        <v>0</v>
      </c>
      <c r="Q205" s="220">
        <v>0.00019000000000000001</v>
      </c>
      <c r="R205" s="220">
        <f>Q205*H205</f>
        <v>0.0068400000000000006</v>
      </c>
      <c r="S205" s="220">
        <v>0</v>
      </c>
      <c r="T205" s="221">
        <f>S205*H205</f>
        <v>0</v>
      </c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R205" s="222" t="s">
        <v>170</v>
      </c>
      <c r="AT205" s="222" t="s">
        <v>165</v>
      </c>
      <c r="AU205" s="222" t="s">
        <v>21</v>
      </c>
      <c r="AY205" s="20" t="s">
        <v>163</v>
      </c>
      <c r="BE205" s="223">
        <f>IF(N205="základní",J205,0)</f>
        <v>0</v>
      </c>
      <c r="BF205" s="223">
        <f>IF(N205="snížená",J205,0)</f>
        <v>0</v>
      </c>
      <c r="BG205" s="223">
        <f>IF(N205="zákl. přenesená",J205,0)</f>
        <v>0</v>
      </c>
      <c r="BH205" s="223">
        <f>IF(N205="sníž. přenesená",J205,0)</f>
        <v>0</v>
      </c>
      <c r="BI205" s="223">
        <f>IF(N205="nulová",J205,0)</f>
        <v>0</v>
      </c>
      <c r="BJ205" s="20" t="s">
        <v>90</v>
      </c>
      <c r="BK205" s="223">
        <f>ROUND(I205*H205,2)</f>
        <v>0</v>
      </c>
      <c r="BL205" s="20" t="s">
        <v>170</v>
      </c>
      <c r="BM205" s="222" t="s">
        <v>1118</v>
      </c>
    </row>
    <row r="206" s="2" customFormat="1">
      <c r="A206" s="42"/>
      <c r="B206" s="43"/>
      <c r="C206" s="44"/>
      <c r="D206" s="224" t="s">
        <v>172</v>
      </c>
      <c r="E206" s="44"/>
      <c r="F206" s="225" t="s">
        <v>875</v>
      </c>
      <c r="G206" s="44"/>
      <c r="H206" s="44"/>
      <c r="I206" s="226"/>
      <c r="J206" s="44"/>
      <c r="K206" s="44"/>
      <c r="L206" s="48"/>
      <c r="M206" s="227"/>
      <c r="N206" s="228"/>
      <c r="O206" s="88"/>
      <c r="P206" s="88"/>
      <c r="Q206" s="88"/>
      <c r="R206" s="88"/>
      <c r="S206" s="88"/>
      <c r="T206" s="89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T206" s="20" t="s">
        <v>172</v>
      </c>
      <c r="AU206" s="20" t="s">
        <v>21</v>
      </c>
    </row>
    <row r="207" s="13" customFormat="1">
      <c r="A207" s="13"/>
      <c r="B207" s="229"/>
      <c r="C207" s="230"/>
      <c r="D207" s="231" t="s">
        <v>174</v>
      </c>
      <c r="E207" s="232" t="s">
        <v>44</v>
      </c>
      <c r="F207" s="233" t="s">
        <v>392</v>
      </c>
      <c r="G207" s="230"/>
      <c r="H207" s="234">
        <v>36</v>
      </c>
      <c r="I207" s="235"/>
      <c r="J207" s="230"/>
      <c r="K207" s="230"/>
      <c r="L207" s="236"/>
      <c r="M207" s="237"/>
      <c r="N207" s="238"/>
      <c r="O207" s="238"/>
      <c r="P207" s="238"/>
      <c r="Q207" s="238"/>
      <c r="R207" s="238"/>
      <c r="S207" s="238"/>
      <c r="T207" s="23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0" t="s">
        <v>174</v>
      </c>
      <c r="AU207" s="240" t="s">
        <v>21</v>
      </c>
      <c r="AV207" s="13" t="s">
        <v>21</v>
      </c>
      <c r="AW207" s="13" t="s">
        <v>42</v>
      </c>
      <c r="AX207" s="13" t="s">
        <v>90</v>
      </c>
      <c r="AY207" s="240" t="s">
        <v>163</v>
      </c>
    </row>
    <row r="208" s="2" customFormat="1" ht="16.5" customHeight="1">
      <c r="A208" s="42"/>
      <c r="B208" s="43"/>
      <c r="C208" s="211" t="s">
        <v>405</v>
      </c>
      <c r="D208" s="211" t="s">
        <v>165</v>
      </c>
      <c r="E208" s="212" t="s">
        <v>877</v>
      </c>
      <c r="F208" s="213" t="s">
        <v>878</v>
      </c>
      <c r="G208" s="214" t="s">
        <v>358</v>
      </c>
      <c r="H208" s="215">
        <v>36</v>
      </c>
      <c r="I208" s="216"/>
      <c r="J208" s="217">
        <f>ROUND(I208*H208,2)</f>
        <v>0</v>
      </c>
      <c r="K208" s="213" t="s">
        <v>169</v>
      </c>
      <c r="L208" s="48"/>
      <c r="M208" s="218" t="s">
        <v>44</v>
      </c>
      <c r="N208" s="219" t="s">
        <v>53</v>
      </c>
      <c r="O208" s="88"/>
      <c r="P208" s="220">
        <f>O208*H208</f>
        <v>0</v>
      </c>
      <c r="Q208" s="220">
        <v>6.9999999999999994E-05</v>
      </c>
      <c r="R208" s="220">
        <f>Q208*H208</f>
        <v>0.0025199999999999997</v>
      </c>
      <c r="S208" s="220">
        <v>0</v>
      </c>
      <c r="T208" s="221">
        <f>S208*H208</f>
        <v>0</v>
      </c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R208" s="222" t="s">
        <v>170</v>
      </c>
      <c r="AT208" s="222" t="s">
        <v>165</v>
      </c>
      <c r="AU208" s="222" t="s">
        <v>21</v>
      </c>
      <c r="AY208" s="20" t="s">
        <v>163</v>
      </c>
      <c r="BE208" s="223">
        <f>IF(N208="základní",J208,0)</f>
        <v>0</v>
      </c>
      <c r="BF208" s="223">
        <f>IF(N208="snížená",J208,0)</f>
        <v>0</v>
      </c>
      <c r="BG208" s="223">
        <f>IF(N208="zákl. přenesená",J208,0)</f>
        <v>0</v>
      </c>
      <c r="BH208" s="223">
        <f>IF(N208="sníž. přenesená",J208,0)</f>
        <v>0</v>
      </c>
      <c r="BI208" s="223">
        <f>IF(N208="nulová",J208,0)</f>
        <v>0</v>
      </c>
      <c r="BJ208" s="20" t="s">
        <v>90</v>
      </c>
      <c r="BK208" s="223">
        <f>ROUND(I208*H208,2)</f>
        <v>0</v>
      </c>
      <c r="BL208" s="20" t="s">
        <v>170</v>
      </c>
      <c r="BM208" s="222" t="s">
        <v>1119</v>
      </c>
    </row>
    <row r="209" s="2" customFormat="1">
      <c r="A209" s="42"/>
      <c r="B209" s="43"/>
      <c r="C209" s="44"/>
      <c r="D209" s="224" t="s">
        <v>172</v>
      </c>
      <c r="E209" s="44"/>
      <c r="F209" s="225" t="s">
        <v>880</v>
      </c>
      <c r="G209" s="44"/>
      <c r="H209" s="44"/>
      <c r="I209" s="226"/>
      <c r="J209" s="44"/>
      <c r="K209" s="44"/>
      <c r="L209" s="48"/>
      <c r="M209" s="227"/>
      <c r="N209" s="228"/>
      <c r="O209" s="88"/>
      <c r="P209" s="88"/>
      <c r="Q209" s="88"/>
      <c r="R209" s="88"/>
      <c r="S209" s="88"/>
      <c r="T209" s="89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T209" s="20" t="s">
        <v>172</v>
      </c>
      <c r="AU209" s="20" t="s">
        <v>21</v>
      </c>
    </row>
    <row r="210" s="13" customFormat="1">
      <c r="A210" s="13"/>
      <c r="B210" s="229"/>
      <c r="C210" s="230"/>
      <c r="D210" s="231" t="s">
        <v>174</v>
      </c>
      <c r="E210" s="232" t="s">
        <v>44</v>
      </c>
      <c r="F210" s="233" t="s">
        <v>392</v>
      </c>
      <c r="G210" s="230"/>
      <c r="H210" s="234">
        <v>36</v>
      </c>
      <c r="I210" s="235"/>
      <c r="J210" s="230"/>
      <c r="K210" s="230"/>
      <c r="L210" s="236"/>
      <c r="M210" s="237"/>
      <c r="N210" s="238"/>
      <c r="O210" s="238"/>
      <c r="P210" s="238"/>
      <c r="Q210" s="238"/>
      <c r="R210" s="238"/>
      <c r="S210" s="238"/>
      <c r="T210" s="239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0" t="s">
        <v>174</v>
      </c>
      <c r="AU210" s="240" t="s">
        <v>21</v>
      </c>
      <c r="AV210" s="13" t="s">
        <v>21</v>
      </c>
      <c r="AW210" s="13" t="s">
        <v>42</v>
      </c>
      <c r="AX210" s="13" t="s">
        <v>90</v>
      </c>
      <c r="AY210" s="240" t="s">
        <v>163</v>
      </c>
    </row>
    <row r="211" s="12" customFormat="1" ht="22.8" customHeight="1">
      <c r="A211" s="12"/>
      <c r="B211" s="195"/>
      <c r="C211" s="196"/>
      <c r="D211" s="197" t="s">
        <v>81</v>
      </c>
      <c r="E211" s="209" t="s">
        <v>227</v>
      </c>
      <c r="F211" s="209" t="s">
        <v>698</v>
      </c>
      <c r="G211" s="196"/>
      <c r="H211" s="196"/>
      <c r="I211" s="199"/>
      <c r="J211" s="210">
        <f>BK211</f>
        <v>0</v>
      </c>
      <c r="K211" s="196"/>
      <c r="L211" s="201"/>
      <c r="M211" s="202"/>
      <c r="N211" s="203"/>
      <c r="O211" s="203"/>
      <c r="P211" s="204">
        <f>SUM(P212:P214)</f>
        <v>0</v>
      </c>
      <c r="Q211" s="203"/>
      <c r="R211" s="204">
        <f>SUM(R212:R214)</f>
        <v>0</v>
      </c>
      <c r="S211" s="203"/>
      <c r="T211" s="205">
        <f>SUM(T212:T214)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06" t="s">
        <v>90</v>
      </c>
      <c r="AT211" s="207" t="s">
        <v>81</v>
      </c>
      <c r="AU211" s="207" t="s">
        <v>90</v>
      </c>
      <c r="AY211" s="206" t="s">
        <v>163</v>
      </c>
      <c r="BK211" s="208">
        <f>SUM(BK212:BK214)</f>
        <v>0</v>
      </c>
    </row>
    <row r="212" s="2" customFormat="1" ht="37.8" customHeight="1">
      <c r="A212" s="42"/>
      <c r="B212" s="43"/>
      <c r="C212" s="211" t="s">
        <v>412</v>
      </c>
      <c r="D212" s="211" t="s">
        <v>165</v>
      </c>
      <c r="E212" s="212" t="s">
        <v>1274</v>
      </c>
      <c r="F212" s="213" t="s">
        <v>1275</v>
      </c>
      <c r="G212" s="214" t="s">
        <v>185</v>
      </c>
      <c r="H212" s="215">
        <v>9</v>
      </c>
      <c r="I212" s="216"/>
      <c r="J212" s="217">
        <f>ROUND(I212*H212,2)</f>
        <v>0</v>
      </c>
      <c r="K212" s="213" t="s">
        <v>169</v>
      </c>
      <c r="L212" s="48"/>
      <c r="M212" s="218" t="s">
        <v>44</v>
      </c>
      <c r="N212" s="219" t="s">
        <v>53</v>
      </c>
      <c r="O212" s="88"/>
      <c r="P212" s="220">
        <f>O212*H212</f>
        <v>0</v>
      </c>
      <c r="Q212" s="220">
        <v>0</v>
      </c>
      <c r="R212" s="220">
        <f>Q212*H212</f>
        <v>0</v>
      </c>
      <c r="S212" s="220">
        <v>0</v>
      </c>
      <c r="T212" s="221">
        <f>S212*H212</f>
        <v>0</v>
      </c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R212" s="222" t="s">
        <v>170</v>
      </c>
      <c r="AT212" s="222" t="s">
        <v>165</v>
      </c>
      <c r="AU212" s="222" t="s">
        <v>21</v>
      </c>
      <c r="AY212" s="20" t="s">
        <v>163</v>
      </c>
      <c r="BE212" s="223">
        <f>IF(N212="základní",J212,0)</f>
        <v>0</v>
      </c>
      <c r="BF212" s="223">
        <f>IF(N212="snížená",J212,0)</f>
        <v>0</v>
      </c>
      <c r="BG212" s="223">
        <f>IF(N212="zákl. přenesená",J212,0)</f>
        <v>0</v>
      </c>
      <c r="BH212" s="223">
        <f>IF(N212="sníž. přenesená",J212,0)</f>
        <v>0</v>
      </c>
      <c r="BI212" s="223">
        <f>IF(N212="nulová",J212,0)</f>
        <v>0</v>
      </c>
      <c r="BJ212" s="20" t="s">
        <v>90</v>
      </c>
      <c r="BK212" s="223">
        <f>ROUND(I212*H212,2)</f>
        <v>0</v>
      </c>
      <c r="BL212" s="20" t="s">
        <v>170</v>
      </c>
      <c r="BM212" s="222" t="s">
        <v>1276</v>
      </c>
    </row>
    <row r="213" s="2" customFormat="1">
      <c r="A213" s="42"/>
      <c r="B213" s="43"/>
      <c r="C213" s="44"/>
      <c r="D213" s="224" t="s">
        <v>172</v>
      </c>
      <c r="E213" s="44"/>
      <c r="F213" s="225" t="s">
        <v>1277</v>
      </c>
      <c r="G213" s="44"/>
      <c r="H213" s="44"/>
      <c r="I213" s="226"/>
      <c r="J213" s="44"/>
      <c r="K213" s="44"/>
      <c r="L213" s="48"/>
      <c r="M213" s="227"/>
      <c r="N213" s="228"/>
      <c r="O213" s="88"/>
      <c r="P213" s="88"/>
      <c r="Q213" s="88"/>
      <c r="R213" s="88"/>
      <c r="S213" s="88"/>
      <c r="T213" s="89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T213" s="20" t="s">
        <v>172</v>
      </c>
      <c r="AU213" s="20" t="s">
        <v>21</v>
      </c>
    </row>
    <row r="214" s="13" customFormat="1">
      <c r="A214" s="13"/>
      <c r="B214" s="229"/>
      <c r="C214" s="230"/>
      <c r="D214" s="231" t="s">
        <v>174</v>
      </c>
      <c r="E214" s="232" t="s">
        <v>44</v>
      </c>
      <c r="F214" s="233" t="s">
        <v>227</v>
      </c>
      <c r="G214" s="230"/>
      <c r="H214" s="234">
        <v>9</v>
      </c>
      <c r="I214" s="235"/>
      <c r="J214" s="230"/>
      <c r="K214" s="230"/>
      <c r="L214" s="236"/>
      <c r="M214" s="237"/>
      <c r="N214" s="238"/>
      <c r="O214" s="238"/>
      <c r="P214" s="238"/>
      <c r="Q214" s="238"/>
      <c r="R214" s="238"/>
      <c r="S214" s="238"/>
      <c r="T214" s="239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0" t="s">
        <v>174</v>
      </c>
      <c r="AU214" s="240" t="s">
        <v>21</v>
      </c>
      <c r="AV214" s="13" t="s">
        <v>21</v>
      </c>
      <c r="AW214" s="13" t="s">
        <v>42</v>
      </c>
      <c r="AX214" s="13" t="s">
        <v>90</v>
      </c>
      <c r="AY214" s="240" t="s">
        <v>163</v>
      </c>
    </row>
    <row r="215" s="12" customFormat="1" ht="22.8" customHeight="1">
      <c r="A215" s="12"/>
      <c r="B215" s="195"/>
      <c r="C215" s="196"/>
      <c r="D215" s="197" t="s">
        <v>81</v>
      </c>
      <c r="E215" s="209" t="s">
        <v>705</v>
      </c>
      <c r="F215" s="209" t="s">
        <v>706</v>
      </c>
      <c r="G215" s="196"/>
      <c r="H215" s="196"/>
      <c r="I215" s="199"/>
      <c r="J215" s="210">
        <f>BK215</f>
        <v>0</v>
      </c>
      <c r="K215" s="196"/>
      <c r="L215" s="201"/>
      <c r="M215" s="202"/>
      <c r="N215" s="203"/>
      <c r="O215" s="203"/>
      <c r="P215" s="204">
        <f>SUM(P216:P222)</f>
        <v>0</v>
      </c>
      <c r="Q215" s="203"/>
      <c r="R215" s="204">
        <f>SUM(R216:R222)</f>
        <v>0</v>
      </c>
      <c r="S215" s="203"/>
      <c r="T215" s="205">
        <f>SUM(T216:T222)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6" t="s">
        <v>90</v>
      </c>
      <c r="AT215" s="207" t="s">
        <v>81</v>
      </c>
      <c r="AU215" s="207" t="s">
        <v>90</v>
      </c>
      <c r="AY215" s="206" t="s">
        <v>163</v>
      </c>
      <c r="BK215" s="208">
        <f>SUM(BK216:BK222)</f>
        <v>0</v>
      </c>
    </row>
    <row r="216" s="2" customFormat="1" ht="21.75" customHeight="1">
      <c r="A216" s="42"/>
      <c r="B216" s="43"/>
      <c r="C216" s="211" t="s">
        <v>417</v>
      </c>
      <c r="D216" s="211" t="s">
        <v>165</v>
      </c>
      <c r="E216" s="212" t="s">
        <v>708</v>
      </c>
      <c r="F216" s="213" t="s">
        <v>709</v>
      </c>
      <c r="G216" s="214" t="s">
        <v>279</v>
      </c>
      <c r="H216" s="215">
        <v>0.086999999999999994</v>
      </c>
      <c r="I216" s="216"/>
      <c r="J216" s="217">
        <f>ROUND(I216*H216,2)</f>
        <v>0</v>
      </c>
      <c r="K216" s="213" t="s">
        <v>169</v>
      </c>
      <c r="L216" s="48"/>
      <c r="M216" s="218" t="s">
        <v>44</v>
      </c>
      <c r="N216" s="219" t="s">
        <v>53</v>
      </c>
      <c r="O216" s="88"/>
      <c r="P216" s="220">
        <f>O216*H216</f>
        <v>0</v>
      </c>
      <c r="Q216" s="220">
        <v>0</v>
      </c>
      <c r="R216" s="220">
        <f>Q216*H216</f>
        <v>0</v>
      </c>
      <c r="S216" s="220">
        <v>0</v>
      </c>
      <c r="T216" s="221">
        <f>S216*H216</f>
        <v>0</v>
      </c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R216" s="222" t="s">
        <v>170</v>
      </c>
      <c r="AT216" s="222" t="s">
        <v>165</v>
      </c>
      <c r="AU216" s="222" t="s">
        <v>21</v>
      </c>
      <c r="AY216" s="20" t="s">
        <v>163</v>
      </c>
      <c r="BE216" s="223">
        <f>IF(N216="základní",J216,0)</f>
        <v>0</v>
      </c>
      <c r="BF216" s="223">
        <f>IF(N216="snížená",J216,0)</f>
        <v>0</v>
      </c>
      <c r="BG216" s="223">
        <f>IF(N216="zákl. přenesená",J216,0)</f>
        <v>0</v>
      </c>
      <c r="BH216" s="223">
        <f>IF(N216="sníž. přenesená",J216,0)</f>
        <v>0</v>
      </c>
      <c r="BI216" s="223">
        <f>IF(N216="nulová",J216,0)</f>
        <v>0</v>
      </c>
      <c r="BJ216" s="20" t="s">
        <v>90</v>
      </c>
      <c r="BK216" s="223">
        <f>ROUND(I216*H216,2)</f>
        <v>0</v>
      </c>
      <c r="BL216" s="20" t="s">
        <v>170</v>
      </c>
      <c r="BM216" s="222" t="s">
        <v>1126</v>
      </c>
    </row>
    <row r="217" s="2" customFormat="1">
      <c r="A217" s="42"/>
      <c r="B217" s="43"/>
      <c r="C217" s="44"/>
      <c r="D217" s="224" t="s">
        <v>172</v>
      </c>
      <c r="E217" s="44"/>
      <c r="F217" s="225" t="s">
        <v>711</v>
      </c>
      <c r="G217" s="44"/>
      <c r="H217" s="44"/>
      <c r="I217" s="226"/>
      <c r="J217" s="44"/>
      <c r="K217" s="44"/>
      <c r="L217" s="48"/>
      <c r="M217" s="227"/>
      <c r="N217" s="228"/>
      <c r="O217" s="88"/>
      <c r="P217" s="88"/>
      <c r="Q217" s="88"/>
      <c r="R217" s="88"/>
      <c r="S217" s="88"/>
      <c r="T217" s="89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T217" s="20" t="s">
        <v>172</v>
      </c>
      <c r="AU217" s="20" t="s">
        <v>21</v>
      </c>
    </row>
    <row r="218" s="2" customFormat="1" ht="24.15" customHeight="1">
      <c r="A218" s="42"/>
      <c r="B218" s="43"/>
      <c r="C218" s="211" t="s">
        <v>422</v>
      </c>
      <c r="D218" s="211" t="s">
        <v>165</v>
      </c>
      <c r="E218" s="212" t="s">
        <v>713</v>
      </c>
      <c r="F218" s="213" t="s">
        <v>714</v>
      </c>
      <c r="G218" s="214" t="s">
        <v>279</v>
      </c>
      <c r="H218" s="215">
        <v>1.653</v>
      </c>
      <c r="I218" s="216"/>
      <c r="J218" s="217">
        <f>ROUND(I218*H218,2)</f>
        <v>0</v>
      </c>
      <c r="K218" s="213" t="s">
        <v>169</v>
      </c>
      <c r="L218" s="48"/>
      <c r="M218" s="218" t="s">
        <v>44</v>
      </c>
      <c r="N218" s="219" t="s">
        <v>53</v>
      </c>
      <c r="O218" s="88"/>
      <c r="P218" s="220">
        <f>O218*H218</f>
        <v>0</v>
      </c>
      <c r="Q218" s="220">
        <v>0</v>
      </c>
      <c r="R218" s="220">
        <f>Q218*H218</f>
        <v>0</v>
      </c>
      <c r="S218" s="220">
        <v>0</v>
      </c>
      <c r="T218" s="221">
        <f>S218*H218</f>
        <v>0</v>
      </c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R218" s="222" t="s">
        <v>170</v>
      </c>
      <c r="AT218" s="222" t="s">
        <v>165</v>
      </c>
      <c r="AU218" s="222" t="s">
        <v>21</v>
      </c>
      <c r="AY218" s="20" t="s">
        <v>163</v>
      </c>
      <c r="BE218" s="223">
        <f>IF(N218="základní",J218,0)</f>
        <v>0</v>
      </c>
      <c r="BF218" s="223">
        <f>IF(N218="snížená",J218,0)</f>
        <v>0</v>
      </c>
      <c r="BG218" s="223">
        <f>IF(N218="zákl. přenesená",J218,0)</f>
        <v>0</v>
      </c>
      <c r="BH218" s="223">
        <f>IF(N218="sníž. přenesená",J218,0)</f>
        <v>0</v>
      </c>
      <c r="BI218" s="223">
        <f>IF(N218="nulová",J218,0)</f>
        <v>0</v>
      </c>
      <c r="BJ218" s="20" t="s">
        <v>90</v>
      </c>
      <c r="BK218" s="223">
        <f>ROUND(I218*H218,2)</f>
        <v>0</v>
      </c>
      <c r="BL218" s="20" t="s">
        <v>170</v>
      </c>
      <c r="BM218" s="222" t="s">
        <v>1127</v>
      </c>
    </row>
    <row r="219" s="2" customFormat="1">
      <c r="A219" s="42"/>
      <c r="B219" s="43"/>
      <c r="C219" s="44"/>
      <c r="D219" s="224" t="s">
        <v>172</v>
      </c>
      <c r="E219" s="44"/>
      <c r="F219" s="225" t="s">
        <v>716</v>
      </c>
      <c r="G219" s="44"/>
      <c r="H219" s="44"/>
      <c r="I219" s="226"/>
      <c r="J219" s="44"/>
      <c r="K219" s="44"/>
      <c r="L219" s="48"/>
      <c r="M219" s="227"/>
      <c r="N219" s="228"/>
      <c r="O219" s="88"/>
      <c r="P219" s="88"/>
      <c r="Q219" s="88"/>
      <c r="R219" s="88"/>
      <c r="S219" s="88"/>
      <c r="T219" s="89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T219" s="20" t="s">
        <v>172</v>
      </c>
      <c r="AU219" s="20" t="s">
        <v>21</v>
      </c>
    </row>
    <row r="220" s="13" customFormat="1">
      <c r="A220" s="13"/>
      <c r="B220" s="229"/>
      <c r="C220" s="230"/>
      <c r="D220" s="231" t="s">
        <v>174</v>
      </c>
      <c r="E220" s="230"/>
      <c r="F220" s="233" t="s">
        <v>1278</v>
      </c>
      <c r="G220" s="230"/>
      <c r="H220" s="234">
        <v>1.653</v>
      </c>
      <c r="I220" s="235"/>
      <c r="J220" s="230"/>
      <c r="K220" s="230"/>
      <c r="L220" s="236"/>
      <c r="M220" s="237"/>
      <c r="N220" s="238"/>
      <c r="O220" s="238"/>
      <c r="P220" s="238"/>
      <c r="Q220" s="238"/>
      <c r="R220" s="238"/>
      <c r="S220" s="238"/>
      <c r="T220" s="239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0" t="s">
        <v>174</v>
      </c>
      <c r="AU220" s="240" t="s">
        <v>21</v>
      </c>
      <c r="AV220" s="13" t="s">
        <v>21</v>
      </c>
      <c r="AW220" s="13" t="s">
        <v>4</v>
      </c>
      <c r="AX220" s="13" t="s">
        <v>90</v>
      </c>
      <c r="AY220" s="240" t="s">
        <v>163</v>
      </c>
    </row>
    <row r="221" s="2" customFormat="1" ht="24.15" customHeight="1">
      <c r="A221" s="42"/>
      <c r="B221" s="43"/>
      <c r="C221" s="211" t="s">
        <v>29</v>
      </c>
      <c r="D221" s="211" t="s">
        <v>165</v>
      </c>
      <c r="E221" s="212" t="s">
        <v>719</v>
      </c>
      <c r="F221" s="213" t="s">
        <v>720</v>
      </c>
      <c r="G221" s="214" t="s">
        <v>279</v>
      </c>
      <c r="H221" s="215">
        <v>0.086999999999999994</v>
      </c>
      <c r="I221" s="216"/>
      <c r="J221" s="217">
        <f>ROUND(I221*H221,2)</f>
        <v>0</v>
      </c>
      <c r="K221" s="213" t="s">
        <v>169</v>
      </c>
      <c r="L221" s="48"/>
      <c r="M221" s="218" t="s">
        <v>44</v>
      </c>
      <c r="N221" s="219" t="s">
        <v>53</v>
      </c>
      <c r="O221" s="88"/>
      <c r="P221" s="220">
        <f>O221*H221</f>
        <v>0</v>
      </c>
      <c r="Q221" s="220">
        <v>0</v>
      </c>
      <c r="R221" s="220">
        <f>Q221*H221</f>
        <v>0</v>
      </c>
      <c r="S221" s="220">
        <v>0</v>
      </c>
      <c r="T221" s="221">
        <f>S221*H221</f>
        <v>0</v>
      </c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R221" s="222" t="s">
        <v>170</v>
      </c>
      <c r="AT221" s="222" t="s">
        <v>165</v>
      </c>
      <c r="AU221" s="222" t="s">
        <v>21</v>
      </c>
      <c r="AY221" s="20" t="s">
        <v>163</v>
      </c>
      <c r="BE221" s="223">
        <f>IF(N221="základní",J221,0)</f>
        <v>0</v>
      </c>
      <c r="BF221" s="223">
        <f>IF(N221="snížená",J221,0)</f>
        <v>0</v>
      </c>
      <c r="BG221" s="223">
        <f>IF(N221="zákl. přenesená",J221,0)</f>
        <v>0</v>
      </c>
      <c r="BH221" s="223">
        <f>IF(N221="sníž. přenesená",J221,0)</f>
        <v>0</v>
      </c>
      <c r="BI221" s="223">
        <f>IF(N221="nulová",J221,0)</f>
        <v>0</v>
      </c>
      <c r="BJ221" s="20" t="s">
        <v>90</v>
      </c>
      <c r="BK221" s="223">
        <f>ROUND(I221*H221,2)</f>
        <v>0</v>
      </c>
      <c r="BL221" s="20" t="s">
        <v>170</v>
      </c>
      <c r="BM221" s="222" t="s">
        <v>1129</v>
      </c>
    </row>
    <row r="222" s="2" customFormat="1">
      <c r="A222" s="42"/>
      <c r="B222" s="43"/>
      <c r="C222" s="44"/>
      <c r="D222" s="224" t="s">
        <v>172</v>
      </c>
      <c r="E222" s="44"/>
      <c r="F222" s="225" t="s">
        <v>722</v>
      </c>
      <c r="G222" s="44"/>
      <c r="H222" s="44"/>
      <c r="I222" s="226"/>
      <c r="J222" s="44"/>
      <c r="K222" s="44"/>
      <c r="L222" s="48"/>
      <c r="M222" s="227"/>
      <c r="N222" s="228"/>
      <c r="O222" s="88"/>
      <c r="P222" s="88"/>
      <c r="Q222" s="88"/>
      <c r="R222" s="88"/>
      <c r="S222" s="88"/>
      <c r="T222" s="89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T222" s="20" t="s">
        <v>172</v>
      </c>
      <c r="AU222" s="20" t="s">
        <v>21</v>
      </c>
    </row>
    <row r="223" s="12" customFormat="1" ht="22.8" customHeight="1">
      <c r="A223" s="12"/>
      <c r="B223" s="195"/>
      <c r="C223" s="196"/>
      <c r="D223" s="197" t="s">
        <v>81</v>
      </c>
      <c r="E223" s="209" t="s">
        <v>723</v>
      </c>
      <c r="F223" s="209" t="s">
        <v>724</v>
      </c>
      <c r="G223" s="196"/>
      <c r="H223" s="196"/>
      <c r="I223" s="199"/>
      <c r="J223" s="210">
        <f>BK223</f>
        <v>0</v>
      </c>
      <c r="K223" s="196"/>
      <c r="L223" s="201"/>
      <c r="M223" s="202"/>
      <c r="N223" s="203"/>
      <c r="O223" s="203"/>
      <c r="P223" s="204">
        <f>SUM(P224:P225)</f>
        <v>0</v>
      </c>
      <c r="Q223" s="203"/>
      <c r="R223" s="204">
        <f>SUM(R224:R225)</f>
        <v>0</v>
      </c>
      <c r="S223" s="203"/>
      <c r="T223" s="205">
        <f>SUM(T224:T225)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06" t="s">
        <v>90</v>
      </c>
      <c r="AT223" s="207" t="s">
        <v>81</v>
      </c>
      <c r="AU223" s="207" t="s">
        <v>90</v>
      </c>
      <c r="AY223" s="206" t="s">
        <v>163</v>
      </c>
      <c r="BK223" s="208">
        <f>SUM(BK224:BK225)</f>
        <v>0</v>
      </c>
    </row>
    <row r="224" s="2" customFormat="1" ht="24.15" customHeight="1">
      <c r="A224" s="42"/>
      <c r="B224" s="43"/>
      <c r="C224" s="211" t="s">
        <v>430</v>
      </c>
      <c r="D224" s="211" t="s">
        <v>165</v>
      </c>
      <c r="E224" s="212" t="s">
        <v>726</v>
      </c>
      <c r="F224" s="213" t="s">
        <v>727</v>
      </c>
      <c r="G224" s="214" t="s">
        <v>279</v>
      </c>
      <c r="H224" s="215">
        <v>20.513999999999999</v>
      </c>
      <c r="I224" s="216"/>
      <c r="J224" s="217">
        <f>ROUND(I224*H224,2)</f>
        <v>0</v>
      </c>
      <c r="K224" s="213" t="s">
        <v>169</v>
      </c>
      <c r="L224" s="48"/>
      <c r="M224" s="218" t="s">
        <v>44</v>
      </c>
      <c r="N224" s="219" t="s">
        <v>53</v>
      </c>
      <c r="O224" s="88"/>
      <c r="P224" s="220">
        <f>O224*H224</f>
        <v>0</v>
      </c>
      <c r="Q224" s="220">
        <v>0</v>
      </c>
      <c r="R224" s="220">
        <f>Q224*H224</f>
        <v>0</v>
      </c>
      <c r="S224" s="220">
        <v>0</v>
      </c>
      <c r="T224" s="221">
        <f>S224*H224</f>
        <v>0</v>
      </c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R224" s="222" t="s">
        <v>170</v>
      </c>
      <c r="AT224" s="222" t="s">
        <v>165</v>
      </c>
      <c r="AU224" s="222" t="s">
        <v>21</v>
      </c>
      <c r="AY224" s="20" t="s">
        <v>163</v>
      </c>
      <c r="BE224" s="223">
        <f>IF(N224="základní",J224,0)</f>
        <v>0</v>
      </c>
      <c r="BF224" s="223">
        <f>IF(N224="snížená",J224,0)</f>
        <v>0</v>
      </c>
      <c r="BG224" s="223">
        <f>IF(N224="zákl. přenesená",J224,0)</f>
        <v>0</v>
      </c>
      <c r="BH224" s="223">
        <f>IF(N224="sníž. přenesená",J224,0)</f>
        <v>0</v>
      </c>
      <c r="BI224" s="223">
        <f>IF(N224="nulová",J224,0)</f>
        <v>0</v>
      </c>
      <c r="BJ224" s="20" t="s">
        <v>90</v>
      </c>
      <c r="BK224" s="223">
        <f>ROUND(I224*H224,2)</f>
        <v>0</v>
      </c>
      <c r="BL224" s="20" t="s">
        <v>170</v>
      </c>
      <c r="BM224" s="222" t="s">
        <v>1130</v>
      </c>
    </row>
    <row r="225" s="2" customFormat="1">
      <c r="A225" s="42"/>
      <c r="B225" s="43"/>
      <c r="C225" s="44"/>
      <c r="D225" s="224" t="s">
        <v>172</v>
      </c>
      <c r="E225" s="44"/>
      <c r="F225" s="225" t="s">
        <v>729</v>
      </c>
      <c r="G225" s="44"/>
      <c r="H225" s="44"/>
      <c r="I225" s="226"/>
      <c r="J225" s="44"/>
      <c r="K225" s="44"/>
      <c r="L225" s="48"/>
      <c r="M225" s="274"/>
      <c r="N225" s="275"/>
      <c r="O225" s="276"/>
      <c r="P225" s="276"/>
      <c r="Q225" s="276"/>
      <c r="R225" s="276"/>
      <c r="S225" s="276"/>
      <c r="T225" s="277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T225" s="20" t="s">
        <v>172</v>
      </c>
      <c r="AU225" s="20" t="s">
        <v>21</v>
      </c>
    </row>
    <row r="226" s="2" customFormat="1" ht="6.96" customHeight="1">
      <c r="A226" s="42"/>
      <c r="B226" s="63"/>
      <c r="C226" s="64"/>
      <c r="D226" s="64"/>
      <c r="E226" s="64"/>
      <c r="F226" s="64"/>
      <c r="G226" s="64"/>
      <c r="H226" s="64"/>
      <c r="I226" s="64"/>
      <c r="J226" s="64"/>
      <c r="K226" s="64"/>
      <c r="L226" s="48"/>
      <c r="M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</row>
  </sheetData>
  <sheetProtection sheet="1" autoFilter="0" formatColumns="0" formatRows="0" objects="1" scenarios="1" spinCount="100000" saltValue="bgn5o6uvk0eeERp95LaZVeJippYgl4xG09I3hM2x2y2VKaxM3qq+XuBRqwwoNwrYC0JLpoJl/qNjxRboJY4XVQ==" hashValue="EWa0XIsbq06bxIVwTFJMmAuQPFXvulQ/N+bNt+KQQ7rZNWxvAEkWMRSuA0v3kmXGOjgp0FcHSmvUSd7GZ/A4gw==" algorithmName="SHA-512" password="88F3"/>
  <autoFilter ref="C86:K225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5_02/113106121"/>
    <hyperlink ref="F94" r:id="rId2" display="https://podminky.urs.cz/item/CS_URS_2025_02/115101201"/>
    <hyperlink ref="F97" r:id="rId3" display="https://podminky.urs.cz/item/CS_URS_2025_02/115101301"/>
    <hyperlink ref="F100" r:id="rId4" display="https://podminky.urs.cz/item/CS_URS_2025_02/132254204"/>
    <hyperlink ref="F105" r:id="rId5" display="https://podminky.urs.cz/item/CS_URS_2025_02/132354204"/>
    <hyperlink ref="F108" r:id="rId6" display="https://podminky.urs.cz/item/CS_URS_2025_02/139001101"/>
    <hyperlink ref="F111" r:id="rId7" display="https://podminky.urs.cz/item/CS_URS_2025_02/151101101"/>
    <hyperlink ref="F115" r:id="rId8" display="https://podminky.urs.cz/item/CS_URS_2025_02/151101111"/>
    <hyperlink ref="F119" r:id="rId9" display="https://podminky.urs.cz/item/CS_URS_2025_02/162451106"/>
    <hyperlink ref="F122" r:id="rId10" display="https://podminky.urs.cz/item/CS_URS_2025_02/162751117"/>
    <hyperlink ref="F125" r:id="rId11" display="https://podminky.urs.cz/item/CS_URS_2025_02/162751119"/>
    <hyperlink ref="F128" r:id="rId12" display="https://podminky.urs.cz/item/CS_URS_2025_02/167151101"/>
    <hyperlink ref="F131" r:id="rId13" display="https://podminky.urs.cz/item/CS_URS_2025_02/171201231"/>
    <hyperlink ref="F135" r:id="rId14" display="https://podminky.urs.cz/item/CS_URS_2025_02/171251201"/>
    <hyperlink ref="F140" r:id="rId15" display="https://podminky.urs.cz/item/CS_URS_2025_02/174151101"/>
    <hyperlink ref="F146" r:id="rId16" display="https://podminky.urs.cz/item/CS_URS_2025_02/175111101"/>
    <hyperlink ref="F154" r:id="rId17" display="https://podminky.urs.cz/item/CS_URS_2025_02/451573111"/>
    <hyperlink ref="F157" r:id="rId18" display="https://podminky.urs.cz/item/CS_URS_2025_02/451577777"/>
    <hyperlink ref="F161" r:id="rId19" display="https://podminky.urs.cz/item/CS_URS_2025_02/596811120"/>
    <hyperlink ref="F165" r:id="rId20" display="https://podminky.urs.cz/item/CS_URS_2025_02/871161141"/>
    <hyperlink ref="F171" r:id="rId21" display="https://podminky.urs.cz/item/CS_URS_2025_02/871211811"/>
    <hyperlink ref="F174" r:id="rId22" display="https://podminky.urs.cz/item/CS_URS_2025_02/877162001"/>
    <hyperlink ref="F179" r:id="rId23" display="https://podminky.urs.cz/item/CS_URS_2025_02/891171321"/>
    <hyperlink ref="F186" r:id="rId24" display="https://podminky.urs.cz/item/CS_URS_2025_02/891181811"/>
    <hyperlink ref="F189" r:id="rId25" display="https://podminky.urs.cz/item/CS_URS_2025_02/891249111"/>
    <hyperlink ref="F194" r:id="rId26" display="https://podminky.urs.cz/item/CS_URS_2025_02/892241111"/>
    <hyperlink ref="F197" r:id="rId27" display="https://podminky.urs.cz/item/CS_URS_2025_02/892233122"/>
    <hyperlink ref="F201" r:id="rId28" display="https://podminky.urs.cz/item/CS_URS_2025_02/899401112"/>
    <hyperlink ref="F206" r:id="rId29" display="https://podminky.urs.cz/item/CS_URS_2025_02/899721111"/>
    <hyperlink ref="F209" r:id="rId30" display="https://podminky.urs.cz/item/CS_URS_2025_02/899722112"/>
    <hyperlink ref="F213" r:id="rId31" display="https://podminky.urs.cz/item/CS_URS_2025_02/979054441"/>
    <hyperlink ref="F217" r:id="rId32" display="https://podminky.urs.cz/item/CS_URS_2025_02/997013501"/>
    <hyperlink ref="F219" r:id="rId33" display="https://podminky.urs.cz/item/CS_URS_2025_02/997013509"/>
    <hyperlink ref="F222" r:id="rId34" display="https://podminky.urs.cz/item/CS_URS_2025_02/997013871"/>
    <hyperlink ref="F225" r:id="rId35" display="https://podminky.urs.cz/item/CS_URS_2025_02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6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109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23"/>
      <c r="AT3" s="20" t="s">
        <v>21</v>
      </c>
    </row>
    <row r="4" s="1" customFormat="1" ht="24.96" customHeight="1">
      <c r="B4" s="23"/>
      <c r="D4" s="135" t="s">
        <v>117</v>
      </c>
      <c r="L4" s="23"/>
      <c r="M4" s="136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7" t="s">
        <v>16</v>
      </c>
      <c r="L6" s="23"/>
    </row>
    <row r="7" s="1" customFormat="1" ht="16.5" customHeight="1">
      <c r="B7" s="23"/>
      <c r="E7" s="138" t="str">
        <f>'Rekapitulace stavby'!K6</f>
        <v>Stavební úpravy Zahradní ulice, Nová Bystřice</v>
      </c>
      <c r="F7" s="137"/>
      <c r="G7" s="137"/>
      <c r="H7" s="137"/>
      <c r="L7" s="23"/>
    </row>
    <row r="8" s="2" customFormat="1" ht="12" customHeight="1">
      <c r="A8" s="42"/>
      <c r="B8" s="48"/>
      <c r="C8" s="42"/>
      <c r="D8" s="137" t="s">
        <v>130</v>
      </c>
      <c r="E8" s="42"/>
      <c r="F8" s="42"/>
      <c r="G8" s="42"/>
      <c r="H8" s="42"/>
      <c r="I8" s="42"/>
      <c r="J8" s="42"/>
      <c r="K8" s="42"/>
      <c r="L8" s="139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40" t="s">
        <v>1279</v>
      </c>
      <c r="F9" s="42"/>
      <c r="G9" s="42"/>
      <c r="H9" s="42"/>
      <c r="I9" s="42"/>
      <c r="J9" s="42"/>
      <c r="K9" s="42"/>
      <c r="L9" s="139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9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7" t="s">
        <v>18</v>
      </c>
      <c r="E11" s="42"/>
      <c r="F11" s="141" t="s">
        <v>19</v>
      </c>
      <c r="G11" s="42"/>
      <c r="H11" s="42"/>
      <c r="I11" s="137" t="s">
        <v>20</v>
      </c>
      <c r="J11" s="141" t="s">
        <v>21</v>
      </c>
      <c r="K11" s="42"/>
      <c r="L11" s="139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7" t="s">
        <v>22</v>
      </c>
      <c r="E12" s="42"/>
      <c r="F12" s="141" t="s">
        <v>23</v>
      </c>
      <c r="G12" s="42"/>
      <c r="H12" s="42"/>
      <c r="I12" s="137" t="s">
        <v>24</v>
      </c>
      <c r="J12" s="142" t="str">
        <f>'Rekapitulace stavby'!AN8</f>
        <v>8. 9. 2025</v>
      </c>
      <c r="K12" s="42"/>
      <c r="L12" s="139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21.84" customHeight="1">
      <c r="A13" s="42"/>
      <c r="B13" s="48"/>
      <c r="C13" s="42"/>
      <c r="D13" s="143" t="s">
        <v>26</v>
      </c>
      <c r="E13" s="42"/>
      <c r="F13" s="144" t="s">
        <v>27</v>
      </c>
      <c r="G13" s="42"/>
      <c r="H13" s="42"/>
      <c r="I13" s="143" t="s">
        <v>28</v>
      </c>
      <c r="J13" s="144" t="s">
        <v>29</v>
      </c>
      <c r="K13" s="42"/>
      <c r="L13" s="139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7" t="s">
        <v>30</v>
      </c>
      <c r="E14" s="42"/>
      <c r="F14" s="42"/>
      <c r="G14" s="42"/>
      <c r="H14" s="42"/>
      <c r="I14" s="137" t="s">
        <v>31</v>
      </c>
      <c r="J14" s="141" t="s">
        <v>32</v>
      </c>
      <c r="K14" s="42"/>
      <c r="L14" s="139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1" t="s">
        <v>33</v>
      </c>
      <c r="F15" s="42"/>
      <c r="G15" s="42"/>
      <c r="H15" s="42"/>
      <c r="I15" s="137" t="s">
        <v>34</v>
      </c>
      <c r="J15" s="141" t="s">
        <v>35</v>
      </c>
      <c r="K15" s="42"/>
      <c r="L15" s="139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9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7" t="s">
        <v>36</v>
      </c>
      <c r="E17" s="42"/>
      <c r="F17" s="42"/>
      <c r="G17" s="42"/>
      <c r="H17" s="42"/>
      <c r="I17" s="137" t="s">
        <v>31</v>
      </c>
      <c r="J17" s="36" t="str">
        <f>'Rekapitulace stavby'!AN13</f>
        <v>Vyplň údaj</v>
      </c>
      <c r="K17" s="42"/>
      <c r="L17" s="139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1"/>
      <c r="G18" s="141"/>
      <c r="H18" s="141"/>
      <c r="I18" s="137" t="s">
        <v>34</v>
      </c>
      <c r="J18" s="36" t="str">
        <f>'Rekapitulace stavby'!AN14</f>
        <v>Vyplň údaj</v>
      </c>
      <c r="K18" s="42"/>
      <c r="L18" s="139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9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7" t="s">
        <v>38</v>
      </c>
      <c r="E20" s="42"/>
      <c r="F20" s="42"/>
      <c r="G20" s="42"/>
      <c r="H20" s="42"/>
      <c r="I20" s="137" t="s">
        <v>31</v>
      </c>
      <c r="J20" s="141" t="s">
        <v>39</v>
      </c>
      <c r="K20" s="42"/>
      <c r="L20" s="139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1" t="s">
        <v>40</v>
      </c>
      <c r="F21" s="42"/>
      <c r="G21" s="42"/>
      <c r="H21" s="42"/>
      <c r="I21" s="137" t="s">
        <v>34</v>
      </c>
      <c r="J21" s="141" t="s">
        <v>41</v>
      </c>
      <c r="K21" s="42"/>
      <c r="L21" s="139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9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7" t="s">
        <v>43</v>
      </c>
      <c r="E23" s="42"/>
      <c r="F23" s="42"/>
      <c r="G23" s="42"/>
      <c r="H23" s="42"/>
      <c r="I23" s="137" t="s">
        <v>31</v>
      </c>
      <c r="J23" s="141" t="s">
        <v>44</v>
      </c>
      <c r="K23" s="42"/>
      <c r="L23" s="139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1" t="s">
        <v>45</v>
      </c>
      <c r="F24" s="42"/>
      <c r="G24" s="42"/>
      <c r="H24" s="42"/>
      <c r="I24" s="137" t="s">
        <v>34</v>
      </c>
      <c r="J24" s="141" t="s">
        <v>44</v>
      </c>
      <c r="K24" s="42"/>
      <c r="L24" s="139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9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7" t="s">
        <v>46</v>
      </c>
      <c r="E26" s="42"/>
      <c r="F26" s="42"/>
      <c r="G26" s="42"/>
      <c r="H26" s="42"/>
      <c r="I26" s="42"/>
      <c r="J26" s="42"/>
      <c r="K26" s="42"/>
      <c r="L26" s="139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16.5" customHeight="1">
      <c r="A27" s="145"/>
      <c r="B27" s="146"/>
      <c r="C27" s="145"/>
      <c r="D27" s="145"/>
      <c r="E27" s="147" t="s">
        <v>44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9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9"/>
      <c r="E29" s="149"/>
      <c r="F29" s="149"/>
      <c r="G29" s="149"/>
      <c r="H29" s="149"/>
      <c r="I29" s="149"/>
      <c r="J29" s="149"/>
      <c r="K29" s="149"/>
      <c r="L29" s="139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50" t="s">
        <v>48</v>
      </c>
      <c r="E30" s="42"/>
      <c r="F30" s="42"/>
      <c r="G30" s="42"/>
      <c r="H30" s="42"/>
      <c r="I30" s="42"/>
      <c r="J30" s="151">
        <f>ROUND(J83, 2)</f>
        <v>0</v>
      </c>
      <c r="K30" s="42"/>
      <c r="L30" s="139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9"/>
      <c r="E31" s="149"/>
      <c r="F31" s="149"/>
      <c r="G31" s="149"/>
      <c r="H31" s="149"/>
      <c r="I31" s="149"/>
      <c r="J31" s="149"/>
      <c r="K31" s="149"/>
      <c r="L31" s="139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2" t="s">
        <v>50</v>
      </c>
      <c r="G32" s="42"/>
      <c r="H32" s="42"/>
      <c r="I32" s="152" t="s">
        <v>49</v>
      </c>
      <c r="J32" s="152" t="s">
        <v>51</v>
      </c>
      <c r="K32" s="42"/>
      <c r="L32" s="139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3" t="s">
        <v>52</v>
      </c>
      <c r="E33" s="137" t="s">
        <v>53</v>
      </c>
      <c r="F33" s="154">
        <f>ROUND((SUM(BE83:BE110)),  2)</f>
        <v>0</v>
      </c>
      <c r="G33" s="42"/>
      <c r="H33" s="42"/>
      <c r="I33" s="155">
        <v>0.20999999999999999</v>
      </c>
      <c r="J33" s="154">
        <f>ROUND(((SUM(BE83:BE110))*I33),  2)</f>
        <v>0</v>
      </c>
      <c r="K33" s="42"/>
      <c r="L33" s="139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7" t="s">
        <v>54</v>
      </c>
      <c r="F34" s="154">
        <f>ROUND((SUM(BF83:BF110)),  2)</f>
        <v>0</v>
      </c>
      <c r="G34" s="42"/>
      <c r="H34" s="42"/>
      <c r="I34" s="155">
        <v>0.12</v>
      </c>
      <c r="J34" s="154">
        <f>ROUND(((SUM(BF83:BF110))*I34),  2)</f>
        <v>0</v>
      </c>
      <c r="K34" s="42"/>
      <c r="L34" s="139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7" t="s">
        <v>55</v>
      </c>
      <c r="F35" s="154">
        <f>ROUND((SUM(BG83:BG110)),  2)</f>
        <v>0</v>
      </c>
      <c r="G35" s="42"/>
      <c r="H35" s="42"/>
      <c r="I35" s="155">
        <v>0.20999999999999999</v>
      </c>
      <c r="J35" s="154">
        <f>0</f>
        <v>0</v>
      </c>
      <c r="K35" s="42"/>
      <c r="L35" s="139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7" t="s">
        <v>56</v>
      </c>
      <c r="F36" s="154">
        <f>ROUND((SUM(BH83:BH110)),  2)</f>
        <v>0</v>
      </c>
      <c r="G36" s="42"/>
      <c r="H36" s="42"/>
      <c r="I36" s="155">
        <v>0.12</v>
      </c>
      <c r="J36" s="154">
        <f>0</f>
        <v>0</v>
      </c>
      <c r="K36" s="42"/>
      <c r="L36" s="139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7" t="s">
        <v>57</v>
      </c>
      <c r="F37" s="154">
        <f>ROUND((SUM(BI83:BI110)),  2)</f>
        <v>0</v>
      </c>
      <c r="G37" s="42"/>
      <c r="H37" s="42"/>
      <c r="I37" s="155">
        <v>0</v>
      </c>
      <c r="J37" s="154">
        <f>0</f>
        <v>0</v>
      </c>
      <c r="K37" s="42"/>
      <c r="L37" s="139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9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6"/>
      <c r="D39" s="157" t="s">
        <v>58</v>
      </c>
      <c r="E39" s="158"/>
      <c r="F39" s="158"/>
      <c r="G39" s="159" t="s">
        <v>59</v>
      </c>
      <c r="H39" s="160" t="s">
        <v>60</v>
      </c>
      <c r="I39" s="158"/>
      <c r="J39" s="161">
        <f>SUM(J30:J37)</f>
        <v>0</v>
      </c>
      <c r="K39" s="162"/>
      <c r="L39" s="139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3"/>
      <c r="C40" s="164"/>
      <c r="D40" s="164"/>
      <c r="E40" s="164"/>
      <c r="F40" s="164"/>
      <c r="G40" s="164"/>
      <c r="H40" s="164"/>
      <c r="I40" s="164"/>
      <c r="J40" s="164"/>
      <c r="K40" s="164"/>
      <c r="L40" s="139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5"/>
      <c r="C44" s="166"/>
      <c r="D44" s="166"/>
      <c r="E44" s="166"/>
      <c r="F44" s="166"/>
      <c r="G44" s="166"/>
      <c r="H44" s="166"/>
      <c r="I44" s="166"/>
      <c r="J44" s="166"/>
      <c r="K44" s="166"/>
      <c r="L44" s="139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132</v>
      </c>
      <c r="D45" s="44"/>
      <c r="E45" s="44"/>
      <c r="F45" s="44"/>
      <c r="G45" s="44"/>
      <c r="H45" s="44"/>
      <c r="I45" s="44"/>
      <c r="J45" s="44"/>
      <c r="K45" s="44"/>
      <c r="L45" s="139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9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9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7" t="str">
        <f>E7</f>
        <v>Stavební úpravy Zahradní ulice, Nová Bystřice</v>
      </c>
      <c r="F48" s="35"/>
      <c r="G48" s="35"/>
      <c r="H48" s="35"/>
      <c r="I48" s="44"/>
      <c r="J48" s="44"/>
      <c r="K48" s="44"/>
      <c r="L48" s="139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130</v>
      </c>
      <c r="D49" s="44"/>
      <c r="E49" s="44"/>
      <c r="F49" s="44"/>
      <c r="G49" s="44"/>
      <c r="H49" s="44"/>
      <c r="I49" s="44"/>
      <c r="J49" s="44"/>
      <c r="K49" s="44"/>
      <c r="L49" s="139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VRN-00 - Vedlejší rozpočtové náklady</v>
      </c>
      <c r="F50" s="44"/>
      <c r="G50" s="44"/>
      <c r="H50" s="44"/>
      <c r="I50" s="44"/>
      <c r="J50" s="44"/>
      <c r="K50" s="44"/>
      <c r="L50" s="139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9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Nová Bystřice</v>
      </c>
      <c r="G52" s="44"/>
      <c r="H52" s="44"/>
      <c r="I52" s="35" t="s">
        <v>24</v>
      </c>
      <c r="J52" s="76" t="str">
        <f>IF(J12="","",J12)</f>
        <v>8. 9. 2025</v>
      </c>
      <c r="K52" s="44"/>
      <c r="L52" s="139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9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5.15" customHeight="1">
      <c r="A54" s="42"/>
      <c r="B54" s="43"/>
      <c r="C54" s="35" t="s">
        <v>30</v>
      </c>
      <c r="D54" s="44"/>
      <c r="E54" s="44"/>
      <c r="F54" s="30" t="str">
        <f>E15</f>
        <v>Město Nová Bystřice</v>
      </c>
      <c r="G54" s="44"/>
      <c r="H54" s="44"/>
      <c r="I54" s="35" t="s">
        <v>38</v>
      </c>
      <c r="J54" s="40" t="str">
        <f>E21</f>
        <v>VAK projekt s.r.o.</v>
      </c>
      <c r="K54" s="44"/>
      <c r="L54" s="139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25.65" customHeight="1">
      <c r="A55" s="42"/>
      <c r="B55" s="43"/>
      <c r="C55" s="35" t="s">
        <v>36</v>
      </c>
      <c r="D55" s="44"/>
      <c r="E55" s="44"/>
      <c r="F55" s="30" t="str">
        <f>IF(E18="","",E18)</f>
        <v>Vyplň údaj</v>
      </c>
      <c r="G55" s="44"/>
      <c r="H55" s="44"/>
      <c r="I55" s="35" t="s">
        <v>43</v>
      </c>
      <c r="J55" s="40" t="str">
        <f>E24</f>
        <v>Ing. Martina Zamlinská</v>
      </c>
      <c r="K55" s="44"/>
      <c r="L55" s="139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9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8" t="s">
        <v>133</v>
      </c>
      <c r="D57" s="169"/>
      <c r="E57" s="169"/>
      <c r="F57" s="169"/>
      <c r="G57" s="169"/>
      <c r="H57" s="169"/>
      <c r="I57" s="169"/>
      <c r="J57" s="170" t="s">
        <v>134</v>
      </c>
      <c r="K57" s="169"/>
      <c r="L57" s="139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9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1" t="s">
        <v>80</v>
      </c>
      <c r="D59" s="44"/>
      <c r="E59" s="44"/>
      <c r="F59" s="44"/>
      <c r="G59" s="44"/>
      <c r="H59" s="44"/>
      <c r="I59" s="44"/>
      <c r="J59" s="106">
        <f>J83</f>
        <v>0</v>
      </c>
      <c r="K59" s="44"/>
      <c r="L59" s="139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135</v>
      </c>
    </row>
    <row r="60" s="9" customFormat="1" ht="24.96" customHeight="1">
      <c r="A60" s="9"/>
      <c r="B60" s="172"/>
      <c r="C60" s="173"/>
      <c r="D60" s="174" t="s">
        <v>1280</v>
      </c>
      <c r="E60" s="175"/>
      <c r="F60" s="175"/>
      <c r="G60" s="175"/>
      <c r="H60" s="175"/>
      <c r="I60" s="175"/>
      <c r="J60" s="176">
        <f>J84</f>
        <v>0</v>
      </c>
      <c r="K60" s="173"/>
      <c r="L60" s="177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8"/>
      <c r="C61" s="179"/>
      <c r="D61" s="180" t="s">
        <v>1281</v>
      </c>
      <c r="E61" s="181"/>
      <c r="F61" s="181"/>
      <c r="G61" s="181"/>
      <c r="H61" s="181"/>
      <c r="I61" s="181"/>
      <c r="J61" s="182">
        <f>J85</f>
        <v>0</v>
      </c>
      <c r="K61" s="179"/>
      <c r="L61" s="18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8"/>
      <c r="C62" s="179"/>
      <c r="D62" s="180" t="s">
        <v>1282</v>
      </c>
      <c r="E62" s="181"/>
      <c r="F62" s="181"/>
      <c r="G62" s="181"/>
      <c r="H62" s="181"/>
      <c r="I62" s="181"/>
      <c r="J62" s="182">
        <f>J98</f>
        <v>0</v>
      </c>
      <c r="K62" s="179"/>
      <c r="L62" s="183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8"/>
      <c r="C63" s="179"/>
      <c r="D63" s="180" t="s">
        <v>1283</v>
      </c>
      <c r="E63" s="181"/>
      <c r="F63" s="181"/>
      <c r="G63" s="181"/>
      <c r="H63" s="181"/>
      <c r="I63" s="181"/>
      <c r="J63" s="182">
        <f>J103</f>
        <v>0</v>
      </c>
      <c r="K63" s="179"/>
      <c r="L63" s="183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2"/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139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</row>
    <row r="65" s="2" customFormat="1" ht="6.96" customHeight="1">
      <c r="A65" s="42"/>
      <c r="B65" s="63"/>
      <c r="C65" s="64"/>
      <c r="D65" s="64"/>
      <c r="E65" s="64"/>
      <c r="F65" s="64"/>
      <c r="G65" s="64"/>
      <c r="H65" s="64"/>
      <c r="I65" s="64"/>
      <c r="J65" s="64"/>
      <c r="K65" s="64"/>
      <c r="L65" s="139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</row>
    <row r="69" s="2" customFormat="1" ht="6.96" customHeight="1">
      <c r="A69" s="42"/>
      <c r="B69" s="65"/>
      <c r="C69" s="66"/>
      <c r="D69" s="66"/>
      <c r="E69" s="66"/>
      <c r="F69" s="66"/>
      <c r="G69" s="66"/>
      <c r="H69" s="66"/>
      <c r="I69" s="66"/>
      <c r="J69" s="66"/>
      <c r="K69" s="66"/>
      <c r="L69" s="139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</row>
    <row r="70" s="2" customFormat="1" ht="24.96" customHeight="1">
      <c r="A70" s="42"/>
      <c r="B70" s="43"/>
      <c r="C70" s="26" t="s">
        <v>148</v>
      </c>
      <c r="D70" s="44"/>
      <c r="E70" s="44"/>
      <c r="F70" s="44"/>
      <c r="G70" s="44"/>
      <c r="H70" s="44"/>
      <c r="I70" s="44"/>
      <c r="J70" s="44"/>
      <c r="K70" s="44"/>
      <c r="L70" s="139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</row>
    <row r="71" s="2" customFormat="1" ht="6.96" customHeight="1">
      <c r="A71" s="42"/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139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12" customHeight="1">
      <c r="A72" s="42"/>
      <c r="B72" s="43"/>
      <c r="C72" s="35" t="s">
        <v>16</v>
      </c>
      <c r="D72" s="44"/>
      <c r="E72" s="44"/>
      <c r="F72" s="44"/>
      <c r="G72" s="44"/>
      <c r="H72" s="44"/>
      <c r="I72" s="44"/>
      <c r="J72" s="44"/>
      <c r="K72" s="44"/>
      <c r="L72" s="139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16.5" customHeight="1">
      <c r="A73" s="42"/>
      <c r="B73" s="43"/>
      <c r="C73" s="44"/>
      <c r="D73" s="44"/>
      <c r="E73" s="167" t="str">
        <f>E7</f>
        <v>Stavební úpravy Zahradní ulice, Nová Bystřice</v>
      </c>
      <c r="F73" s="35"/>
      <c r="G73" s="35"/>
      <c r="H73" s="35"/>
      <c r="I73" s="44"/>
      <c r="J73" s="44"/>
      <c r="K73" s="44"/>
      <c r="L73" s="139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12" customHeight="1">
      <c r="A74" s="42"/>
      <c r="B74" s="43"/>
      <c r="C74" s="35" t="s">
        <v>130</v>
      </c>
      <c r="D74" s="44"/>
      <c r="E74" s="44"/>
      <c r="F74" s="44"/>
      <c r="G74" s="44"/>
      <c r="H74" s="44"/>
      <c r="I74" s="44"/>
      <c r="J74" s="44"/>
      <c r="K74" s="44"/>
      <c r="L74" s="139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16.5" customHeight="1">
      <c r="A75" s="42"/>
      <c r="B75" s="43"/>
      <c r="C75" s="44"/>
      <c r="D75" s="44"/>
      <c r="E75" s="73" t="str">
        <f>E9</f>
        <v>VRN-00 - Vedlejší rozpočtové náklady</v>
      </c>
      <c r="F75" s="44"/>
      <c r="G75" s="44"/>
      <c r="H75" s="44"/>
      <c r="I75" s="44"/>
      <c r="J75" s="44"/>
      <c r="K75" s="44"/>
      <c r="L75" s="139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6.96" customHeight="1">
      <c r="A76" s="42"/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139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2" customHeight="1">
      <c r="A77" s="42"/>
      <c r="B77" s="43"/>
      <c r="C77" s="35" t="s">
        <v>22</v>
      </c>
      <c r="D77" s="44"/>
      <c r="E77" s="44"/>
      <c r="F77" s="30" t="str">
        <f>F12</f>
        <v>Nová Bystřice</v>
      </c>
      <c r="G77" s="44"/>
      <c r="H77" s="44"/>
      <c r="I77" s="35" t="s">
        <v>24</v>
      </c>
      <c r="J77" s="76" t="str">
        <f>IF(J12="","",J12)</f>
        <v>8. 9. 2025</v>
      </c>
      <c r="K77" s="44"/>
      <c r="L77" s="139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6.96" customHeight="1">
      <c r="A78" s="42"/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139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15.15" customHeight="1">
      <c r="A79" s="42"/>
      <c r="B79" s="43"/>
      <c r="C79" s="35" t="s">
        <v>30</v>
      </c>
      <c r="D79" s="44"/>
      <c r="E79" s="44"/>
      <c r="F79" s="30" t="str">
        <f>E15</f>
        <v>Město Nová Bystřice</v>
      </c>
      <c r="G79" s="44"/>
      <c r="H79" s="44"/>
      <c r="I79" s="35" t="s">
        <v>38</v>
      </c>
      <c r="J79" s="40" t="str">
        <f>E21</f>
        <v>VAK projekt s.r.o.</v>
      </c>
      <c r="K79" s="44"/>
      <c r="L79" s="139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25.65" customHeight="1">
      <c r="A80" s="42"/>
      <c r="B80" s="43"/>
      <c r="C80" s="35" t="s">
        <v>36</v>
      </c>
      <c r="D80" s="44"/>
      <c r="E80" s="44"/>
      <c r="F80" s="30" t="str">
        <f>IF(E18="","",E18)</f>
        <v>Vyplň údaj</v>
      </c>
      <c r="G80" s="44"/>
      <c r="H80" s="44"/>
      <c r="I80" s="35" t="s">
        <v>43</v>
      </c>
      <c r="J80" s="40" t="str">
        <f>E24</f>
        <v>Ing. Martina Zamlinská</v>
      </c>
      <c r="K80" s="44"/>
      <c r="L80" s="139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10.32" customHeight="1">
      <c r="A81" s="42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139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11" customFormat="1" ht="29.28" customHeight="1">
      <c r="A82" s="184"/>
      <c r="B82" s="185"/>
      <c r="C82" s="186" t="s">
        <v>149</v>
      </c>
      <c r="D82" s="187" t="s">
        <v>67</v>
      </c>
      <c r="E82" s="187" t="s">
        <v>63</v>
      </c>
      <c r="F82" s="187" t="s">
        <v>64</v>
      </c>
      <c r="G82" s="187" t="s">
        <v>150</v>
      </c>
      <c r="H82" s="187" t="s">
        <v>151</v>
      </c>
      <c r="I82" s="187" t="s">
        <v>152</v>
      </c>
      <c r="J82" s="187" t="s">
        <v>134</v>
      </c>
      <c r="K82" s="188" t="s">
        <v>153</v>
      </c>
      <c r="L82" s="189"/>
      <c r="M82" s="96" t="s">
        <v>44</v>
      </c>
      <c r="N82" s="97" t="s">
        <v>52</v>
      </c>
      <c r="O82" s="97" t="s">
        <v>154</v>
      </c>
      <c r="P82" s="97" t="s">
        <v>155</v>
      </c>
      <c r="Q82" s="97" t="s">
        <v>156</v>
      </c>
      <c r="R82" s="97" t="s">
        <v>157</v>
      </c>
      <c r="S82" s="97" t="s">
        <v>158</v>
      </c>
      <c r="T82" s="98" t="s">
        <v>159</v>
      </c>
      <c r="U82" s="184"/>
      <c r="V82" s="184"/>
      <c r="W82" s="184"/>
      <c r="X82" s="184"/>
      <c r="Y82" s="184"/>
      <c r="Z82" s="184"/>
      <c r="AA82" s="184"/>
      <c r="AB82" s="184"/>
      <c r="AC82" s="184"/>
      <c r="AD82" s="184"/>
      <c r="AE82" s="184"/>
    </row>
    <row r="83" s="2" customFormat="1" ht="22.8" customHeight="1">
      <c r="A83" s="42"/>
      <c r="B83" s="43"/>
      <c r="C83" s="103" t="s">
        <v>160</v>
      </c>
      <c r="D83" s="44"/>
      <c r="E83" s="44"/>
      <c r="F83" s="44"/>
      <c r="G83" s="44"/>
      <c r="H83" s="44"/>
      <c r="I83" s="44"/>
      <c r="J83" s="190">
        <f>BK83</f>
        <v>0</v>
      </c>
      <c r="K83" s="44"/>
      <c r="L83" s="48"/>
      <c r="M83" s="99"/>
      <c r="N83" s="191"/>
      <c r="O83" s="100"/>
      <c r="P83" s="192">
        <f>P84</f>
        <v>0</v>
      </c>
      <c r="Q83" s="100"/>
      <c r="R83" s="192">
        <f>R84</f>
        <v>0</v>
      </c>
      <c r="S83" s="100"/>
      <c r="T83" s="193">
        <f>T84</f>
        <v>0</v>
      </c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T83" s="20" t="s">
        <v>81</v>
      </c>
      <c r="AU83" s="20" t="s">
        <v>135</v>
      </c>
      <c r="BK83" s="194">
        <f>BK84</f>
        <v>0</v>
      </c>
    </row>
    <row r="84" s="12" customFormat="1" ht="25.92" customHeight="1">
      <c r="A84" s="12"/>
      <c r="B84" s="195"/>
      <c r="C84" s="196"/>
      <c r="D84" s="197" t="s">
        <v>81</v>
      </c>
      <c r="E84" s="198" t="s">
        <v>1284</v>
      </c>
      <c r="F84" s="198" t="s">
        <v>107</v>
      </c>
      <c r="G84" s="196"/>
      <c r="H84" s="196"/>
      <c r="I84" s="199"/>
      <c r="J84" s="200">
        <f>BK84</f>
        <v>0</v>
      </c>
      <c r="K84" s="196"/>
      <c r="L84" s="201"/>
      <c r="M84" s="202"/>
      <c r="N84" s="203"/>
      <c r="O84" s="203"/>
      <c r="P84" s="204">
        <f>P85+P98+P103</f>
        <v>0</v>
      </c>
      <c r="Q84" s="203"/>
      <c r="R84" s="204">
        <f>R85+R98+R103</f>
        <v>0</v>
      </c>
      <c r="S84" s="203"/>
      <c r="T84" s="205">
        <f>T85+T98+T103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6" t="s">
        <v>197</v>
      </c>
      <c r="AT84" s="207" t="s">
        <v>81</v>
      </c>
      <c r="AU84" s="207" t="s">
        <v>82</v>
      </c>
      <c r="AY84" s="206" t="s">
        <v>163</v>
      </c>
      <c r="BK84" s="208">
        <f>BK85+BK98+BK103</f>
        <v>0</v>
      </c>
    </row>
    <row r="85" s="12" customFormat="1" ht="22.8" customHeight="1">
      <c r="A85" s="12"/>
      <c r="B85" s="195"/>
      <c r="C85" s="196"/>
      <c r="D85" s="197" t="s">
        <v>81</v>
      </c>
      <c r="E85" s="209" t="s">
        <v>1285</v>
      </c>
      <c r="F85" s="209" t="s">
        <v>1286</v>
      </c>
      <c r="G85" s="196"/>
      <c r="H85" s="196"/>
      <c r="I85" s="199"/>
      <c r="J85" s="210">
        <f>BK85</f>
        <v>0</v>
      </c>
      <c r="K85" s="196"/>
      <c r="L85" s="201"/>
      <c r="M85" s="202"/>
      <c r="N85" s="203"/>
      <c r="O85" s="203"/>
      <c r="P85" s="204">
        <f>SUM(P86:P97)</f>
        <v>0</v>
      </c>
      <c r="Q85" s="203"/>
      <c r="R85" s="204">
        <f>SUM(R86:R97)</f>
        <v>0</v>
      </c>
      <c r="S85" s="203"/>
      <c r="T85" s="205">
        <f>SUM(T86:T97)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6" t="s">
        <v>197</v>
      </c>
      <c r="AT85" s="207" t="s">
        <v>81</v>
      </c>
      <c r="AU85" s="207" t="s">
        <v>90</v>
      </c>
      <c r="AY85" s="206" t="s">
        <v>163</v>
      </c>
      <c r="BK85" s="208">
        <f>SUM(BK86:BK97)</f>
        <v>0</v>
      </c>
    </row>
    <row r="86" s="2" customFormat="1" ht="16.5" customHeight="1">
      <c r="A86" s="42"/>
      <c r="B86" s="43"/>
      <c r="C86" s="211" t="s">
        <v>90</v>
      </c>
      <c r="D86" s="211" t="s">
        <v>165</v>
      </c>
      <c r="E86" s="212" t="s">
        <v>1287</v>
      </c>
      <c r="F86" s="213" t="s">
        <v>1288</v>
      </c>
      <c r="G86" s="214" t="s">
        <v>1289</v>
      </c>
      <c r="H86" s="215">
        <v>1</v>
      </c>
      <c r="I86" s="216"/>
      <c r="J86" s="217">
        <f>ROUND(I86*H86,2)</f>
        <v>0</v>
      </c>
      <c r="K86" s="213" t="s">
        <v>44</v>
      </c>
      <c r="L86" s="48"/>
      <c r="M86" s="218" t="s">
        <v>44</v>
      </c>
      <c r="N86" s="219" t="s">
        <v>53</v>
      </c>
      <c r="O86" s="88"/>
      <c r="P86" s="220">
        <f>O86*H86</f>
        <v>0</v>
      </c>
      <c r="Q86" s="220">
        <v>0</v>
      </c>
      <c r="R86" s="220">
        <f>Q86*H86</f>
        <v>0</v>
      </c>
      <c r="S86" s="220">
        <v>0</v>
      </c>
      <c r="T86" s="221">
        <f>S86*H86</f>
        <v>0</v>
      </c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R86" s="222" t="s">
        <v>1290</v>
      </c>
      <c r="AT86" s="222" t="s">
        <v>165</v>
      </c>
      <c r="AU86" s="222" t="s">
        <v>21</v>
      </c>
      <c r="AY86" s="20" t="s">
        <v>163</v>
      </c>
      <c r="BE86" s="223">
        <f>IF(N86="základní",J86,0)</f>
        <v>0</v>
      </c>
      <c r="BF86" s="223">
        <f>IF(N86="snížená",J86,0)</f>
        <v>0</v>
      </c>
      <c r="BG86" s="223">
        <f>IF(N86="zákl. přenesená",J86,0)</f>
        <v>0</v>
      </c>
      <c r="BH86" s="223">
        <f>IF(N86="sníž. přenesená",J86,0)</f>
        <v>0</v>
      </c>
      <c r="BI86" s="223">
        <f>IF(N86="nulová",J86,0)</f>
        <v>0</v>
      </c>
      <c r="BJ86" s="20" t="s">
        <v>90</v>
      </c>
      <c r="BK86" s="223">
        <f>ROUND(I86*H86,2)</f>
        <v>0</v>
      </c>
      <c r="BL86" s="20" t="s">
        <v>1290</v>
      </c>
      <c r="BM86" s="222" t="s">
        <v>1291</v>
      </c>
    </row>
    <row r="87" s="2" customFormat="1">
      <c r="A87" s="42"/>
      <c r="B87" s="43"/>
      <c r="C87" s="44"/>
      <c r="D87" s="231" t="s">
        <v>512</v>
      </c>
      <c r="E87" s="44"/>
      <c r="F87" s="273" t="s">
        <v>1292</v>
      </c>
      <c r="G87" s="44"/>
      <c r="H87" s="44"/>
      <c r="I87" s="226"/>
      <c r="J87" s="44"/>
      <c r="K87" s="44"/>
      <c r="L87" s="48"/>
      <c r="M87" s="227"/>
      <c r="N87" s="228"/>
      <c r="O87" s="88"/>
      <c r="P87" s="88"/>
      <c r="Q87" s="88"/>
      <c r="R87" s="88"/>
      <c r="S87" s="88"/>
      <c r="T87" s="89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T87" s="20" t="s">
        <v>512</v>
      </c>
      <c r="AU87" s="20" t="s">
        <v>21</v>
      </c>
    </row>
    <row r="88" s="2" customFormat="1" ht="16.5" customHeight="1">
      <c r="A88" s="42"/>
      <c r="B88" s="43"/>
      <c r="C88" s="211" t="s">
        <v>21</v>
      </c>
      <c r="D88" s="211" t="s">
        <v>165</v>
      </c>
      <c r="E88" s="212" t="s">
        <v>1293</v>
      </c>
      <c r="F88" s="213" t="s">
        <v>1294</v>
      </c>
      <c r="G88" s="214" t="s">
        <v>1289</v>
      </c>
      <c r="H88" s="215">
        <v>1</v>
      </c>
      <c r="I88" s="216"/>
      <c r="J88" s="217">
        <f>ROUND(I88*H88,2)</f>
        <v>0</v>
      </c>
      <c r="K88" s="213" t="s">
        <v>44</v>
      </c>
      <c r="L88" s="48"/>
      <c r="M88" s="218" t="s">
        <v>44</v>
      </c>
      <c r="N88" s="219" t="s">
        <v>53</v>
      </c>
      <c r="O88" s="88"/>
      <c r="P88" s="220">
        <f>O88*H88</f>
        <v>0</v>
      </c>
      <c r="Q88" s="220">
        <v>0</v>
      </c>
      <c r="R88" s="220">
        <f>Q88*H88</f>
        <v>0</v>
      </c>
      <c r="S88" s="220">
        <v>0</v>
      </c>
      <c r="T88" s="221">
        <f>S88*H88</f>
        <v>0</v>
      </c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R88" s="222" t="s">
        <v>1290</v>
      </c>
      <c r="AT88" s="222" t="s">
        <v>165</v>
      </c>
      <c r="AU88" s="222" t="s">
        <v>21</v>
      </c>
      <c r="AY88" s="20" t="s">
        <v>163</v>
      </c>
      <c r="BE88" s="223">
        <f>IF(N88="základní",J88,0)</f>
        <v>0</v>
      </c>
      <c r="BF88" s="223">
        <f>IF(N88="snížená",J88,0)</f>
        <v>0</v>
      </c>
      <c r="BG88" s="223">
        <f>IF(N88="zákl. přenesená",J88,0)</f>
        <v>0</v>
      </c>
      <c r="BH88" s="223">
        <f>IF(N88="sníž. přenesená",J88,0)</f>
        <v>0</v>
      </c>
      <c r="BI88" s="223">
        <f>IF(N88="nulová",J88,0)</f>
        <v>0</v>
      </c>
      <c r="BJ88" s="20" t="s">
        <v>90</v>
      </c>
      <c r="BK88" s="223">
        <f>ROUND(I88*H88,2)</f>
        <v>0</v>
      </c>
      <c r="BL88" s="20" t="s">
        <v>1290</v>
      </c>
      <c r="BM88" s="222" t="s">
        <v>1295</v>
      </c>
    </row>
    <row r="89" s="2" customFormat="1" ht="16.5" customHeight="1">
      <c r="A89" s="42"/>
      <c r="B89" s="43"/>
      <c r="C89" s="211" t="s">
        <v>182</v>
      </c>
      <c r="D89" s="211" t="s">
        <v>165</v>
      </c>
      <c r="E89" s="212" t="s">
        <v>1296</v>
      </c>
      <c r="F89" s="213" t="s">
        <v>1297</v>
      </c>
      <c r="G89" s="214" t="s">
        <v>1289</v>
      </c>
      <c r="H89" s="215">
        <v>1</v>
      </c>
      <c r="I89" s="216"/>
      <c r="J89" s="217">
        <f>ROUND(I89*H89,2)</f>
        <v>0</v>
      </c>
      <c r="K89" s="213" t="s">
        <v>44</v>
      </c>
      <c r="L89" s="48"/>
      <c r="M89" s="218" t="s">
        <v>44</v>
      </c>
      <c r="N89" s="219" t="s">
        <v>53</v>
      </c>
      <c r="O89" s="88"/>
      <c r="P89" s="220">
        <f>O89*H89</f>
        <v>0</v>
      </c>
      <c r="Q89" s="220">
        <v>0</v>
      </c>
      <c r="R89" s="220">
        <f>Q89*H89</f>
        <v>0</v>
      </c>
      <c r="S89" s="220">
        <v>0</v>
      </c>
      <c r="T89" s="221">
        <f>S89*H89</f>
        <v>0</v>
      </c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R89" s="222" t="s">
        <v>1290</v>
      </c>
      <c r="AT89" s="222" t="s">
        <v>165</v>
      </c>
      <c r="AU89" s="222" t="s">
        <v>21</v>
      </c>
      <c r="AY89" s="20" t="s">
        <v>163</v>
      </c>
      <c r="BE89" s="223">
        <f>IF(N89="základní",J89,0)</f>
        <v>0</v>
      </c>
      <c r="BF89" s="223">
        <f>IF(N89="snížená",J89,0)</f>
        <v>0</v>
      </c>
      <c r="BG89" s="223">
        <f>IF(N89="zákl. přenesená",J89,0)</f>
        <v>0</v>
      </c>
      <c r="BH89" s="223">
        <f>IF(N89="sníž. přenesená",J89,0)</f>
        <v>0</v>
      </c>
      <c r="BI89" s="223">
        <f>IF(N89="nulová",J89,0)</f>
        <v>0</v>
      </c>
      <c r="BJ89" s="20" t="s">
        <v>90</v>
      </c>
      <c r="BK89" s="223">
        <f>ROUND(I89*H89,2)</f>
        <v>0</v>
      </c>
      <c r="BL89" s="20" t="s">
        <v>1290</v>
      </c>
      <c r="BM89" s="222" t="s">
        <v>1298</v>
      </c>
    </row>
    <row r="90" s="2" customFormat="1" ht="16.5" customHeight="1">
      <c r="A90" s="42"/>
      <c r="B90" s="43"/>
      <c r="C90" s="211" t="s">
        <v>170</v>
      </c>
      <c r="D90" s="211" t="s">
        <v>165</v>
      </c>
      <c r="E90" s="212" t="s">
        <v>1299</v>
      </c>
      <c r="F90" s="213" t="s">
        <v>1300</v>
      </c>
      <c r="G90" s="214" t="s">
        <v>1289</v>
      </c>
      <c r="H90" s="215">
        <v>1</v>
      </c>
      <c r="I90" s="216"/>
      <c r="J90" s="217">
        <f>ROUND(I90*H90,2)</f>
        <v>0</v>
      </c>
      <c r="K90" s="213" t="s">
        <v>44</v>
      </c>
      <c r="L90" s="48"/>
      <c r="M90" s="218" t="s">
        <v>44</v>
      </c>
      <c r="N90" s="219" t="s">
        <v>53</v>
      </c>
      <c r="O90" s="88"/>
      <c r="P90" s="220">
        <f>O90*H90</f>
        <v>0</v>
      </c>
      <c r="Q90" s="220">
        <v>0</v>
      </c>
      <c r="R90" s="220">
        <f>Q90*H90</f>
        <v>0</v>
      </c>
      <c r="S90" s="220">
        <v>0</v>
      </c>
      <c r="T90" s="221">
        <f>S90*H90</f>
        <v>0</v>
      </c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R90" s="222" t="s">
        <v>1290</v>
      </c>
      <c r="AT90" s="222" t="s">
        <v>165</v>
      </c>
      <c r="AU90" s="222" t="s">
        <v>21</v>
      </c>
      <c r="AY90" s="20" t="s">
        <v>163</v>
      </c>
      <c r="BE90" s="223">
        <f>IF(N90="základní",J90,0)</f>
        <v>0</v>
      </c>
      <c r="BF90" s="223">
        <f>IF(N90="snížená",J90,0)</f>
        <v>0</v>
      </c>
      <c r="BG90" s="223">
        <f>IF(N90="zákl. přenesená",J90,0)</f>
        <v>0</v>
      </c>
      <c r="BH90" s="223">
        <f>IF(N90="sníž. přenesená",J90,0)</f>
        <v>0</v>
      </c>
      <c r="BI90" s="223">
        <f>IF(N90="nulová",J90,0)</f>
        <v>0</v>
      </c>
      <c r="BJ90" s="20" t="s">
        <v>90</v>
      </c>
      <c r="BK90" s="223">
        <f>ROUND(I90*H90,2)</f>
        <v>0</v>
      </c>
      <c r="BL90" s="20" t="s">
        <v>1290</v>
      </c>
      <c r="BM90" s="222" t="s">
        <v>1301</v>
      </c>
    </row>
    <row r="91" s="13" customFormat="1">
      <c r="A91" s="13"/>
      <c r="B91" s="229"/>
      <c r="C91" s="230"/>
      <c r="D91" s="231" t="s">
        <v>174</v>
      </c>
      <c r="E91" s="232" t="s">
        <v>44</v>
      </c>
      <c r="F91" s="233" t="s">
        <v>90</v>
      </c>
      <c r="G91" s="230"/>
      <c r="H91" s="234">
        <v>1</v>
      </c>
      <c r="I91" s="235"/>
      <c r="J91" s="230"/>
      <c r="K91" s="230"/>
      <c r="L91" s="236"/>
      <c r="M91" s="237"/>
      <c r="N91" s="238"/>
      <c r="O91" s="238"/>
      <c r="P91" s="238"/>
      <c r="Q91" s="238"/>
      <c r="R91" s="238"/>
      <c r="S91" s="238"/>
      <c r="T91" s="239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40" t="s">
        <v>174</v>
      </c>
      <c r="AU91" s="240" t="s">
        <v>21</v>
      </c>
      <c r="AV91" s="13" t="s">
        <v>21</v>
      </c>
      <c r="AW91" s="13" t="s">
        <v>42</v>
      </c>
      <c r="AX91" s="13" t="s">
        <v>90</v>
      </c>
      <c r="AY91" s="240" t="s">
        <v>163</v>
      </c>
    </row>
    <row r="92" s="2" customFormat="1" ht="16.5" customHeight="1">
      <c r="A92" s="42"/>
      <c r="B92" s="43"/>
      <c r="C92" s="211" t="s">
        <v>197</v>
      </c>
      <c r="D92" s="211" t="s">
        <v>165</v>
      </c>
      <c r="E92" s="212" t="s">
        <v>1302</v>
      </c>
      <c r="F92" s="213" t="s">
        <v>1303</v>
      </c>
      <c r="G92" s="214" t="s">
        <v>1289</v>
      </c>
      <c r="H92" s="215">
        <v>1</v>
      </c>
      <c r="I92" s="216"/>
      <c r="J92" s="217">
        <f>ROUND(I92*H92,2)</f>
        <v>0</v>
      </c>
      <c r="K92" s="213" t="s">
        <v>44</v>
      </c>
      <c r="L92" s="48"/>
      <c r="M92" s="218" t="s">
        <v>44</v>
      </c>
      <c r="N92" s="219" t="s">
        <v>53</v>
      </c>
      <c r="O92" s="88"/>
      <c r="P92" s="220">
        <f>O92*H92</f>
        <v>0</v>
      </c>
      <c r="Q92" s="220">
        <v>0</v>
      </c>
      <c r="R92" s="220">
        <f>Q92*H92</f>
        <v>0</v>
      </c>
      <c r="S92" s="220">
        <v>0</v>
      </c>
      <c r="T92" s="221">
        <f>S92*H92</f>
        <v>0</v>
      </c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R92" s="222" t="s">
        <v>1290</v>
      </c>
      <c r="AT92" s="222" t="s">
        <v>165</v>
      </c>
      <c r="AU92" s="222" t="s">
        <v>21</v>
      </c>
      <c r="AY92" s="20" t="s">
        <v>163</v>
      </c>
      <c r="BE92" s="223">
        <f>IF(N92="základní",J92,0)</f>
        <v>0</v>
      </c>
      <c r="BF92" s="223">
        <f>IF(N92="snížená",J92,0)</f>
        <v>0</v>
      </c>
      <c r="BG92" s="223">
        <f>IF(N92="zákl. přenesená",J92,0)</f>
        <v>0</v>
      </c>
      <c r="BH92" s="223">
        <f>IF(N92="sníž. přenesená",J92,0)</f>
        <v>0</v>
      </c>
      <c r="BI92" s="223">
        <f>IF(N92="nulová",J92,0)</f>
        <v>0</v>
      </c>
      <c r="BJ92" s="20" t="s">
        <v>90</v>
      </c>
      <c r="BK92" s="223">
        <f>ROUND(I92*H92,2)</f>
        <v>0</v>
      </c>
      <c r="BL92" s="20" t="s">
        <v>1290</v>
      </c>
      <c r="BM92" s="222" t="s">
        <v>1304</v>
      </c>
    </row>
    <row r="93" s="2" customFormat="1">
      <c r="A93" s="42"/>
      <c r="B93" s="43"/>
      <c r="C93" s="44"/>
      <c r="D93" s="231" t="s">
        <v>512</v>
      </c>
      <c r="E93" s="44"/>
      <c r="F93" s="273" t="s">
        <v>1305</v>
      </c>
      <c r="G93" s="44"/>
      <c r="H93" s="44"/>
      <c r="I93" s="226"/>
      <c r="J93" s="44"/>
      <c r="K93" s="44"/>
      <c r="L93" s="48"/>
      <c r="M93" s="227"/>
      <c r="N93" s="228"/>
      <c r="O93" s="88"/>
      <c r="P93" s="88"/>
      <c r="Q93" s="88"/>
      <c r="R93" s="88"/>
      <c r="S93" s="88"/>
      <c r="T93" s="89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T93" s="20" t="s">
        <v>512</v>
      </c>
      <c r="AU93" s="20" t="s">
        <v>21</v>
      </c>
    </row>
    <row r="94" s="2" customFormat="1" ht="16.5" customHeight="1">
      <c r="A94" s="42"/>
      <c r="B94" s="43"/>
      <c r="C94" s="211" t="s">
        <v>203</v>
      </c>
      <c r="D94" s="211" t="s">
        <v>165</v>
      </c>
      <c r="E94" s="212" t="s">
        <v>1306</v>
      </c>
      <c r="F94" s="213" t="s">
        <v>1307</v>
      </c>
      <c r="G94" s="214" t="s">
        <v>1289</v>
      </c>
      <c r="H94" s="215">
        <v>1</v>
      </c>
      <c r="I94" s="216"/>
      <c r="J94" s="217">
        <f>ROUND(I94*H94,2)</f>
        <v>0</v>
      </c>
      <c r="K94" s="213" t="s">
        <v>44</v>
      </c>
      <c r="L94" s="48"/>
      <c r="M94" s="218" t="s">
        <v>44</v>
      </c>
      <c r="N94" s="219" t="s">
        <v>53</v>
      </c>
      <c r="O94" s="88"/>
      <c r="P94" s="220">
        <f>O94*H94</f>
        <v>0</v>
      </c>
      <c r="Q94" s="220">
        <v>0</v>
      </c>
      <c r="R94" s="220">
        <f>Q94*H94</f>
        <v>0</v>
      </c>
      <c r="S94" s="220">
        <v>0</v>
      </c>
      <c r="T94" s="221">
        <f>S94*H94</f>
        <v>0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R94" s="222" t="s">
        <v>1290</v>
      </c>
      <c r="AT94" s="222" t="s">
        <v>165</v>
      </c>
      <c r="AU94" s="222" t="s">
        <v>21</v>
      </c>
      <c r="AY94" s="20" t="s">
        <v>163</v>
      </c>
      <c r="BE94" s="223">
        <f>IF(N94="základní",J94,0)</f>
        <v>0</v>
      </c>
      <c r="BF94" s="223">
        <f>IF(N94="snížená",J94,0)</f>
        <v>0</v>
      </c>
      <c r="BG94" s="223">
        <f>IF(N94="zákl. přenesená",J94,0)</f>
        <v>0</v>
      </c>
      <c r="BH94" s="223">
        <f>IF(N94="sníž. přenesená",J94,0)</f>
        <v>0</v>
      </c>
      <c r="BI94" s="223">
        <f>IF(N94="nulová",J94,0)</f>
        <v>0</v>
      </c>
      <c r="BJ94" s="20" t="s">
        <v>90</v>
      </c>
      <c r="BK94" s="223">
        <f>ROUND(I94*H94,2)</f>
        <v>0</v>
      </c>
      <c r="BL94" s="20" t="s">
        <v>1290</v>
      </c>
      <c r="BM94" s="222" t="s">
        <v>1308</v>
      </c>
    </row>
    <row r="95" s="13" customFormat="1">
      <c r="A95" s="13"/>
      <c r="B95" s="229"/>
      <c r="C95" s="230"/>
      <c r="D95" s="231" t="s">
        <v>174</v>
      </c>
      <c r="E95" s="232" t="s">
        <v>44</v>
      </c>
      <c r="F95" s="233" t="s">
        <v>90</v>
      </c>
      <c r="G95" s="230"/>
      <c r="H95" s="234">
        <v>1</v>
      </c>
      <c r="I95" s="235"/>
      <c r="J95" s="230"/>
      <c r="K95" s="230"/>
      <c r="L95" s="236"/>
      <c r="M95" s="237"/>
      <c r="N95" s="238"/>
      <c r="O95" s="238"/>
      <c r="P95" s="238"/>
      <c r="Q95" s="238"/>
      <c r="R95" s="238"/>
      <c r="S95" s="238"/>
      <c r="T95" s="239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0" t="s">
        <v>174</v>
      </c>
      <c r="AU95" s="240" t="s">
        <v>21</v>
      </c>
      <c r="AV95" s="13" t="s">
        <v>21</v>
      </c>
      <c r="AW95" s="13" t="s">
        <v>42</v>
      </c>
      <c r="AX95" s="13" t="s">
        <v>90</v>
      </c>
      <c r="AY95" s="240" t="s">
        <v>163</v>
      </c>
    </row>
    <row r="96" s="2" customFormat="1" ht="16.5" customHeight="1">
      <c r="A96" s="42"/>
      <c r="B96" s="43"/>
      <c r="C96" s="211" t="s">
        <v>212</v>
      </c>
      <c r="D96" s="211" t="s">
        <v>165</v>
      </c>
      <c r="E96" s="212" t="s">
        <v>1309</v>
      </c>
      <c r="F96" s="213" t="s">
        <v>1310</v>
      </c>
      <c r="G96" s="214" t="s">
        <v>1289</v>
      </c>
      <c r="H96" s="215">
        <v>1</v>
      </c>
      <c r="I96" s="216"/>
      <c r="J96" s="217">
        <f>ROUND(I96*H96,2)</f>
        <v>0</v>
      </c>
      <c r="K96" s="213" t="s">
        <v>44</v>
      </c>
      <c r="L96" s="48"/>
      <c r="M96" s="218" t="s">
        <v>44</v>
      </c>
      <c r="N96" s="219" t="s">
        <v>53</v>
      </c>
      <c r="O96" s="88"/>
      <c r="P96" s="220">
        <f>O96*H96</f>
        <v>0</v>
      </c>
      <c r="Q96" s="220">
        <v>0</v>
      </c>
      <c r="R96" s="220">
        <f>Q96*H96</f>
        <v>0</v>
      </c>
      <c r="S96" s="220">
        <v>0</v>
      </c>
      <c r="T96" s="221">
        <f>S96*H96</f>
        <v>0</v>
      </c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R96" s="222" t="s">
        <v>1290</v>
      </c>
      <c r="AT96" s="222" t="s">
        <v>165</v>
      </c>
      <c r="AU96" s="222" t="s">
        <v>21</v>
      </c>
      <c r="AY96" s="20" t="s">
        <v>163</v>
      </c>
      <c r="BE96" s="223">
        <f>IF(N96="základní",J96,0)</f>
        <v>0</v>
      </c>
      <c r="BF96" s="223">
        <f>IF(N96="snížená",J96,0)</f>
        <v>0</v>
      </c>
      <c r="BG96" s="223">
        <f>IF(N96="zákl. přenesená",J96,0)</f>
        <v>0</v>
      </c>
      <c r="BH96" s="223">
        <f>IF(N96="sníž. přenesená",J96,0)</f>
        <v>0</v>
      </c>
      <c r="BI96" s="223">
        <f>IF(N96="nulová",J96,0)</f>
        <v>0</v>
      </c>
      <c r="BJ96" s="20" t="s">
        <v>90</v>
      </c>
      <c r="BK96" s="223">
        <f>ROUND(I96*H96,2)</f>
        <v>0</v>
      </c>
      <c r="BL96" s="20" t="s">
        <v>1290</v>
      </c>
      <c r="BM96" s="222" t="s">
        <v>1311</v>
      </c>
    </row>
    <row r="97" s="13" customFormat="1">
      <c r="A97" s="13"/>
      <c r="B97" s="229"/>
      <c r="C97" s="230"/>
      <c r="D97" s="231" t="s">
        <v>174</v>
      </c>
      <c r="E97" s="232" t="s">
        <v>44</v>
      </c>
      <c r="F97" s="233" t="s">
        <v>90</v>
      </c>
      <c r="G97" s="230"/>
      <c r="H97" s="234">
        <v>1</v>
      </c>
      <c r="I97" s="235"/>
      <c r="J97" s="230"/>
      <c r="K97" s="230"/>
      <c r="L97" s="236"/>
      <c r="M97" s="237"/>
      <c r="N97" s="238"/>
      <c r="O97" s="238"/>
      <c r="P97" s="238"/>
      <c r="Q97" s="238"/>
      <c r="R97" s="238"/>
      <c r="S97" s="238"/>
      <c r="T97" s="239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0" t="s">
        <v>174</v>
      </c>
      <c r="AU97" s="240" t="s">
        <v>21</v>
      </c>
      <c r="AV97" s="13" t="s">
        <v>21</v>
      </c>
      <c r="AW97" s="13" t="s">
        <v>42</v>
      </c>
      <c r="AX97" s="13" t="s">
        <v>90</v>
      </c>
      <c r="AY97" s="240" t="s">
        <v>163</v>
      </c>
    </row>
    <row r="98" s="12" customFormat="1" ht="22.8" customHeight="1">
      <c r="A98" s="12"/>
      <c r="B98" s="195"/>
      <c r="C98" s="196"/>
      <c r="D98" s="197" t="s">
        <v>81</v>
      </c>
      <c r="E98" s="209" t="s">
        <v>1312</v>
      </c>
      <c r="F98" s="209" t="s">
        <v>1313</v>
      </c>
      <c r="G98" s="196"/>
      <c r="H98" s="196"/>
      <c r="I98" s="199"/>
      <c r="J98" s="210">
        <f>BK98</f>
        <v>0</v>
      </c>
      <c r="K98" s="196"/>
      <c r="L98" s="201"/>
      <c r="M98" s="202"/>
      <c r="N98" s="203"/>
      <c r="O98" s="203"/>
      <c r="P98" s="204">
        <f>SUM(P99:P102)</f>
        <v>0</v>
      </c>
      <c r="Q98" s="203"/>
      <c r="R98" s="204">
        <f>SUM(R99:R102)</f>
        <v>0</v>
      </c>
      <c r="S98" s="203"/>
      <c r="T98" s="205">
        <f>SUM(T99:T102)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6" t="s">
        <v>197</v>
      </c>
      <c r="AT98" s="207" t="s">
        <v>81</v>
      </c>
      <c r="AU98" s="207" t="s">
        <v>90</v>
      </c>
      <c r="AY98" s="206" t="s">
        <v>163</v>
      </c>
      <c r="BK98" s="208">
        <f>SUM(BK99:BK102)</f>
        <v>0</v>
      </c>
    </row>
    <row r="99" s="2" customFormat="1" ht="16.5" customHeight="1">
      <c r="A99" s="42"/>
      <c r="B99" s="43"/>
      <c r="C99" s="211" t="s">
        <v>218</v>
      </c>
      <c r="D99" s="211" t="s">
        <v>165</v>
      </c>
      <c r="E99" s="212" t="s">
        <v>1314</v>
      </c>
      <c r="F99" s="213" t="s">
        <v>1313</v>
      </c>
      <c r="G99" s="214" t="s">
        <v>1289</v>
      </c>
      <c r="H99" s="215">
        <v>1</v>
      </c>
      <c r="I99" s="216"/>
      <c r="J99" s="217">
        <f>ROUND(I99*H99,2)</f>
        <v>0</v>
      </c>
      <c r="K99" s="213" t="s">
        <v>44</v>
      </c>
      <c r="L99" s="48"/>
      <c r="M99" s="218" t="s">
        <v>44</v>
      </c>
      <c r="N99" s="219" t="s">
        <v>53</v>
      </c>
      <c r="O99" s="88"/>
      <c r="P99" s="220">
        <f>O99*H99</f>
        <v>0</v>
      </c>
      <c r="Q99" s="220">
        <v>0</v>
      </c>
      <c r="R99" s="220">
        <f>Q99*H99</f>
        <v>0</v>
      </c>
      <c r="S99" s="220">
        <v>0</v>
      </c>
      <c r="T99" s="221">
        <f>S99*H99</f>
        <v>0</v>
      </c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R99" s="222" t="s">
        <v>1290</v>
      </c>
      <c r="AT99" s="222" t="s">
        <v>165</v>
      </c>
      <c r="AU99" s="222" t="s">
        <v>21</v>
      </c>
      <c r="AY99" s="20" t="s">
        <v>163</v>
      </c>
      <c r="BE99" s="223">
        <f>IF(N99="základní",J99,0)</f>
        <v>0</v>
      </c>
      <c r="BF99" s="223">
        <f>IF(N99="snížená",J99,0)</f>
        <v>0</v>
      </c>
      <c r="BG99" s="223">
        <f>IF(N99="zákl. přenesená",J99,0)</f>
        <v>0</v>
      </c>
      <c r="BH99" s="223">
        <f>IF(N99="sníž. přenesená",J99,0)</f>
        <v>0</v>
      </c>
      <c r="BI99" s="223">
        <f>IF(N99="nulová",J99,0)</f>
        <v>0</v>
      </c>
      <c r="BJ99" s="20" t="s">
        <v>90</v>
      </c>
      <c r="BK99" s="223">
        <f>ROUND(I99*H99,2)</f>
        <v>0</v>
      </c>
      <c r="BL99" s="20" t="s">
        <v>1290</v>
      </c>
      <c r="BM99" s="222" t="s">
        <v>1315</v>
      </c>
    </row>
    <row r="100" s="13" customFormat="1">
      <c r="A100" s="13"/>
      <c r="B100" s="229"/>
      <c r="C100" s="230"/>
      <c r="D100" s="231" t="s">
        <v>174</v>
      </c>
      <c r="E100" s="232" t="s">
        <v>44</v>
      </c>
      <c r="F100" s="233" t="s">
        <v>90</v>
      </c>
      <c r="G100" s="230"/>
      <c r="H100" s="234">
        <v>1</v>
      </c>
      <c r="I100" s="235"/>
      <c r="J100" s="230"/>
      <c r="K100" s="230"/>
      <c r="L100" s="236"/>
      <c r="M100" s="237"/>
      <c r="N100" s="238"/>
      <c r="O100" s="238"/>
      <c r="P100" s="238"/>
      <c r="Q100" s="238"/>
      <c r="R100" s="238"/>
      <c r="S100" s="238"/>
      <c r="T100" s="239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0" t="s">
        <v>174</v>
      </c>
      <c r="AU100" s="240" t="s">
        <v>21</v>
      </c>
      <c r="AV100" s="13" t="s">
        <v>21</v>
      </c>
      <c r="AW100" s="13" t="s">
        <v>42</v>
      </c>
      <c r="AX100" s="13" t="s">
        <v>90</v>
      </c>
      <c r="AY100" s="240" t="s">
        <v>163</v>
      </c>
    </row>
    <row r="101" s="2" customFormat="1" ht="16.5" customHeight="1">
      <c r="A101" s="42"/>
      <c r="B101" s="43"/>
      <c r="C101" s="211" t="s">
        <v>227</v>
      </c>
      <c r="D101" s="211" t="s">
        <v>165</v>
      </c>
      <c r="E101" s="212" t="s">
        <v>1316</v>
      </c>
      <c r="F101" s="213" t="s">
        <v>1317</v>
      </c>
      <c r="G101" s="214" t="s">
        <v>1289</v>
      </c>
      <c r="H101" s="215">
        <v>1</v>
      </c>
      <c r="I101" s="216"/>
      <c r="J101" s="217">
        <f>ROUND(I101*H101,2)</f>
        <v>0</v>
      </c>
      <c r="K101" s="213" t="s">
        <v>44</v>
      </c>
      <c r="L101" s="48"/>
      <c r="M101" s="218" t="s">
        <v>44</v>
      </c>
      <c r="N101" s="219" t="s">
        <v>53</v>
      </c>
      <c r="O101" s="88"/>
      <c r="P101" s="220">
        <f>O101*H101</f>
        <v>0</v>
      </c>
      <c r="Q101" s="220">
        <v>0</v>
      </c>
      <c r="R101" s="220">
        <f>Q101*H101</f>
        <v>0</v>
      </c>
      <c r="S101" s="220">
        <v>0</v>
      </c>
      <c r="T101" s="221">
        <f>S101*H101</f>
        <v>0</v>
      </c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R101" s="222" t="s">
        <v>1290</v>
      </c>
      <c r="AT101" s="222" t="s">
        <v>165</v>
      </c>
      <c r="AU101" s="222" t="s">
        <v>21</v>
      </c>
      <c r="AY101" s="20" t="s">
        <v>163</v>
      </c>
      <c r="BE101" s="223">
        <f>IF(N101="základní",J101,0)</f>
        <v>0</v>
      </c>
      <c r="BF101" s="223">
        <f>IF(N101="snížená",J101,0)</f>
        <v>0</v>
      </c>
      <c r="BG101" s="223">
        <f>IF(N101="zákl. přenesená",J101,0)</f>
        <v>0</v>
      </c>
      <c r="BH101" s="223">
        <f>IF(N101="sníž. přenesená",J101,0)</f>
        <v>0</v>
      </c>
      <c r="BI101" s="223">
        <f>IF(N101="nulová",J101,0)</f>
        <v>0</v>
      </c>
      <c r="BJ101" s="20" t="s">
        <v>90</v>
      </c>
      <c r="BK101" s="223">
        <f>ROUND(I101*H101,2)</f>
        <v>0</v>
      </c>
      <c r="BL101" s="20" t="s">
        <v>1290</v>
      </c>
      <c r="BM101" s="222" t="s">
        <v>1318</v>
      </c>
    </row>
    <row r="102" s="13" customFormat="1">
      <c r="A102" s="13"/>
      <c r="B102" s="229"/>
      <c r="C102" s="230"/>
      <c r="D102" s="231" t="s">
        <v>174</v>
      </c>
      <c r="E102" s="232" t="s">
        <v>44</v>
      </c>
      <c r="F102" s="233" t="s">
        <v>90</v>
      </c>
      <c r="G102" s="230"/>
      <c r="H102" s="234">
        <v>1</v>
      </c>
      <c r="I102" s="235"/>
      <c r="J102" s="230"/>
      <c r="K102" s="230"/>
      <c r="L102" s="236"/>
      <c r="M102" s="237"/>
      <c r="N102" s="238"/>
      <c r="O102" s="238"/>
      <c r="P102" s="238"/>
      <c r="Q102" s="238"/>
      <c r="R102" s="238"/>
      <c r="S102" s="238"/>
      <c r="T102" s="239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0" t="s">
        <v>174</v>
      </c>
      <c r="AU102" s="240" t="s">
        <v>21</v>
      </c>
      <c r="AV102" s="13" t="s">
        <v>21</v>
      </c>
      <c r="AW102" s="13" t="s">
        <v>42</v>
      </c>
      <c r="AX102" s="13" t="s">
        <v>90</v>
      </c>
      <c r="AY102" s="240" t="s">
        <v>163</v>
      </c>
    </row>
    <row r="103" s="12" customFormat="1" ht="22.8" customHeight="1">
      <c r="A103" s="12"/>
      <c r="B103" s="195"/>
      <c r="C103" s="196"/>
      <c r="D103" s="197" t="s">
        <v>81</v>
      </c>
      <c r="E103" s="209" t="s">
        <v>1319</v>
      </c>
      <c r="F103" s="209" t="s">
        <v>1320</v>
      </c>
      <c r="G103" s="196"/>
      <c r="H103" s="196"/>
      <c r="I103" s="199"/>
      <c r="J103" s="210">
        <f>BK103</f>
        <v>0</v>
      </c>
      <c r="K103" s="196"/>
      <c r="L103" s="201"/>
      <c r="M103" s="202"/>
      <c r="N103" s="203"/>
      <c r="O103" s="203"/>
      <c r="P103" s="204">
        <f>SUM(P104:P110)</f>
        <v>0</v>
      </c>
      <c r="Q103" s="203"/>
      <c r="R103" s="204">
        <f>SUM(R104:R110)</f>
        <v>0</v>
      </c>
      <c r="S103" s="203"/>
      <c r="T103" s="205">
        <f>SUM(T104:T110)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6" t="s">
        <v>197</v>
      </c>
      <c r="AT103" s="207" t="s">
        <v>81</v>
      </c>
      <c r="AU103" s="207" t="s">
        <v>90</v>
      </c>
      <c r="AY103" s="206" t="s">
        <v>163</v>
      </c>
      <c r="BK103" s="208">
        <f>SUM(BK104:BK110)</f>
        <v>0</v>
      </c>
    </row>
    <row r="104" s="2" customFormat="1" ht="16.5" customHeight="1">
      <c r="A104" s="42"/>
      <c r="B104" s="43"/>
      <c r="C104" s="211" t="s">
        <v>232</v>
      </c>
      <c r="D104" s="211" t="s">
        <v>165</v>
      </c>
      <c r="E104" s="212" t="s">
        <v>1321</v>
      </c>
      <c r="F104" s="213" t="s">
        <v>1322</v>
      </c>
      <c r="G104" s="214" t="s">
        <v>1289</v>
      </c>
      <c r="H104" s="215">
        <v>1</v>
      </c>
      <c r="I104" s="216"/>
      <c r="J104" s="217">
        <f>ROUND(I104*H104,2)</f>
        <v>0</v>
      </c>
      <c r="K104" s="213" t="s">
        <v>44</v>
      </c>
      <c r="L104" s="48"/>
      <c r="M104" s="218" t="s">
        <v>44</v>
      </c>
      <c r="N104" s="219" t="s">
        <v>53</v>
      </c>
      <c r="O104" s="88"/>
      <c r="P104" s="220">
        <f>O104*H104</f>
        <v>0</v>
      </c>
      <c r="Q104" s="220">
        <v>0</v>
      </c>
      <c r="R104" s="220">
        <f>Q104*H104</f>
        <v>0</v>
      </c>
      <c r="S104" s="220">
        <v>0</v>
      </c>
      <c r="T104" s="221">
        <f>S104*H104</f>
        <v>0</v>
      </c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R104" s="222" t="s">
        <v>1290</v>
      </c>
      <c r="AT104" s="222" t="s">
        <v>165</v>
      </c>
      <c r="AU104" s="222" t="s">
        <v>21</v>
      </c>
      <c r="AY104" s="20" t="s">
        <v>163</v>
      </c>
      <c r="BE104" s="223">
        <f>IF(N104="základní",J104,0)</f>
        <v>0</v>
      </c>
      <c r="BF104" s="223">
        <f>IF(N104="snížená",J104,0)</f>
        <v>0</v>
      </c>
      <c r="BG104" s="223">
        <f>IF(N104="zákl. přenesená",J104,0)</f>
        <v>0</v>
      </c>
      <c r="BH104" s="223">
        <f>IF(N104="sníž. přenesená",J104,0)</f>
        <v>0</v>
      </c>
      <c r="BI104" s="223">
        <f>IF(N104="nulová",J104,0)</f>
        <v>0</v>
      </c>
      <c r="BJ104" s="20" t="s">
        <v>90</v>
      </c>
      <c r="BK104" s="223">
        <f>ROUND(I104*H104,2)</f>
        <v>0</v>
      </c>
      <c r="BL104" s="20" t="s">
        <v>1290</v>
      </c>
      <c r="BM104" s="222" t="s">
        <v>1323</v>
      </c>
    </row>
    <row r="105" s="13" customFormat="1">
      <c r="A105" s="13"/>
      <c r="B105" s="229"/>
      <c r="C105" s="230"/>
      <c r="D105" s="231" t="s">
        <v>174</v>
      </c>
      <c r="E105" s="232" t="s">
        <v>44</v>
      </c>
      <c r="F105" s="233" t="s">
        <v>90</v>
      </c>
      <c r="G105" s="230"/>
      <c r="H105" s="234">
        <v>1</v>
      </c>
      <c r="I105" s="235"/>
      <c r="J105" s="230"/>
      <c r="K105" s="230"/>
      <c r="L105" s="236"/>
      <c r="M105" s="237"/>
      <c r="N105" s="238"/>
      <c r="O105" s="238"/>
      <c r="P105" s="238"/>
      <c r="Q105" s="238"/>
      <c r="R105" s="238"/>
      <c r="S105" s="238"/>
      <c r="T105" s="239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0" t="s">
        <v>174</v>
      </c>
      <c r="AU105" s="240" t="s">
        <v>21</v>
      </c>
      <c r="AV105" s="13" t="s">
        <v>21</v>
      </c>
      <c r="AW105" s="13" t="s">
        <v>42</v>
      </c>
      <c r="AX105" s="13" t="s">
        <v>90</v>
      </c>
      <c r="AY105" s="240" t="s">
        <v>163</v>
      </c>
    </row>
    <row r="106" s="2" customFormat="1" ht="16.5" customHeight="1">
      <c r="A106" s="42"/>
      <c r="B106" s="43"/>
      <c r="C106" s="211" t="s">
        <v>239</v>
      </c>
      <c r="D106" s="211" t="s">
        <v>165</v>
      </c>
      <c r="E106" s="212" t="s">
        <v>1324</v>
      </c>
      <c r="F106" s="213" t="s">
        <v>1325</v>
      </c>
      <c r="G106" s="214" t="s">
        <v>1289</v>
      </c>
      <c r="H106" s="215">
        <v>1</v>
      </c>
      <c r="I106" s="216"/>
      <c r="J106" s="217">
        <f>ROUND(I106*H106,2)</f>
        <v>0</v>
      </c>
      <c r="K106" s="213" t="s">
        <v>44</v>
      </c>
      <c r="L106" s="48"/>
      <c r="M106" s="218" t="s">
        <v>44</v>
      </c>
      <c r="N106" s="219" t="s">
        <v>53</v>
      </c>
      <c r="O106" s="88"/>
      <c r="P106" s="220">
        <f>O106*H106</f>
        <v>0</v>
      </c>
      <c r="Q106" s="220">
        <v>0</v>
      </c>
      <c r="R106" s="220">
        <f>Q106*H106</f>
        <v>0</v>
      </c>
      <c r="S106" s="220">
        <v>0</v>
      </c>
      <c r="T106" s="221">
        <f>S106*H106</f>
        <v>0</v>
      </c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R106" s="222" t="s">
        <v>1290</v>
      </c>
      <c r="AT106" s="222" t="s">
        <v>165</v>
      </c>
      <c r="AU106" s="222" t="s">
        <v>21</v>
      </c>
      <c r="AY106" s="20" t="s">
        <v>163</v>
      </c>
      <c r="BE106" s="223">
        <f>IF(N106="základní",J106,0)</f>
        <v>0</v>
      </c>
      <c r="BF106" s="223">
        <f>IF(N106="snížená",J106,0)</f>
        <v>0</v>
      </c>
      <c r="BG106" s="223">
        <f>IF(N106="zákl. přenesená",J106,0)</f>
        <v>0</v>
      </c>
      <c r="BH106" s="223">
        <f>IF(N106="sníž. přenesená",J106,0)</f>
        <v>0</v>
      </c>
      <c r="BI106" s="223">
        <f>IF(N106="nulová",J106,0)</f>
        <v>0</v>
      </c>
      <c r="BJ106" s="20" t="s">
        <v>90</v>
      </c>
      <c r="BK106" s="223">
        <f>ROUND(I106*H106,2)</f>
        <v>0</v>
      </c>
      <c r="BL106" s="20" t="s">
        <v>1290</v>
      </c>
      <c r="BM106" s="222" t="s">
        <v>1326</v>
      </c>
    </row>
    <row r="107" s="2" customFormat="1">
      <c r="A107" s="42"/>
      <c r="B107" s="43"/>
      <c r="C107" s="44"/>
      <c r="D107" s="231" t="s">
        <v>512</v>
      </c>
      <c r="E107" s="44"/>
      <c r="F107" s="273" t="s">
        <v>1327</v>
      </c>
      <c r="G107" s="44"/>
      <c r="H107" s="44"/>
      <c r="I107" s="226"/>
      <c r="J107" s="44"/>
      <c r="K107" s="44"/>
      <c r="L107" s="48"/>
      <c r="M107" s="227"/>
      <c r="N107" s="228"/>
      <c r="O107" s="88"/>
      <c r="P107" s="88"/>
      <c r="Q107" s="88"/>
      <c r="R107" s="88"/>
      <c r="S107" s="88"/>
      <c r="T107" s="89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T107" s="20" t="s">
        <v>512</v>
      </c>
      <c r="AU107" s="20" t="s">
        <v>21</v>
      </c>
    </row>
    <row r="108" s="13" customFormat="1">
      <c r="A108" s="13"/>
      <c r="B108" s="229"/>
      <c r="C108" s="230"/>
      <c r="D108" s="231" t="s">
        <v>174</v>
      </c>
      <c r="E108" s="232" t="s">
        <v>44</v>
      </c>
      <c r="F108" s="233" t="s">
        <v>90</v>
      </c>
      <c r="G108" s="230"/>
      <c r="H108" s="234">
        <v>1</v>
      </c>
      <c r="I108" s="235"/>
      <c r="J108" s="230"/>
      <c r="K108" s="230"/>
      <c r="L108" s="236"/>
      <c r="M108" s="237"/>
      <c r="N108" s="238"/>
      <c r="O108" s="238"/>
      <c r="P108" s="238"/>
      <c r="Q108" s="238"/>
      <c r="R108" s="238"/>
      <c r="S108" s="238"/>
      <c r="T108" s="239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0" t="s">
        <v>174</v>
      </c>
      <c r="AU108" s="240" t="s">
        <v>21</v>
      </c>
      <c r="AV108" s="13" t="s">
        <v>21</v>
      </c>
      <c r="AW108" s="13" t="s">
        <v>42</v>
      </c>
      <c r="AX108" s="13" t="s">
        <v>90</v>
      </c>
      <c r="AY108" s="240" t="s">
        <v>163</v>
      </c>
    </row>
    <row r="109" s="2" customFormat="1" ht="16.5" customHeight="1">
      <c r="A109" s="42"/>
      <c r="B109" s="43"/>
      <c r="C109" s="211" t="s">
        <v>8</v>
      </c>
      <c r="D109" s="211" t="s">
        <v>165</v>
      </c>
      <c r="E109" s="212" t="s">
        <v>1328</v>
      </c>
      <c r="F109" s="213" t="s">
        <v>1329</v>
      </c>
      <c r="G109" s="214" t="s">
        <v>1289</v>
      </c>
      <c r="H109" s="215">
        <v>1</v>
      </c>
      <c r="I109" s="216"/>
      <c r="J109" s="217">
        <f>ROUND(I109*H109,2)</f>
        <v>0</v>
      </c>
      <c r="K109" s="213" t="s">
        <v>44</v>
      </c>
      <c r="L109" s="48"/>
      <c r="M109" s="218" t="s">
        <v>44</v>
      </c>
      <c r="N109" s="219" t="s">
        <v>53</v>
      </c>
      <c r="O109" s="88"/>
      <c r="P109" s="220">
        <f>O109*H109</f>
        <v>0</v>
      </c>
      <c r="Q109" s="220">
        <v>0</v>
      </c>
      <c r="R109" s="220">
        <f>Q109*H109</f>
        <v>0</v>
      </c>
      <c r="S109" s="220">
        <v>0</v>
      </c>
      <c r="T109" s="221">
        <f>S109*H109</f>
        <v>0</v>
      </c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R109" s="222" t="s">
        <v>1290</v>
      </c>
      <c r="AT109" s="222" t="s">
        <v>165</v>
      </c>
      <c r="AU109" s="222" t="s">
        <v>21</v>
      </c>
      <c r="AY109" s="20" t="s">
        <v>163</v>
      </c>
      <c r="BE109" s="223">
        <f>IF(N109="základní",J109,0)</f>
        <v>0</v>
      </c>
      <c r="BF109" s="223">
        <f>IF(N109="snížená",J109,0)</f>
        <v>0</v>
      </c>
      <c r="BG109" s="223">
        <f>IF(N109="zákl. přenesená",J109,0)</f>
        <v>0</v>
      </c>
      <c r="BH109" s="223">
        <f>IF(N109="sníž. přenesená",J109,0)</f>
        <v>0</v>
      </c>
      <c r="BI109" s="223">
        <f>IF(N109="nulová",J109,0)</f>
        <v>0</v>
      </c>
      <c r="BJ109" s="20" t="s">
        <v>90</v>
      </c>
      <c r="BK109" s="223">
        <f>ROUND(I109*H109,2)</f>
        <v>0</v>
      </c>
      <c r="BL109" s="20" t="s">
        <v>1290</v>
      </c>
      <c r="BM109" s="222" t="s">
        <v>1330</v>
      </c>
    </row>
    <row r="110" s="13" customFormat="1">
      <c r="A110" s="13"/>
      <c r="B110" s="229"/>
      <c r="C110" s="230"/>
      <c r="D110" s="231" t="s">
        <v>174</v>
      </c>
      <c r="E110" s="232" t="s">
        <v>44</v>
      </c>
      <c r="F110" s="233" t="s">
        <v>90</v>
      </c>
      <c r="G110" s="230"/>
      <c r="H110" s="234">
        <v>1</v>
      </c>
      <c r="I110" s="235"/>
      <c r="J110" s="230"/>
      <c r="K110" s="230"/>
      <c r="L110" s="236"/>
      <c r="M110" s="288"/>
      <c r="N110" s="289"/>
      <c r="O110" s="289"/>
      <c r="P110" s="289"/>
      <c r="Q110" s="289"/>
      <c r="R110" s="289"/>
      <c r="S110" s="289"/>
      <c r="T110" s="290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0" t="s">
        <v>174</v>
      </c>
      <c r="AU110" s="240" t="s">
        <v>21</v>
      </c>
      <c r="AV110" s="13" t="s">
        <v>21</v>
      </c>
      <c r="AW110" s="13" t="s">
        <v>42</v>
      </c>
      <c r="AX110" s="13" t="s">
        <v>90</v>
      </c>
      <c r="AY110" s="240" t="s">
        <v>163</v>
      </c>
    </row>
    <row r="111" s="2" customFormat="1" ht="6.96" customHeight="1">
      <c r="A111" s="42"/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48"/>
      <c r="M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</row>
  </sheetData>
  <sheetProtection sheet="1" autoFilter="0" formatColumns="0" formatRows="0" objects="1" scenarios="1" spinCount="100000" saltValue="a806yWkhkbIjDhyl3lwnrNaowOmzRAXw78C8DRIDXYo0+0j+cFjtFtC03hcjBcNUaMPZkBNgFhaJlSEvpffxbA==" hashValue="jRWc38lVu3yUZUXIBwp2DG6BoFxEUr7sWY8Avd7S/OlyYyq08jGhcMwqjzDEIDQFl4+VdFtDAjJaG4ZpBwDQWA==" algorithmName="SHA-512" password="88F3"/>
  <autoFilter ref="C82:K110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3"/>
      <c r="C3" s="134"/>
      <c r="D3" s="134"/>
      <c r="E3" s="134"/>
      <c r="F3" s="134"/>
      <c r="G3" s="134"/>
      <c r="H3" s="23"/>
    </row>
    <row r="4" s="1" customFormat="1" ht="24.96" customHeight="1">
      <c r="B4" s="23"/>
      <c r="C4" s="135" t="s">
        <v>1331</v>
      </c>
      <c r="H4" s="23"/>
    </row>
    <row r="5" s="1" customFormat="1" ht="12" customHeight="1">
      <c r="B5" s="23"/>
      <c r="C5" s="143" t="s">
        <v>13</v>
      </c>
      <c r="D5" s="147" t="s">
        <v>14</v>
      </c>
      <c r="E5" s="1"/>
      <c r="F5" s="1"/>
      <c r="H5" s="23"/>
    </row>
    <row r="6" s="1" customFormat="1" ht="36.96" customHeight="1">
      <c r="B6" s="23"/>
      <c r="C6" s="291" t="s">
        <v>16</v>
      </c>
      <c r="D6" s="292" t="s">
        <v>17</v>
      </c>
      <c r="E6" s="1"/>
      <c r="F6" s="1"/>
      <c r="H6" s="23"/>
    </row>
    <row r="7" s="1" customFormat="1" ht="16.5" customHeight="1">
      <c r="B7" s="23"/>
      <c r="C7" s="137" t="s">
        <v>24</v>
      </c>
      <c r="D7" s="142" t="str">
        <f>'Rekapitulace stavby'!AN8</f>
        <v>8. 9. 2025</v>
      </c>
      <c r="H7" s="23"/>
    </row>
    <row r="8" s="2" customFormat="1" ht="10.8" customHeight="1">
      <c r="A8" s="42"/>
      <c r="B8" s="48"/>
      <c r="C8" s="42"/>
      <c r="D8" s="42"/>
      <c r="E8" s="42"/>
      <c r="F8" s="42"/>
      <c r="G8" s="42"/>
      <c r="H8" s="48"/>
    </row>
    <row r="9" s="11" customFormat="1" ht="29.28" customHeight="1">
      <c r="A9" s="184"/>
      <c r="B9" s="293"/>
      <c r="C9" s="294" t="s">
        <v>63</v>
      </c>
      <c r="D9" s="295" t="s">
        <v>64</v>
      </c>
      <c r="E9" s="295" t="s">
        <v>150</v>
      </c>
      <c r="F9" s="296" t="s">
        <v>1332</v>
      </c>
      <c r="G9" s="184"/>
      <c r="H9" s="293"/>
    </row>
    <row r="10" s="2" customFormat="1" ht="26.4" customHeight="1">
      <c r="A10" s="42"/>
      <c r="B10" s="48"/>
      <c r="C10" s="297" t="s">
        <v>87</v>
      </c>
      <c r="D10" s="297" t="s">
        <v>88</v>
      </c>
      <c r="E10" s="42"/>
      <c r="F10" s="42"/>
      <c r="G10" s="42"/>
      <c r="H10" s="48"/>
    </row>
    <row r="11" s="2" customFormat="1" ht="16.8" customHeight="1">
      <c r="A11" s="42"/>
      <c r="B11" s="48"/>
      <c r="C11" s="298" t="s">
        <v>110</v>
      </c>
      <c r="D11" s="299" t="s">
        <v>111</v>
      </c>
      <c r="E11" s="300" t="s">
        <v>112</v>
      </c>
      <c r="F11" s="301">
        <v>56.862000000000002</v>
      </c>
      <c r="G11" s="42"/>
      <c r="H11" s="48"/>
    </row>
    <row r="12" s="2" customFormat="1" ht="16.8" customHeight="1">
      <c r="A12" s="42"/>
      <c r="B12" s="48"/>
      <c r="C12" s="302" t="s">
        <v>110</v>
      </c>
      <c r="D12" s="302" t="s">
        <v>404</v>
      </c>
      <c r="E12" s="20" t="s">
        <v>44</v>
      </c>
      <c r="F12" s="303">
        <v>56.862000000000002</v>
      </c>
      <c r="G12" s="42"/>
      <c r="H12" s="48"/>
    </row>
    <row r="13" s="2" customFormat="1" ht="16.8" customHeight="1">
      <c r="A13" s="42"/>
      <c r="B13" s="48"/>
      <c r="C13" s="304" t="s">
        <v>1333</v>
      </c>
      <c r="D13" s="42"/>
      <c r="E13" s="42"/>
      <c r="F13" s="42"/>
      <c r="G13" s="42"/>
      <c r="H13" s="48"/>
    </row>
    <row r="14" s="2" customFormat="1" ht="16.8" customHeight="1">
      <c r="A14" s="42"/>
      <c r="B14" s="48"/>
      <c r="C14" s="302" t="s">
        <v>400</v>
      </c>
      <c r="D14" s="302" t="s">
        <v>1334</v>
      </c>
      <c r="E14" s="20" t="s">
        <v>112</v>
      </c>
      <c r="F14" s="303">
        <v>56.862000000000002</v>
      </c>
      <c r="G14" s="42"/>
      <c r="H14" s="48"/>
    </row>
    <row r="15" s="2" customFormat="1" ht="16.8" customHeight="1">
      <c r="A15" s="42"/>
      <c r="B15" s="48"/>
      <c r="C15" s="302" t="s">
        <v>291</v>
      </c>
      <c r="D15" s="302" t="s">
        <v>1335</v>
      </c>
      <c r="E15" s="20" t="s">
        <v>112</v>
      </c>
      <c r="F15" s="303">
        <v>656.14400000000001</v>
      </c>
      <c r="G15" s="42"/>
      <c r="H15" s="48"/>
    </row>
    <row r="16" s="2" customFormat="1" ht="16.8" customHeight="1">
      <c r="A16" s="42"/>
      <c r="B16" s="48"/>
      <c r="C16" s="298" t="s">
        <v>114</v>
      </c>
      <c r="D16" s="299" t="s">
        <v>115</v>
      </c>
      <c r="E16" s="300" t="s">
        <v>112</v>
      </c>
      <c r="F16" s="301">
        <v>264.13400000000001</v>
      </c>
      <c r="G16" s="42"/>
      <c r="H16" s="48"/>
    </row>
    <row r="17" s="2" customFormat="1" ht="16.8" customHeight="1">
      <c r="A17" s="42"/>
      <c r="B17" s="48"/>
      <c r="C17" s="302" t="s">
        <v>44</v>
      </c>
      <c r="D17" s="302" t="s">
        <v>302</v>
      </c>
      <c r="E17" s="20" t="s">
        <v>44</v>
      </c>
      <c r="F17" s="303">
        <v>253.61699999999999</v>
      </c>
      <c r="G17" s="42"/>
      <c r="H17" s="48"/>
    </row>
    <row r="18" s="2" customFormat="1" ht="16.8" customHeight="1">
      <c r="A18" s="42"/>
      <c r="B18" s="48"/>
      <c r="C18" s="302" t="s">
        <v>44</v>
      </c>
      <c r="D18" s="302" t="s">
        <v>303</v>
      </c>
      <c r="E18" s="20" t="s">
        <v>44</v>
      </c>
      <c r="F18" s="303">
        <v>7.3319999999999999</v>
      </c>
      <c r="G18" s="42"/>
      <c r="H18" s="48"/>
    </row>
    <row r="19" s="2" customFormat="1" ht="16.8" customHeight="1">
      <c r="A19" s="42"/>
      <c r="B19" s="48"/>
      <c r="C19" s="302" t="s">
        <v>44</v>
      </c>
      <c r="D19" s="302" t="s">
        <v>304</v>
      </c>
      <c r="E19" s="20" t="s">
        <v>44</v>
      </c>
      <c r="F19" s="303">
        <v>3.1850000000000001</v>
      </c>
      <c r="G19" s="42"/>
      <c r="H19" s="48"/>
    </row>
    <row r="20" s="2" customFormat="1" ht="16.8" customHeight="1">
      <c r="A20" s="42"/>
      <c r="B20" s="48"/>
      <c r="C20" s="302" t="s">
        <v>114</v>
      </c>
      <c r="D20" s="302" t="s">
        <v>226</v>
      </c>
      <c r="E20" s="20" t="s">
        <v>44</v>
      </c>
      <c r="F20" s="303">
        <v>264.13400000000001</v>
      </c>
      <c r="G20" s="42"/>
      <c r="H20" s="48"/>
    </row>
    <row r="21" s="2" customFormat="1" ht="16.8" customHeight="1">
      <c r="A21" s="42"/>
      <c r="B21" s="48"/>
      <c r="C21" s="304" t="s">
        <v>1333</v>
      </c>
      <c r="D21" s="42"/>
      <c r="E21" s="42"/>
      <c r="F21" s="42"/>
      <c r="G21" s="42"/>
      <c r="H21" s="48"/>
    </row>
    <row r="22" s="2" customFormat="1" ht="16.8" customHeight="1">
      <c r="A22" s="42"/>
      <c r="B22" s="48"/>
      <c r="C22" s="302" t="s">
        <v>298</v>
      </c>
      <c r="D22" s="302" t="s">
        <v>1336</v>
      </c>
      <c r="E22" s="20" t="s">
        <v>112</v>
      </c>
      <c r="F22" s="303">
        <v>264.13400000000001</v>
      </c>
      <c r="G22" s="42"/>
      <c r="H22" s="48"/>
    </row>
    <row r="23" s="2" customFormat="1" ht="16.8" customHeight="1">
      <c r="A23" s="42"/>
      <c r="B23" s="48"/>
      <c r="C23" s="302" t="s">
        <v>291</v>
      </c>
      <c r="D23" s="302" t="s">
        <v>1335</v>
      </c>
      <c r="E23" s="20" t="s">
        <v>112</v>
      </c>
      <c r="F23" s="303">
        <v>656.14400000000001</v>
      </c>
      <c r="G23" s="42"/>
      <c r="H23" s="48"/>
    </row>
    <row r="24" s="2" customFormat="1" ht="16.8" customHeight="1">
      <c r="A24" s="42"/>
      <c r="B24" s="48"/>
      <c r="C24" s="302" t="s">
        <v>307</v>
      </c>
      <c r="D24" s="302" t="s">
        <v>308</v>
      </c>
      <c r="E24" s="20" t="s">
        <v>279</v>
      </c>
      <c r="F24" s="303">
        <v>456.01600000000002</v>
      </c>
      <c r="G24" s="42"/>
      <c r="H24" s="48"/>
    </row>
    <row r="25" s="2" customFormat="1" ht="16.8" customHeight="1">
      <c r="A25" s="42"/>
      <c r="B25" s="48"/>
      <c r="C25" s="298" t="s">
        <v>118</v>
      </c>
      <c r="D25" s="299" t="s">
        <v>119</v>
      </c>
      <c r="E25" s="300" t="s">
        <v>112</v>
      </c>
      <c r="F25" s="301">
        <v>327.29599999999999</v>
      </c>
      <c r="G25" s="42"/>
      <c r="H25" s="48"/>
    </row>
    <row r="26" s="2" customFormat="1" ht="16.8" customHeight="1">
      <c r="A26" s="42"/>
      <c r="B26" s="48"/>
      <c r="C26" s="302" t="s">
        <v>44</v>
      </c>
      <c r="D26" s="302" t="s">
        <v>288</v>
      </c>
      <c r="E26" s="20" t="s">
        <v>44</v>
      </c>
      <c r="F26" s="303">
        <v>983.44000000000005</v>
      </c>
      <c r="G26" s="42"/>
      <c r="H26" s="48"/>
    </row>
    <row r="27" s="2" customFormat="1" ht="16.8" customHeight="1">
      <c r="A27" s="42"/>
      <c r="B27" s="48"/>
      <c r="C27" s="302" t="s">
        <v>44</v>
      </c>
      <c r="D27" s="302" t="s">
        <v>289</v>
      </c>
      <c r="E27" s="20" t="s">
        <v>44</v>
      </c>
      <c r="F27" s="303">
        <v>-656.14400000000001</v>
      </c>
      <c r="G27" s="42"/>
      <c r="H27" s="48"/>
    </row>
    <row r="28" s="2" customFormat="1" ht="16.8" customHeight="1">
      <c r="A28" s="42"/>
      <c r="B28" s="48"/>
      <c r="C28" s="302" t="s">
        <v>118</v>
      </c>
      <c r="D28" s="302" t="s">
        <v>226</v>
      </c>
      <c r="E28" s="20" t="s">
        <v>44</v>
      </c>
      <c r="F28" s="303">
        <v>327.29599999999999</v>
      </c>
      <c r="G28" s="42"/>
      <c r="H28" s="48"/>
    </row>
    <row r="29" s="2" customFormat="1" ht="16.8" customHeight="1">
      <c r="A29" s="42"/>
      <c r="B29" s="48"/>
      <c r="C29" s="304" t="s">
        <v>1333</v>
      </c>
      <c r="D29" s="42"/>
      <c r="E29" s="42"/>
      <c r="F29" s="42"/>
      <c r="G29" s="42"/>
      <c r="H29" s="48"/>
    </row>
    <row r="30" s="2" customFormat="1" ht="16.8" customHeight="1">
      <c r="A30" s="42"/>
      <c r="B30" s="48"/>
      <c r="C30" s="302" t="s">
        <v>284</v>
      </c>
      <c r="D30" s="302" t="s">
        <v>1337</v>
      </c>
      <c r="E30" s="20" t="s">
        <v>112</v>
      </c>
      <c r="F30" s="303">
        <v>327.29599999999999</v>
      </c>
      <c r="G30" s="42"/>
      <c r="H30" s="48"/>
    </row>
    <row r="31" s="2" customFormat="1" ht="16.8" customHeight="1">
      <c r="A31" s="42"/>
      <c r="B31" s="48"/>
      <c r="C31" s="302" t="s">
        <v>261</v>
      </c>
      <c r="D31" s="302" t="s">
        <v>1338</v>
      </c>
      <c r="E31" s="20" t="s">
        <v>112</v>
      </c>
      <c r="F31" s="303">
        <v>327.29599999999999</v>
      </c>
      <c r="G31" s="42"/>
      <c r="H31" s="48"/>
    </row>
    <row r="32" s="2" customFormat="1" ht="16.8" customHeight="1">
      <c r="A32" s="42"/>
      <c r="B32" s="48"/>
      <c r="C32" s="302" t="s">
        <v>266</v>
      </c>
      <c r="D32" s="302" t="s">
        <v>1339</v>
      </c>
      <c r="E32" s="20" t="s">
        <v>112</v>
      </c>
      <c r="F32" s="303">
        <v>3272.96</v>
      </c>
      <c r="G32" s="42"/>
      <c r="H32" s="48"/>
    </row>
    <row r="33" s="2" customFormat="1" ht="16.8" customHeight="1">
      <c r="A33" s="42"/>
      <c r="B33" s="48"/>
      <c r="C33" s="302" t="s">
        <v>277</v>
      </c>
      <c r="D33" s="302" t="s">
        <v>1340</v>
      </c>
      <c r="E33" s="20" t="s">
        <v>279</v>
      </c>
      <c r="F33" s="303">
        <v>654.59199999999998</v>
      </c>
      <c r="G33" s="42"/>
      <c r="H33" s="48"/>
    </row>
    <row r="34" s="2" customFormat="1" ht="16.8" customHeight="1">
      <c r="A34" s="42"/>
      <c r="B34" s="48"/>
      <c r="C34" s="298" t="s">
        <v>121</v>
      </c>
      <c r="D34" s="299" t="s">
        <v>122</v>
      </c>
      <c r="E34" s="300" t="s">
        <v>112</v>
      </c>
      <c r="F34" s="301">
        <v>53.899999999999999</v>
      </c>
      <c r="G34" s="42"/>
      <c r="H34" s="48"/>
    </row>
    <row r="35" s="2" customFormat="1" ht="16.8" customHeight="1">
      <c r="A35" s="42"/>
      <c r="B35" s="48"/>
      <c r="C35" s="302" t="s">
        <v>44</v>
      </c>
      <c r="D35" s="302" t="s">
        <v>193</v>
      </c>
      <c r="E35" s="20" t="s">
        <v>44</v>
      </c>
      <c r="F35" s="303">
        <v>14.199999999999999</v>
      </c>
      <c r="G35" s="42"/>
      <c r="H35" s="48"/>
    </row>
    <row r="36" s="2" customFormat="1" ht="16.8" customHeight="1">
      <c r="A36" s="42"/>
      <c r="B36" s="48"/>
      <c r="C36" s="302" t="s">
        <v>44</v>
      </c>
      <c r="D36" s="302" t="s">
        <v>193</v>
      </c>
      <c r="E36" s="20" t="s">
        <v>44</v>
      </c>
      <c r="F36" s="303">
        <v>14.199999999999999</v>
      </c>
      <c r="G36" s="42"/>
      <c r="H36" s="48"/>
    </row>
    <row r="37" s="2" customFormat="1" ht="16.8" customHeight="1">
      <c r="A37" s="42"/>
      <c r="B37" s="48"/>
      <c r="C37" s="302" t="s">
        <v>44</v>
      </c>
      <c r="D37" s="302" t="s">
        <v>7</v>
      </c>
      <c r="E37" s="20" t="s">
        <v>44</v>
      </c>
      <c r="F37" s="303">
        <v>21</v>
      </c>
      <c r="G37" s="42"/>
      <c r="H37" s="48"/>
    </row>
    <row r="38" s="2" customFormat="1" ht="16.8" customHeight="1">
      <c r="A38" s="42"/>
      <c r="B38" s="48"/>
      <c r="C38" s="302" t="s">
        <v>44</v>
      </c>
      <c r="D38" s="302" t="s">
        <v>194</v>
      </c>
      <c r="E38" s="20" t="s">
        <v>44</v>
      </c>
      <c r="F38" s="303">
        <v>4.5</v>
      </c>
      <c r="G38" s="42"/>
      <c r="H38" s="48"/>
    </row>
    <row r="39" s="2" customFormat="1" ht="16.8" customHeight="1">
      <c r="A39" s="42"/>
      <c r="B39" s="48"/>
      <c r="C39" s="302" t="s">
        <v>121</v>
      </c>
      <c r="D39" s="302" t="s">
        <v>195</v>
      </c>
      <c r="E39" s="20" t="s">
        <v>44</v>
      </c>
      <c r="F39" s="303">
        <v>53.899999999999999</v>
      </c>
      <c r="G39" s="42"/>
      <c r="H39" s="48"/>
    </row>
    <row r="40" s="2" customFormat="1" ht="16.8" customHeight="1">
      <c r="A40" s="42"/>
      <c r="B40" s="48"/>
      <c r="C40" s="304" t="s">
        <v>1333</v>
      </c>
      <c r="D40" s="42"/>
      <c r="E40" s="42"/>
      <c r="F40" s="42"/>
      <c r="G40" s="42"/>
      <c r="H40" s="48"/>
    </row>
    <row r="41" s="2" customFormat="1" ht="16.8" customHeight="1">
      <c r="A41" s="42"/>
      <c r="B41" s="48"/>
      <c r="C41" s="302" t="s">
        <v>189</v>
      </c>
      <c r="D41" s="302" t="s">
        <v>1341</v>
      </c>
      <c r="E41" s="20" t="s">
        <v>112</v>
      </c>
      <c r="F41" s="303">
        <v>43.119999999999997</v>
      </c>
      <c r="G41" s="42"/>
      <c r="H41" s="48"/>
    </row>
    <row r="42" s="2" customFormat="1" ht="16.8" customHeight="1">
      <c r="A42" s="42"/>
      <c r="B42" s="48"/>
      <c r="C42" s="302" t="s">
        <v>198</v>
      </c>
      <c r="D42" s="302" t="s">
        <v>1342</v>
      </c>
      <c r="E42" s="20" t="s">
        <v>112</v>
      </c>
      <c r="F42" s="303">
        <v>10.779999999999999</v>
      </c>
      <c r="G42" s="42"/>
      <c r="H42" s="48"/>
    </row>
    <row r="43" s="2" customFormat="1" ht="16.8" customHeight="1">
      <c r="A43" s="42"/>
      <c r="B43" s="48"/>
      <c r="C43" s="302" t="s">
        <v>284</v>
      </c>
      <c r="D43" s="302" t="s">
        <v>1337</v>
      </c>
      <c r="E43" s="20" t="s">
        <v>112</v>
      </c>
      <c r="F43" s="303">
        <v>327.29599999999999</v>
      </c>
      <c r="G43" s="42"/>
      <c r="H43" s="48"/>
    </row>
    <row r="44" s="2" customFormat="1" ht="16.8" customHeight="1">
      <c r="A44" s="42"/>
      <c r="B44" s="48"/>
      <c r="C44" s="298" t="s">
        <v>124</v>
      </c>
      <c r="D44" s="299" t="s">
        <v>125</v>
      </c>
      <c r="E44" s="300" t="s">
        <v>112</v>
      </c>
      <c r="F44" s="301">
        <v>929.53999999999996</v>
      </c>
      <c r="G44" s="42"/>
      <c r="H44" s="48"/>
    </row>
    <row r="45" s="2" customFormat="1" ht="16.8" customHeight="1">
      <c r="A45" s="42"/>
      <c r="B45" s="48"/>
      <c r="C45" s="302" t="s">
        <v>44</v>
      </c>
      <c r="D45" s="302" t="s">
        <v>208</v>
      </c>
      <c r="E45" s="20" t="s">
        <v>44</v>
      </c>
      <c r="F45" s="303">
        <v>890.84000000000003</v>
      </c>
      <c r="G45" s="42"/>
      <c r="H45" s="48"/>
    </row>
    <row r="46" s="2" customFormat="1" ht="16.8" customHeight="1">
      <c r="A46" s="42"/>
      <c r="B46" s="48"/>
      <c r="C46" s="302" t="s">
        <v>44</v>
      </c>
      <c r="D46" s="302" t="s">
        <v>209</v>
      </c>
      <c r="E46" s="20" t="s">
        <v>44</v>
      </c>
      <c r="F46" s="303">
        <v>29.140000000000001</v>
      </c>
      <c r="G46" s="42"/>
      <c r="H46" s="48"/>
    </row>
    <row r="47" s="2" customFormat="1" ht="16.8" customHeight="1">
      <c r="A47" s="42"/>
      <c r="B47" s="48"/>
      <c r="C47" s="302" t="s">
        <v>44</v>
      </c>
      <c r="D47" s="302" t="s">
        <v>210</v>
      </c>
      <c r="E47" s="20" t="s">
        <v>44</v>
      </c>
      <c r="F47" s="303">
        <v>9.5600000000000005</v>
      </c>
      <c r="G47" s="42"/>
      <c r="H47" s="48"/>
    </row>
    <row r="48" s="2" customFormat="1" ht="16.8" customHeight="1">
      <c r="A48" s="42"/>
      <c r="B48" s="48"/>
      <c r="C48" s="302" t="s">
        <v>124</v>
      </c>
      <c r="D48" s="302" t="s">
        <v>195</v>
      </c>
      <c r="E48" s="20" t="s">
        <v>44</v>
      </c>
      <c r="F48" s="303">
        <v>929.53999999999996</v>
      </c>
      <c r="G48" s="42"/>
      <c r="H48" s="48"/>
    </row>
    <row r="49" s="2" customFormat="1" ht="16.8" customHeight="1">
      <c r="A49" s="42"/>
      <c r="B49" s="48"/>
      <c r="C49" s="304" t="s">
        <v>1333</v>
      </c>
      <c r="D49" s="42"/>
      <c r="E49" s="42"/>
      <c r="F49" s="42"/>
      <c r="G49" s="42"/>
      <c r="H49" s="48"/>
    </row>
    <row r="50" s="2" customFormat="1" ht="16.8" customHeight="1">
      <c r="A50" s="42"/>
      <c r="B50" s="48"/>
      <c r="C50" s="302" t="s">
        <v>204</v>
      </c>
      <c r="D50" s="302" t="s">
        <v>1343</v>
      </c>
      <c r="E50" s="20" t="s">
        <v>112</v>
      </c>
      <c r="F50" s="303">
        <v>743.63199999999995</v>
      </c>
      <c r="G50" s="42"/>
      <c r="H50" s="48"/>
    </row>
    <row r="51" s="2" customFormat="1" ht="16.8" customHeight="1">
      <c r="A51" s="42"/>
      <c r="B51" s="48"/>
      <c r="C51" s="302" t="s">
        <v>213</v>
      </c>
      <c r="D51" s="302" t="s">
        <v>1344</v>
      </c>
      <c r="E51" s="20" t="s">
        <v>112</v>
      </c>
      <c r="F51" s="303">
        <v>185.90799999999999</v>
      </c>
      <c r="G51" s="42"/>
      <c r="H51" s="48"/>
    </row>
    <row r="52" s="2" customFormat="1" ht="16.8" customHeight="1">
      <c r="A52" s="42"/>
      <c r="B52" s="48"/>
      <c r="C52" s="302" t="s">
        <v>284</v>
      </c>
      <c r="D52" s="302" t="s">
        <v>1337</v>
      </c>
      <c r="E52" s="20" t="s">
        <v>112</v>
      </c>
      <c r="F52" s="303">
        <v>327.29599999999999</v>
      </c>
      <c r="G52" s="42"/>
      <c r="H52" s="48"/>
    </row>
    <row r="53" s="2" customFormat="1" ht="16.8" customHeight="1">
      <c r="A53" s="42"/>
      <c r="B53" s="48"/>
      <c r="C53" s="302" t="s">
        <v>291</v>
      </c>
      <c r="D53" s="302" t="s">
        <v>1335</v>
      </c>
      <c r="E53" s="20" t="s">
        <v>112</v>
      </c>
      <c r="F53" s="303">
        <v>656.14400000000001</v>
      </c>
      <c r="G53" s="42"/>
      <c r="H53" s="48"/>
    </row>
    <row r="54" s="2" customFormat="1" ht="16.8" customHeight="1">
      <c r="A54" s="42"/>
      <c r="B54" s="48"/>
      <c r="C54" s="298" t="s">
        <v>127</v>
      </c>
      <c r="D54" s="299" t="s">
        <v>128</v>
      </c>
      <c r="E54" s="300" t="s">
        <v>112</v>
      </c>
      <c r="F54" s="301">
        <v>656.14400000000001</v>
      </c>
      <c r="G54" s="42"/>
      <c r="H54" s="48"/>
    </row>
    <row r="55" s="2" customFormat="1" ht="16.8" customHeight="1">
      <c r="A55" s="42"/>
      <c r="B55" s="48"/>
      <c r="C55" s="302" t="s">
        <v>44</v>
      </c>
      <c r="D55" s="302" t="s">
        <v>124</v>
      </c>
      <c r="E55" s="20" t="s">
        <v>44</v>
      </c>
      <c r="F55" s="303">
        <v>929.53999999999996</v>
      </c>
      <c r="G55" s="42"/>
      <c r="H55" s="48"/>
    </row>
    <row r="56" s="2" customFormat="1" ht="16.8" customHeight="1">
      <c r="A56" s="42"/>
      <c r="B56" s="48"/>
      <c r="C56" s="302" t="s">
        <v>44</v>
      </c>
      <c r="D56" s="302" t="s">
        <v>295</v>
      </c>
      <c r="E56" s="20" t="s">
        <v>44</v>
      </c>
      <c r="F56" s="303">
        <v>-264.13400000000001</v>
      </c>
      <c r="G56" s="42"/>
      <c r="H56" s="48"/>
    </row>
    <row r="57" s="2" customFormat="1" ht="16.8" customHeight="1">
      <c r="A57" s="42"/>
      <c r="B57" s="48"/>
      <c r="C57" s="302" t="s">
        <v>44</v>
      </c>
      <c r="D57" s="302" t="s">
        <v>296</v>
      </c>
      <c r="E57" s="20" t="s">
        <v>44</v>
      </c>
      <c r="F57" s="303">
        <v>-56.862000000000002</v>
      </c>
      <c r="G57" s="42"/>
      <c r="H57" s="48"/>
    </row>
    <row r="58" s="2" customFormat="1" ht="16.8" customHeight="1">
      <c r="A58" s="42"/>
      <c r="B58" s="48"/>
      <c r="C58" s="302" t="s">
        <v>44</v>
      </c>
      <c r="D58" s="302" t="s">
        <v>297</v>
      </c>
      <c r="E58" s="20" t="s">
        <v>44</v>
      </c>
      <c r="F58" s="303">
        <v>47.600000000000001</v>
      </c>
      <c r="G58" s="42"/>
      <c r="H58" s="48"/>
    </row>
    <row r="59" s="2" customFormat="1" ht="16.8" customHeight="1">
      <c r="A59" s="42"/>
      <c r="B59" s="48"/>
      <c r="C59" s="302" t="s">
        <v>127</v>
      </c>
      <c r="D59" s="302" t="s">
        <v>226</v>
      </c>
      <c r="E59" s="20" t="s">
        <v>44</v>
      </c>
      <c r="F59" s="303">
        <v>656.14400000000001</v>
      </c>
      <c r="G59" s="42"/>
      <c r="H59" s="48"/>
    </row>
    <row r="60" s="2" customFormat="1" ht="16.8" customHeight="1">
      <c r="A60" s="42"/>
      <c r="B60" s="48"/>
      <c r="C60" s="304" t="s">
        <v>1333</v>
      </c>
      <c r="D60" s="42"/>
      <c r="E60" s="42"/>
      <c r="F60" s="42"/>
      <c r="G60" s="42"/>
      <c r="H60" s="48"/>
    </row>
    <row r="61" s="2" customFormat="1" ht="16.8" customHeight="1">
      <c r="A61" s="42"/>
      <c r="B61" s="48"/>
      <c r="C61" s="302" t="s">
        <v>291</v>
      </c>
      <c r="D61" s="302" t="s">
        <v>1335</v>
      </c>
      <c r="E61" s="20" t="s">
        <v>112</v>
      </c>
      <c r="F61" s="303">
        <v>656.14400000000001</v>
      </c>
      <c r="G61" s="42"/>
      <c r="H61" s="48"/>
    </row>
    <row r="62" s="2" customFormat="1" ht="16.8" customHeight="1">
      <c r="A62" s="42"/>
      <c r="B62" s="48"/>
      <c r="C62" s="302" t="s">
        <v>255</v>
      </c>
      <c r="D62" s="302" t="s">
        <v>1345</v>
      </c>
      <c r="E62" s="20" t="s">
        <v>112</v>
      </c>
      <c r="F62" s="303">
        <v>1312.288</v>
      </c>
      <c r="G62" s="42"/>
      <c r="H62" s="48"/>
    </row>
    <row r="63" s="2" customFormat="1" ht="16.8" customHeight="1">
      <c r="A63" s="42"/>
      <c r="B63" s="48"/>
      <c r="C63" s="302" t="s">
        <v>272</v>
      </c>
      <c r="D63" s="302" t="s">
        <v>1346</v>
      </c>
      <c r="E63" s="20" t="s">
        <v>112</v>
      </c>
      <c r="F63" s="303">
        <v>656.14400000000001</v>
      </c>
      <c r="G63" s="42"/>
      <c r="H63" s="48"/>
    </row>
    <row r="64" s="2" customFormat="1" ht="16.8" customHeight="1">
      <c r="A64" s="42"/>
      <c r="B64" s="48"/>
      <c r="C64" s="302" t="s">
        <v>284</v>
      </c>
      <c r="D64" s="302" t="s">
        <v>1337</v>
      </c>
      <c r="E64" s="20" t="s">
        <v>112</v>
      </c>
      <c r="F64" s="303">
        <v>327.29599999999999</v>
      </c>
      <c r="G64" s="42"/>
      <c r="H64" s="48"/>
    </row>
    <row r="65" s="2" customFormat="1" ht="26.4" customHeight="1">
      <c r="A65" s="42"/>
      <c r="B65" s="48"/>
      <c r="C65" s="297" t="s">
        <v>93</v>
      </c>
      <c r="D65" s="297" t="s">
        <v>94</v>
      </c>
      <c r="E65" s="42"/>
      <c r="F65" s="42"/>
      <c r="G65" s="42"/>
      <c r="H65" s="48"/>
    </row>
    <row r="66" s="2" customFormat="1" ht="16.8" customHeight="1">
      <c r="A66" s="42"/>
      <c r="B66" s="48"/>
      <c r="C66" s="298" t="s">
        <v>110</v>
      </c>
      <c r="D66" s="299" t="s">
        <v>111</v>
      </c>
      <c r="E66" s="300" t="s">
        <v>112</v>
      </c>
      <c r="F66" s="301">
        <v>2.52</v>
      </c>
      <c r="G66" s="42"/>
      <c r="H66" s="48"/>
    </row>
    <row r="67" s="2" customFormat="1" ht="16.8" customHeight="1">
      <c r="A67" s="42"/>
      <c r="B67" s="48"/>
      <c r="C67" s="302" t="s">
        <v>110</v>
      </c>
      <c r="D67" s="302" t="s">
        <v>809</v>
      </c>
      <c r="E67" s="20" t="s">
        <v>44</v>
      </c>
      <c r="F67" s="303">
        <v>2.52</v>
      </c>
      <c r="G67" s="42"/>
      <c r="H67" s="48"/>
    </row>
    <row r="68" s="2" customFormat="1" ht="16.8" customHeight="1">
      <c r="A68" s="42"/>
      <c r="B68" s="48"/>
      <c r="C68" s="304" t="s">
        <v>1333</v>
      </c>
      <c r="D68" s="42"/>
      <c r="E68" s="42"/>
      <c r="F68" s="42"/>
      <c r="G68" s="42"/>
      <c r="H68" s="48"/>
    </row>
    <row r="69" s="2" customFormat="1" ht="16.8" customHeight="1">
      <c r="A69" s="42"/>
      <c r="B69" s="48"/>
      <c r="C69" s="302" t="s">
        <v>400</v>
      </c>
      <c r="D69" s="302" t="s">
        <v>1334</v>
      </c>
      <c r="E69" s="20" t="s">
        <v>112</v>
      </c>
      <c r="F69" s="303">
        <v>2.52</v>
      </c>
      <c r="G69" s="42"/>
      <c r="H69" s="48"/>
    </row>
    <row r="70" s="2" customFormat="1" ht="16.8" customHeight="1">
      <c r="A70" s="42"/>
      <c r="B70" s="48"/>
      <c r="C70" s="302" t="s">
        <v>291</v>
      </c>
      <c r="D70" s="302" t="s">
        <v>1335</v>
      </c>
      <c r="E70" s="20" t="s">
        <v>112</v>
      </c>
      <c r="F70" s="303">
        <v>100.464</v>
      </c>
      <c r="G70" s="42"/>
      <c r="H70" s="48"/>
    </row>
    <row r="71" s="2" customFormat="1" ht="16.8" customHeight="1">
      <c r="A71" s="42"/>
      <c r="B71" s="48"/>
      <c r="C71" s="298" t="s">
        <v>114</v>
      </c>
      <c r="D71" s="299" t="s">
        <v>115</v>
      </c>
      <c r="E71" s="300" t="s">
        <v>112</v>
      </c>
      <c r="F71" s="301">
        <v>8.3160000000000007</v>
      </c>
      <c r="G71" s="42"/>
      <c r="H71" s="48"/>
    </row>
    <row r="72" s="2" customFormat="1" ht="16.8" customHeight="1">
      <c r="A72" s="42"/>
      <c r="B72" s="48"/>
      <c r="C72" s="302" t="s">
        <v>44</v>
      </c>
      <c r="D72" s="302" t="s">
        <v>801</v>
      </c>
      <c r="E72" s="20" t="s">
        <v>44</v>
      </c>
      <c r="F72" s="303">
        <v>8.3160000000000007</v>
      </c>
      <c r="G72" s="42"/>
      <c r="H72" s="48"/>
    </row>
    <row r="73" s="2" customFormat="1" ht="16.8" customHeight="1">
      <c r="A73" s="42"/>
      <c r="B73" s="48"/>
      <c r="C73" s="302" t="s">
        <v>114</v>
      </c>
      <c r="D73" s="302" t="s">
        <v>226</v>
      </c>
      <c r="E73" s="20" t="s">
        <v>44</v>
      </c>
      <c r="F73" s="303">
        <v>8.3160000000000007</v>
      </c>
      <c r="G73" s="42"/>
      <c r="H73" s="48"/>
    </row>
    <row r="74" s="2" customFormat="1" ht="16.8" customHeight="1">
      <c r="A74" s="42"/>
      <c r="B74" s="48"/>
      <c r="C74" s="304" t="s">
        <v>1333</v>
      </c>
      <c r="D74" s="42"/>
      <c r="E74" s="42"/>
      <c r="F74" s="42"/>
      <c r="G74" s="42"/>
      <c r="H74" s="48"/>
    </row>
    <row r="75" s="2" customFormat="1" ht="16.8" customHeight="1">
      <c r="A75" s="42"/>
      <c r="B75" s="48"/>
      <c r="C75" s="302" t="s">
        <v>298</v>
      </c>
      <c r="D75" s="302" t="s">
        <v>1336</v>
      </c>
      <c r="E75" s="20" t="s">
        <v>112</v>
      </c>
      <c r="F75" s="303">
        <v>8.3160000000000007</v>
      </c>
      <c r="G75" s="42"/>
      <c r="H75" s="48"/>
    </row>
    <row r="76" s="2" customFormat="1" ht="16.8" customHeight="1">
      <c r="A76" s="42"/>
      <c r="B76" s="48"/>
      <c r="C76" s="302" t="s">
        <v>291</v>
      </c>
      <c r="D76" s="302" t="s">
        <v>1335</v>
      </c>
      <c r="E76" s="20" t="s">
        <v>112</v>
      </c>
      <c r="F76" s="303">
        <v>100.464</v>
      </c>
      <c r="G76" s="42"/>
      <c r="H76" s="48"/>
    </row>
    <row r="77" s="2" customFormat="1" ht="16.8" customHeight="1">
      <c r="A77" s="42"/>
      <c r="B77" s="48"/>
      <c r="C77" s="302" t="s">
        <v>307</v>
      </c>
      <c r="D77" s="302" t="s">
        <v>308</v>
      </c>
      <c r="E77" s="20" t="s">
        <v>279</v>
      </c>
      <c r="F77" s="303">
        <v>16.632000000000001</v>
      </c>
      <c r="G77" s="42"/>
      <c r="H77" s="48"/>
    </row>
    <row r="78" s="2" customFormat="1" ht="16.8" customHeight="1">
      <c r="A78" s="42"/>
      <c r="B78" s="48"/>
      <c r="C78" s="298" t="s">
        <v>118</v>
      </c>
      <c r="D78" s="299" t="s">
        <v>119</v>
      </c>
      <c r="E78" s="300" t="s">
        <v>112</v>
      </c>
      <c r="F78" s="301">
        <v>10.836</v>
      </c>
      <c r="G78" s="42"/>
      <c r="H78" s="48"/>
    </row>
    <row r="79" s="2" customFormat="1" ht="16.8" customHeight="1">
      <c r="A79" s="42"/>
      <c r="B79" s="48"/>
      <c r="C79" s="302" t="s">
        <v>44</v>
      </c>
      <c r="D79" s="302" t="s">
        <v>121</v>
      </c>
      <c r="E79" s="20" t="s">
        <v>44</v>
      </c>
      <c r="F79" s="303">
        <v>111.3</v>
      </c>
      <c r="G79" s="42"/>
      <c r="H79" s="48"/>
    </row>
    <row r="80" s="2" customFormat="1" ht="16.8" customHeight="1">
      <c r="A80" s="42"/>
      <c r="B80" s="48"/>
      <c r="C80" s="302" t="s">
        <v>44</v>
      </c>
      <c r="D80" s="302" t="s">
        <v>289</v>
      </c>
      <c r="E80" s="20" t="s">
        <v>44</v>
      </c>
      <c r="F80" s="303">
        <v>-100.464</v>
      </c>
      <c r="G80" s="42"/>
      <c r="H80" s="48"/>
    </row>
    <row r="81" s="2" customFormat="1" ht="16.8" customHeight="1">
      <c r="A81" s="42"/>
      <c r="B81" s="48"/>
      <c r="C81" s="302" t="s">
        <v>118</v>
      </c>
      <c r="D81" s="302" t="s">
        <v>226</v>
      </c>
      <c r="E81" s="20" t="s">
        <v>44</v>
      </c>
      <c r="F81" s="303">
        <v>10.836</v>
      </c>
      <c r="G81" s="42"/>
      <c r="H81" s="48"/>
    </row>
    <row r="82" s="2" customFormat="1" ht="16.8" customHeight="1">
      <c r="A82" s="42"/>
      <c r="B82" s="48"/>
      <c r="C82" s="304" t="s">
        <v>1333</v>
      </c>
      <c r="D82" s="42"/>
      <c r="E82" s="42"/>
      <c r="F82" s="42"/>
      <c r="G82" s="42"/>
      <c r="H82" s="48"/>
    </row>
    <row r="83" s="2" customFormat="1" ht="16.8" customHeight="1">
      <c r="A83" s="42"/>
      <c r="B83" s="48"/>
      <c r="C83" s="302" t="s">
        <v>284</v>
      </c>
      <c r="D83" s="302" t="s">
        <v>1337</v>
      </c>
      <c r="E83" s="20" t="s">
        <v>112</v>
      </c>
      <c r="F83" s="303">
        <v>10.836</v>
      </c>
      <c r="G83" s="42"/>
      <c r="H83" s="48"/>
    </row>
    <row r="84" s="2" customFormat="1" ht="16.8" customHeight="1">
      <c r="A84" s="42"/>
      <c r="B84" s="48"/>
      <c r="C84" s="302" t="s">
        <v>261</v>
      </c>
      <c r="D84" s="302" t="s">
        <v>1338</v>
      </c>
      <c r="E84" s="20" t="s">
        <v>112</v>
      </c>
      <c r="F84" s="303">
        <v>10.836</v>
      </c>
      <c r="G84" s="42"/>
      <c r="H84" s="48"/>
    </row>
    <row r="85" s="2" customFormat="1" ht="16.8" customHeight="1">
      <c r="A85" s="42"/>
      <c r="B85" s="48"/>
      <c r="C85" s="302" t="s">
        <v>266</v>
      </c>
      <c r="D85" s="302" t="s">
        <v>1339</v>
      </c>
      <c r="E85" s="20" t="s">
        <v>112</v>
      </c>
      <c r="F85" s="303">
        <v>108.36</v>
      </c>
      <c r="G85" s="42"/>
      <c r="H85" s="48"/>
    </row>
    <row r="86" s="2" customFormat="1" ht="16.8" customHeight="1">
      <c r="A86" s="42"/>
      <c r="B86" s="48"/>
      <c r="C86" s="302" t="s">
        <v>277</v>
      </c>
      <c r="D86" s="302" t="s">
        <v>1340</v>
      </c>
      <c r="E86" s="20" t="s">
        <v>279</v>
      </c>
      <c r="F86" s="303">
        <v>21.672000000000001</v>
      </c>
      <c r="G86" s="42"/>
      <c r="H86" s="48"/>
    </row>
    <row r="87" s="2" customFormat="1" ht="16.8" customHeight="1">
      <c r="A87" s="42"/>
      <c r="B87" s="48"/>
      <c r="C87" s="298" t="s">
        <v>121</v>
      </c>
      <c r="D87" s="299" t="s">
        <v>122</v>
      </c>
      <c r="E87" s="300" t="s">
        <v>112</v>
      </c>
      <c r="F87" s="301">
        <v>111.3</v>
      </c>
      <c r="G87" s="42"/>
      <c r="H87" s="48"/>
    </row>
    <row r="88" s="2" customFormat="1" ht="16.8" customHeight="1">
      <c r="A88" s="42"/>
      <c r="B88" s="48"/>
      <c r="C88" s="302" t="s">
        <v>44</v>
      </c>
      <c r="D88" s="302" t="s">
        <v>768</v>
      </c>
      <c r="E88" s="20" t="s">
        <v>44</v>
      </c>
      <c r="F88" s="303">
        <v>111.3</v>
      </c>
      <c r="G88" s="42"/>
      <c r="H88" s="48"/>
    </row>
    <row r="89" s="2" customFormat="1" ht="16.8" customHeight="1">
      <c r="A89" s="42"/>
      <c r="B89" s="48"/>
      <c r="C89" s="302" t="s">
        <v>121</v>
      </c>
      <c r="D89" s="302" t="s">
        <v>195</v>
      </c>
      <c r="E89" s="20" t="s">
        <v>44</v>
      </c>
      <c r="F89" s="303">
        <v>111.3</v>
      </c>
      <c r="G89" s="42"/>
      <c r="H89" s="48"/>
    </row>
    <row r="90" s="2" customFormat="1" ht="16.8" customHeight="1">
      <c r="A90" s="42"/>
      <c r="B90" s="48"/>
      <c r="C90" s="304" t="s">
        <v>1333</v>
      </c>
      <c r="D90" s="42"/>
      <c r="E90" s="42"/>
      <c r="F90" s="42"/>
      <c r="G90" s="42"/>
      <c r="H90" s="48"/>
    </row>
    <row r="91" s="2" customFormat="1" ht="16.8" customHeight="1">
      <c r="A91" s="42"/>
      <c r="B91" s="48"/>
      <c r="C91" s="302" t="s">
        <v>764</v>
      </c>
      <c r="D91" s="302" t="s">
        <v>1347</v>
      </c>
      <c r="E91" s="20" t="s">
        <v>112</v>
      </c>
      <c r="F91" s="303">
        <v>89.040000000000006</v>
      </c>
      <c r="G91" s="42"/>
      <c r="H91" s="48"/>
    </row>
    <row r="92" s="2" customFormat="1" ht="16.8" customHeight="1">
      <c r="A92" s="42"/>
      <c r="B92" s="48"/>
      <c r="C92" s="302" t="s">
        <v>770</v>
      </c>
      <c r="D92" s="302" t="s">
        <v>1348</v>
      </c>
      <c r="E92" s="20" t="s">
        <v>112</v>
      </c>
      <c r="F92" s="303">
        <v>22.260000000000002</v>
      </c>
      <c r="G92" s="42"/>
      <c r="H92" s="48"/>
    </row>
    <row r="93" s="2" customFormat="1" ht="16.8" customHeight="1">
      <c r="A93" s="42"/>
      <c r="B93" s="48"/>
      <c r="C93" s="302" t="s">
        <v>284</v>
      </c>
      <c r="D93" s="302" t="s">
        <v>1337</v>
      </c>
      <c r="E93" s="20" t="s">
        <v>112</v>
      </c>
      <c r="F93" s="303">
        <v>10.836</v>
      </c>
      <c r="G93" s="42"/>
      <c r="H93" s="48"/>
    </row>
    <row r="94" s="2" customFormat="1" ht="16.8" customHeight="1">
      <c r="A94" s="42"/>
      <c r="B94" s="48"/>
      <c r="C94" s="302" t="s">
        <v>291</v>
      </c>
      <c r="D94" s="302" t="s">
        <v>1335</v>
      </c>
      <c r="E94" s="20" t="s">
        <v>112</v>
      </c>
      <c r="F94" s="303">
        <v>100.464</v>
      </c>
      <c r="G94" s="42"/>
      <c r="H94" s="48"/>
    </row>
    <row r="95" s="2" customFormat="1" ht="16.8" customHeight="1">
      <c r="A95" s="42"/>
      <c r="B95" s="48"/>
      <c r="C95" s="298" t="s">
        <v>127</v>
      </c>
      <c r="D95" s="299" t="s">
        <v>128</v>
      </c>
      <c r="E95" s="300" t="s">
        <v>112</v>
      </c>
      <c r="F95" s="301">
        <v>100.464</v>
      </c>
      <c r="G95" s="42"/>
      <c r="H95" s="48"/>
    </row>
    <row r="96" s="2" customFormat="1" ht="16.8" customHeight="1">
      <c r="A96" s="42"/>
      <c r="B96" s="48"/>
      <c r="C96" s="302" t="s">
        <v>44</v>
      </c>
      <c r="D96" s="302" t="s">
        <v>121</v>
      </c>
      <c r="E96" s="20" t="s">
        <v>44</v>
      </c>
      <c r="F96" s="303">
        <v>111.3</v>
      </c>
      <c r="G96" s="42"/>
      <c r="H96" s="48"/>
    </row>
    <row r="97" s="2" customFormat="1" ht="16.8" customHeight="1">
      <c r="A97" s="42"/>
      <c r="B97" s="48"/>
      <c r="C97" s="302" t="s">
        <v>44</v>
      </c>
      <c r="D97" s="302" t="s">
        <v>295</v>
      </c>
      <c r="E97" s="20" t="s">
        <v>44</v>
      </c>
      <c r="F97" s="303">
        <v>-8.3160000000000007</v>
      </c>
      <c r="G97" s="42"/>
      <c r="H97" s="48"/>
    </row>
    <row r="98" s="2" customFormat="1" ht="16.8" customHeight="1">
      <c r="A98" s="42"/>
      <c r="B98" s="48"/>
      <c r="C98" s="302" t="s">
        <v>44</v>
      </c>
      <c r="D98" s="302" t="s">
        <v>296</v>
      </c>
      <c r="E98" s="20" t="s">
        <v>44</v>
      </c>
      <c r="F98" s="303">
        <v>-2.52</v>
      </c>
      <c r="G98" s="42"/>
      <c r="H98" s="48"/>
    </row>
    <row r="99" s="2" customFormat="1" ht="16.8" customHeight="1">
      <c r="A99" s="42"/>
      <c r="B99" s="48"/>
      <c r="C99" s="302" t="s">
        <v>127</v>
      </c>
      <c r="D99" s="302" t="s">
        <v>226</v>
      </c>
      <c r="E99" s="20" t="s">
        <v>44</v>
      </c>
      <c r="F99" s="303">
        <v>100.464</v>
      </c>
      <c r="G99" s="42"/>
      <c r="H99" s="48"/>
    </row>
    <row r="100" s="2" customFormat="1" ht="16.8" customHeight="1">
      <c r="A100" s="42"/>
      <c r="B100" s="48"/>
      <c r="C100" s="304" t="s">
        <v>1333</v>
      </c>
      <c r="D100" s="42"/>
      <c r="E100" s="42"/>
      <c r="F100" s="42"/>
      <c r="G100" s="42"/>
      <c r="H100" s="48"/>
    </row>
    <row r="101" s="2" customFormat="1" ht="16.8" customHeight="1">
      <c r="A101" s="42"/>
      <c r="B101" s="48"/>
      <c r="C101" s="302" t="s">
        <v>291</v>
      </c>
      <c r="D101" s="302" t="s">
        <v>1335</v>
      </c>
      <c r="E101" s="20" t="s">
        <v>112</v>
      </c>
      <c r="F101" s="303">
        <v>100.464</v>
      </c>
      <c r="G101" s="42"/>
      <c r="H101" s="48"/>
    </row>
    <row r="102" s="2" customFormat="1" ht="16.8" customHeight="1">
      <c r="A102" s="42"/>
      <c r="B102" s="48"/>
      <c r="C102" s="302" t="s">
        <v>255</v>
      </c>
      <c r="D102" s="302" t="s">
        <v>1345</v>
      </c>
      <c r="E102" s="20" t="s">
        <v>112</v>
      </c>
      <c r="F102" s="303">
        <v>200.928</v>
      </c>
      <c r="G102" s="42"/>
      <c r="H102" s="48"/>
    </row>
    <row r="103" s="2" customFormat="1" ht="16.8" customHeight="1">
      <c r="A103" s="42"/>
      <c r="B103" s="48"/>
      <c r="C103" s="302" t="s">
        <v>272</v>
      </c>
      <c r="D103" s="302" t="s">
        <v>1346</v>
      </c>
      <c r="E103" s="20" t="s">
        <v>112</v>
      </c>
      <c r="F103" s="303">
        <v>100.464</v>
      </c>
      <c r="G103" s="42"/>
      <c r="H103" s="48"/>
    </row>
    <row r="104" s="2" customFormat="1" ht="16.8" customHeight="1">
      <c r="A104" s="42"/>
      <c r="B104" s="48"/>
      <c r="C104" s="302" t="s">
        <v>284</v>
      </c>
      <c r="D104" s="302" t="s">
        <v>1337</v>
      </c>
      <c r="E104" s="20" t="s">
        <v>112</v>
      </c>
      <c r="F104" s="303">
        <v>10.836</v>
      </c>
      <c r="G104" s="42"/>
      <c r="H104" s="48"/>
    </row>
    <row r="105" s="2" customFormat="1" ht="26.4" customHeight="1">
      <c r="A105" s="42"/>
      <c r="B105" s="48"/>
      <c r="C105" s="297" t="s">
        <v>97</v>
      </c>
      <c r="D105" s="297" t="s">
        <v>98</v>
      </c>
      <c r="E105" s="42"/>
      <c r="F105" s="42"/>
      <c r="G105" s="42"/>
      <c r="H105" s="48"/>
    </row>
    <row r="106" s="2" customFormat="1" ht="16.8" customHeight="1">
      <c r="A106" s="42"/>
      <c r="B106" s="48"/>
      <c r="C106" s="298" t="s">
        <v>110</v>
      </c>
      <c r="D106" s="299" t="s">
        <v>111</v>
      </c>
      <c r="E106" s="300" t="s">
        <v>112</v>
      </c>
      <c r="F106" s="301">
        <v>23.175999999999998</v>
      </c>
      <c r="G106" s="42"/>
      <c r="H106" s="48"/>
    </row>
    <row r="107" s="2" customFormat="1" ht="16.8" customHeight="1">
      <c r="A107" s="42"/>
      <c r="B107" s="48"/>
      <c r="C107" s="302" t="s">
        <v>110</v>
      </c>
      <c r="D107" s="302" t="s">
        <v>942</v>
      </c>
      <c r="E107" s="20" t="s">
        <v>44</v>
      </c>
      <c r="F107" s="303">
        <v>23.175999999999998</v>
      </c>
      <c r="G107" s="42"/>
      <c r="H107" s="48"/>
    </row>
    <row r="108" s="2" customFormat="1" ht="16.8" customHeight="1">
      <c r="A108" s="42"/>
      <c r="B108" s="48"/>
      <c r="C108" s="304" t="s">
        <v>1333</v>
      </c>
      <c r="D108" s="42"/>
      <c r="E108" s="42"/>
      <c r="F108" s="42"/>
      <c r="G108" s="42"/>
      <c r="H108" s="48"/>
    </row>
    <row r="109" s="2" customFormat="1" ht="16.8" customHeight="1">
      <c r="A109" s="42"/>
      <c r="B109" s="48"/>
      <c r="C109" s="302" t="s">
        <v>400</v>
      </c>
      <c r="D109" s="302" t="s">
        <v>1334</v>
      </c>
      <c r="E109" s="20" t="s">
        <v>112</v>
      </c>
      <c r="F109" s="303">
        <v>23.175999999999998</v>
      </c>
      <c r="G109" s="42"/>
      <c r="H109" s="48"/>
    </row>
    <row r="110" s="2" customFormat="1" ht="16.8" customHeight="1">
      <c r="A110" s="42"/>
      <c r="B110" s="48"/>
      <c r="C110" s="302" t="s">
        <v>291</v>
      </c>
      <c r="D110" s="302" t="s">
        <v>1335</v>
      </c>
      <c r="E110" s="20" t="s">
        <v>112</v>
      </c>
      <c r="F110" s="303">
        <v>160.578</v>
      </c>
      <c r="G110" s="42"/>
      <c r="H110" s="48"/>
    </row>
    <row r="111" s="2" customFormat="1" ht="16.8" customHeight="1">
      <c r="A111" s="42"/>
      <c r="B111" s="48"/>
      <c r="C111" s="298" t="s">
        <v>114</v>
      </c>
      <c r="D111" s="299" t="s">
        <v>115</v>
      </c>
      <c r="E111" s="300" t="s">
        <v>112</v>
      </c>
      <c r="F111" s="301">
        <v>92.385999999999996</v>
      </c>
      <c r="G111" s="42"/>
      <c r="H111" s="48"/>
    </row>
    <row r="112" s="2" customFormat="1" ht="16.8" customHeight="1">
      <c r="A112" s="42"/>
      <c r="B112" s="48"/>
      <c r="C112" s="302" t="s">
        <v>44</v>
      </c>
      <c r="D112" s="302" t="s">
        <v>937</v>
      </c>
      <c r="E112" s="20" t="s">
        <v>44</v>
      </c>
      <c r="F112" s="303">
        <v>90.385999999999996</v>
      </c>
      <c r="G112" s="42"/>
      <c r="H112" s="48"/>
    </row>
    <row r="113" s="2" customFormat="1" ht="16.8" customHeight="1">
      <c r="A113" s="42"/>
      <c r="B113" s="48"/>
      <c r="C113" s="302" t="s">
        <v>44</v>
      </c>
      <c r="D113" s="302" t="s">
        <v>938</v>
      </c>
      <c r="E113" s="20" t="s">
        <v>44</v>
      </c>
      <c r="F113" s="303">
        <v>2</v>
      </c>
      <c r="G113" s="42"/>
      <c r="H113" s="48"/>
    </row>
    <row r="114" s="2" customFormat="1" ht="16.8" customHeight="1">
      <c r="A114" s="42"/>
      <c r="B114" s="48"/>
      <c r="C114" s="302" t="s">
        <v>114</v>
      </c>
      <c r="D114" s="302" t="s">
        <v>226</v>
      </c>
      <c r="E114" s="20" t="s">
        <v>44</v>
      </c>
      <c r="F114" s="303">
        <v>92.385999999999996</v>
      </c>
      <c r="G114" s="42"/>
      <c r="H114" s="48"/>
    </row>
    <row r="115" s="2" customFormat="1" ht="16.8" customHeight="1">
      <c r="A115" s="42"/>
      <c r="B115" s="48"/>
      <c r="C115" s="304" t="s">
        <v>1333</v>
      </c>
      <c r="D115" s="42"/>
      <c r="E115" s="42"/>
      <c r="F115" s="42"/>
      <c r="G115" s="42"/>
      <c r="H115" s="48"/>
    </row>
    <row r="116" s="2" customFormat="1" ht="16.8" customHeight="1">
      <c r="A116" s="42"/>
      <c r="B116" s="48"/>
      <c r="C116" s="302" t="s">
        <v>298</v>
      </c>
      <c r="D116" s="302" t="s">
        <v>1336</v>
      </c>
      <c r="E116" s="20" t="s">
        <v>112</v>
      </c>
      <c r="F116" s="303">
        <v>92.385999999999996</v>
      </c>
      <c r="G116" s="42"/>
      <c r="H116" s="48"/>
    </row>
    <row r="117" s="2" customFormat="1" ht="16.8" customHeight="1">
      <c r="A117" s="42"/>
      <c r="B117" s="48"/>
      <c r="C117" s="302" t="s">
        <v>291</v>
      </c>
      <c r="D117" s="302" t="s">
        <v>1335</v>
      </c>
      <c r="E117" s="20" t="s">
        <v>112</v>
      </c>
      <c r="F117" s="303">
        <v>160.578</v>
      </c>
      <c r="G117" s="42"/>
      <c r="H117" s="48"/>
    </row>
    <row r="118" s="2" customFormat="1" ht="16.8" customHeight="1">
      <c r="A118" s="42"/>
      <c r="B118" s="48"/>
      <c r="C118" s="302" t="s">
        <v>307</v>
      </c>
      <c r="D118" s="302" t="s">
        <v>308</v>
      </c>
      <c r="E118" s="20" t="s">
        <v>279</v>
      </c>
      <c r="F118" s="303">
        <v>184.77199999999999</v>
      </c>
      <c r="G118" s="42"/>
      <c r="H118" s="48"/>
    </row>
    <row r="119" s="2" customFormat="1" ht="16.8" customHeight="1">
      <c r="A119" s="42"/>
      <c r="B119" s="48"/>
      <c r="C119" s="298" t="s">
        <v>118</v>
      </c>
      <c r="D119" s="299" t="s">
        <v>119</v>
      </c>
      <c r="E119" s="300" t="s">
        <v>112</v>
      </c>
      <c r="F119" s="301">
        <v>115.562</v>
      </c>
      <c r="G119" s="42"/>
      <c r="H119" s="48"/>
    </row>
    <row r="120" s="2" customFormat="1" ht="16.8" customHeight="1">
      <c r="A120" s="42"/>
      <c r="B120" s="48"/>
      <c r="C120" s="302" t="s">
        <v>44</v>
      </c>
      <c r="D120" s="302" t="s">
        <v>124</v>
      </c>
      <c r="E120" s="20" t="s">
        <v>44</v>
      </c>
      <c r="F120" s="303">
        <v>276.13999999999999</v>
      </c>
      <c r="G120" s="42"/>
      <c r="H120" s="48"/>
    </row>
    <row r="121" s="2" customFormat="1" ht="16.8" customHeight="1">
      <c r="A121" s="42"/>
      <c r="B121" s="48"/>
      <c r="C121" s="302" t="s">
        <v>44</v>
      </c>
      <c r="D121" s="302" t="s">
        <v>289</v>
      </c>
      <c r="E121" s="20" t="s">
        <v>44</v>
      </c>
      <c r="F121" s="303">
        <v>-160.578</v>
      </c>
      <c r="G121" s="42"/>
      <c r="H121" s="48"/>
    </row>
    <row r="122" s="2" customFormat="1" ht="16.8" customHeight="1">
      <c r="A122" s="42"/>
      <c r="B122" s="48"/>
      <c r="C122" s="302" t="s">
        <v>118</v>
      </c>
      <c r="D122" s="302" t="s">
        <v>226</v>
      </c>
      <c r="E122" s="20" t="s">
        <v>44</v>
      </c>
      <c r="F122" s="303">
        <v>115.562</v>
      </c>
      <c r="G122" s="42"/>
      <c r="H122" s="48"/>
    </row>
    <row r="123" s="2" customFormat="1" ht="16.8" customHeight="1">
      <c r="A123" s="42"/>
      <c r="B123" s="48"/>
      <c r="C123" s="304" t="s">
        <v>1333</v>
      </c>
      <c r="D123" s="42"/>
      <c r="E123" s="42"/>
      <c r="F123" s="42"/>
      <c r="G123" s="42"/>
      <c r="H123" s="48"/>
    </row>
    <row r="124" s="2" customFormat="1" ht="16.8" customHeight="1">
      <c r="A124" s="42"/>
      <c r="B124" s="48"/>
      <c r="C124" s="302" t="s">
        <v>284</v>
      </c>
      <c r="D124" s="302" t="s">
        <v>1337</v>
      </c>
      <c r="E124" s="20" t="s">
        <v>112</v>
      </c>
      <c r="F124" s="303">
        <v>115.562</v>
      </c>
      <c r="G124" s="42"/>
      <c r="H124" s="48"/>
    </row>
    <row r="125" s="2" customFormat="1" ht="16.8" customHeight="1">
      <c r="A125" s="42"/>
      <c r="B125" s="48"/>
      <c r="C125" s="302" t="s">
        <v>261</v>
      </c>
      <c r="D125" s="302" t="s">
        <v>1338</v>
      </c>
      <c r="E125" s="20" t="s">
        <v>112</v>
      </c>
      <c r="F125" s="303">
        <v>115.562</v>
      </c>
      <c r="G125" s="42"/>
      <c r="H125" s="48"/>
    </row>
    <row r="126" s="2" customFormat="1" ht="16.8" customHeight="1">
      <c r="A126" s="42"/>
      <c r="B126" s="48"/>
      <c r="C126" s="302" t="s">
        <v>266</v>
      </c>
      <c r="D126" s="302" t="s">
        <v>1339</v>
      </c>
      <c r="E126" s="20" t="s">
        <v>112</v>
      </c>
      <c r="F126" s="303">
        <v>1155.6199999999999</v>
      </c>
      <c r="G126" s="42"/>
      <c r="H126" s="48"/>
    </row>
    <row r="127" s="2" customFormat="1" ht="16.8" customHeight="1">
      <c r="A127" s="42"/>
      <c r="B127" s="48"/>
      <c r="C127" s="302" t="s">
        <v>277</v>
      </c>
      <c r="D127" s="302" t="s">
        <v>1340</v>
      </c>
      <c r="E127" s="20" t="s">
        <v>279</v>
      </c>
      <c r="F127" s="303">
        <v>231.124</v>
      </c>
      <c r="G127" s="42"/>
      <c r="H127" s="48"/>
    </row>
    <row r="128" s="2" customFormat="1" ht="16.8" customHeight="1">
      <c r="A128" s="42"/>
      <c r="B128" s="48"/>
      <c r="C128" s="298" t="s">
        <v>124</v>
      </c>
      <c r="D128" s="299" t="s">
        <v>125</v>
      </c>
      <c r="E128" s="300" t="s">
        <v>112</v>
      </c>
      <c r="F128" s="301">
        <v>276.13999999999999</v>
      </c>
      <c r="G128" s="42"/>
      <c r="H128" s="48"/>
    </row>
    <row r="129" s="2" customFormat="1" ht="16.8" customHeight="1">
      <c r="A129" s="42"/>
      <c r="B129" s="48"/>
      <c r="C129" s="302" t="s">
        <v>44</v>
      </c>
      <c r="D129" s="302" t="s">
        <v>907</v>
      </c>
      <c r="E129" s="20" t="s">
        <v>44</v>
      </c>
      <c r="F129" s="303">
        <v>206.75</v>
      </c>
      <c r="G129" s="42"/>
      <c r="H129" s="48"/>
    </row>
    <row r="130" s="2" customFormat="1" ht="16.8" customHeight="1">
      <c r="A130" s="42"/>
      <c r="B130" s="48"/>
      <c r="C130" s="302" t="s">
        <v>44</v>
      </c>
      <c r="D130" s="302" t="s">
        <v>908</v>
      </c>
      <c r="E130" s="20" t="s">
        <v>44</v>
      </c>
      <c r="F130" s="303">
        <v>69.390000000000001</v>
      </c>
      <c r="G130" s="42"/>
      <c r="H130" s="48"/>
    </row>
    <row r="131" s="2" customFormat="1" ht="16.8" customHeight="1">
      <c r="A131" s="42"/>
      <c r="B131" s="48"/>
      <c r="C131" s="302" t="s">
        <v>124</v>
      </c>
      <c r="D131" s="302" t="s">
        <v>195</v>
      </c>
      <c r="E131" s="20" t="s">
        <v>44</v>
      </c>
      <c r="F131" s="303">
        <v>276.13999999999999</v>
      </c>
      <c r="G131" s="42"/>
      <c r="H131" s="48"/>
    </row>
    <row r="132" s="2" customFormat="1" ht="16.8" customHeight="1">
      <c r="A132" s="42"/>
      <c r="B132" s="48"/>
      <c r="C132" s="304" t="s">
        <v>1333</v>
      </c>
      <c r="D132" s="42"/>
      <c r="E132" s="42"/>
      <c r="F132" s="42"/>
      <c r="G132" s="42"/>
      <c r="H132" s="48"/>
    </row>
    <row r="133" s="2" customFormat="1" ht="16.8" customHeight="1">
      <c r="A133" s="42"/>
      <c r="B133" s="48"/>
      <c r="C133" s="302" t="s">
        <v>204</v>
      </c>
      <c r="D133" s="302" t="s">
        <v>1343</v>
      </c>
      <c r="E133" s="20" t="s">
        <v>112</v>
      </c>
      <c r="F133" s="303">
        <v>220.91200000000001</v>
      </c>
      <c r="G133" s="42"/>
      <c r="H133" s="48"/>
    </row>
    <row r="134" s="2" customFormat="1" ht="16.8" customHeight="1">
      <c r="A134" s="42"/>
      <c r="B134" s="48"/>
      <c r="C134" s="302" t="s">
        <v>213</v>
      </c>
      <c r="D134" s="302" t="s">
        <v>1344</v>
      </c>
      <c r="E134" s="20" t="s">
        <v>112</v>
      </c>
      <c r="F134" s="303">
        <v>55.228000000000002</v>
      </c>
      <c r="G134" s="42"/>
      <c r="H134" s="48"/>
    </row>
    <row r="135" s="2" customFormat="1" ht="16.8" customHeight="1">
      <c r="A135" s="42"/>
      <c r="B135" s="48"/>
      <c r="C135" s="302" t="s">
        <v>284</v>
      </c>
      <c r="D135" s="302" t="s">
        <v>1337</v>
      </c>
      <c r="E135" s="20" t="s">
        <v>112</v>
      </c>
      <c r="F135" s="303">
        <v>115.562</v>
      </c>
      <c r="G135" s="42"/>
      <c r="H135" s="48"/>
    </row>
    <row r="136" s="2" customFormat="1" ht="16.8" customHeight="1">
      <c r="A136" s="42"/>
      <c r="B136" s="48"/>
      <c r="C136" s="302" t="s">
        <v>291</v>
      </c>
      <c r="D136" s="302" t="s">
        <v>1335</v>
      </c>
      <c r="E136" s="20" t="s">
        <v>112</v>
      </c>
      <c r="F136" s="303">
        <v>160.578</v>
      </c>
      <c r="G136" s="42"/>
      <c r="H136" s="48"/>
    </row>
    <row r="137" s="2" customFormat="1" ht="16.8" customHeight="1">
      <c r="A137" s="42"/>
      <c r="B137" s="48"/>
      <c r="C137" s="298" t="s">
        <v>127</v>
      </c>
      <c r="D137" s="299" t="s">
        <v>128</v>
      </c>
      <c r="E137" s="300" t="s">
        <v>112</v>
      </c>
      <c r="F137" s="301">
        <v>160.578</v>
      </c>
      <c r="G137" s="42"/>
      <c r="H137" s="48"/>
    </row>
    <row r="138" s="2" customFormat="1" ht="16.8" customHeight="1">
      <c r="A138" s="42"/>
      <c r="B138" s="48"/>
      <c r="C138" s="302" t="s">
        <v>44</v>
      </c>
      <c r="D138" s="302" t="s">
        <v>124</v>
      </c>
      <c r="E138" s="20" t="s">
        <v>44</v>
      </c>
      <c r="F138" s="303">
        <v>276.13999999999999</v>
      </c>
      <c r="G138" s="42"/>
      <c r="H138" s="48"/>
    </row>
    <row r="139" s="2" customFormat="1" ht="16.8" customHeight="1">
      <c r="A139" s="42"/>
      <c r="B139" s="48"/>
      <c r="C139" s="302" t="s">
        <v>44</v>
      </c>
      <c r="D139" s="302" t="s">
        <v>295</v>
      </c>
      <c r="E139" s="20" t="s">
        <v>44</v>
      </c>
      <c r="F139" s="303">
        <v>-92.385999999999996</v>
      </c>
      <c r="G139" s="42"/>
      <c r="H139" s="48"/>
    </row>
    <row r="140" s="2" customFormat="1" ht="16.8" customHeight="1">
      <c r="A140" s="42"/>
      <c r="B140" s="48"/>
      <c r="C140" s="302" t="s">
        <v>44</v>
      </c>
      <c r="D140" s="302" t="s">
        <v>296</v>
      </c>
      <c r="E140" s="20" t="s">
        <v>44</v>
      </c>
      <c r="F140" s="303">
        <v>-23.175999999999998</v>
      </c>
      <c r="G140" s="42"/>
      <c r="H140" s="48"/>
    </row>
    <row r="141" s="2" customFormat="1" ht="16.8" customHeight="1">
      <c r="A141" s="42"/>
      <c r="B141" s="48"/>
      <c r="C141" s="302" t="s">
        <v>127</v>
      </c>
      <c r="D141" s="302" t="s">
        <v>226</v>
      </c>
      <c r="E141" s="20" t="s">
        <v>44</v>
      </c>
      <c r="F141" s="303">
        <v>160.578</v>
      </c>
      <c r="G141" s="42"/>
      <c r="H141" s="48"/>
    </row>
    <row r="142" s="2" customFormat="1" ht="16.8" customHeight="1">
      <c r="A142" s="42"/>
      <c r="B142" s="48"/>
      <c r="C142" s="304" t="s">
        <v>1333</v>
      </c>
      <c r="D142" s="42"/>
      <c r="E142" s="42"/>
      <c r="F142" s="42"/>
      <c r="G142" s="42"/>
      <c r="H142" s="48"/>
    </row>
    <row r="143" s="2" customFormat="1" ht="16.8" customHeight="1">
      <c r="A143" s="42"/>
      <c r="B143" s="48"/>
      <c r="C143" s="302" t="s">
        <v>291</v>
      </c>
      <c r="D143" s="302" t="s">
        <v>1335</v>
      </c>
      <c r="E143" s="20" t="s">
        <v>112</v>
      </c>
      <c r="F143" s="303">
        <v>160.578</v>
      </c>
      <c r="G143" s="42"/>
      <c r="H143" s="48"/>
    </row>
    <row r="144" s="2" customFormat="1" ht="16.8" customHeight="1">
      <c r="A144" s="42"/>
      <c r="B144" s="48"/>
      <c r="C144" s="302" t="s">
        <v>255</v>
      </c>
      <c r="D144" s="302" t="s">
        <v>1345</v>
      </c>
      <c r="E144" s="20" t="s">
        <v>112</v>
      </c>
      <c r="F144" s="303">
        <v>321.15600000000001</v>
      </c>
      <c r="G144" s="42"/>
      <c r="H144" s="48"/>
    </row>
    <row r="145" s="2" customFormat="1" ht="16.8" customHeight="1">
      <c r="A145" s="42"/>
      <c r="B145" s="48"/>
      <c r="C145" s="302" t="s">
        <v>928</v>
      </c>
      <c r="D145" s="302" t="s">
        <v>1349</v>
      </c>
      <c r="E145" s="20" t="s">
        <v>112</v>
      </c>
      <c r="F145" s="303">
        <v>160.578</v>
      </c>
      <c r="G145" s="42"/>
      <c r="H145" s="48"/>
    </row>
    <row r="146" s="2" customFormat="1" ht="16.8" customHeight="1">
      <c r="A146" s="42"/>
      <c r="B146" s="48"/>
      <c r="C146" s="302" t="s">
        <v>284</v>
      </c>
      <c r="D146" s="302" t="s">
        <v>1337</v>
      </c>
      <c r="E146" s="20" t="s">
        <v>112</v>
      </c>
      <c r="F146" s="303">
        <v>115.562</v>
      </c>
      <c r="G146" s="42"/>
      <c r="H146" s="48"/>
    </row>
    <row r="147" s="2" customFormat="1" ht="26.4" customHeight="1">
      <c r="A147" s="42"/>
      <c r="B147" s="48"/>
      <c r="C147" s="297" t="s">
        <v>100</v>
      </c>
      <c r="D147" s="297" t="s">
        <v>101</v>
      </c>
      <c r="E147" s="42"/>
      <c r="F147" s="42"/>
      <c r="G147" s="42"/>
      <c r="H147" s="48"/>
    </row>
    <row r="148" s="2" customFormat="1" ht="16.8" customHeight="1">
      <c r="A148" s="42"/>
      <c r="B148" s="48"/>
      <c r="C148" s="298" t="s">
        <v>110</v>
      </c>
      <c r="D148" s="299" t="s">
        <v>111</v>
      </c>
      <c r="E148" s="300" t="s">
        <v>112</v>
      </c>
      <c r="F148" s="301">
        <v>16.399999999999999</v>
      </c>
      <c r="G148" s="42"/>
      <c r="H148" s="48"/>
    </row>
    <row r="149" s="2" customFormat="1" ht="16.8" customHeight="1">
      <c r="A149" s="42"/>
      <c r="B149" s="48"/>
      <c r="C149" s="302" t="s">
        <v>110</v>
      </c>
      <c r="D149" s="302" t="s">
        <v>1157</v>
      </c>
      <c r="E149" s="20" t="s">
        <v>44</v>
      </c>
      <c r="F149" s="303">
        <v>16.399999999999999</v>
      </c>
      <c r="G149" s="42"/>
      <c r="H149" s="48"/>
    </row>
    <row r="150" s="2" customFormat="1" ht="16.8" customHeight="1">
      <c r="A150" s="42"/>
      <c r="B150" s="48"/>
      <c r="C150" s="298" t="s">
        <v>114</v>
      </c>
      <c r="D150" s="299" t="s">
        <v>115</v>
      </c>
      <c r="E150" s="300" t="s">
        <v>112</v>
      </c>
      <c r="F150" s="301">
        <v>32.799999999999997</v>
      </c>
      <c r="G150" s="42"/>
      <c r="H150" s="48"/>
    </row>
    <row r="151" s="2" customFormat="1" ht="16.8" customHeight="1">
      <c r="A151" s="42"/>
      <c r="B151" s="48"/>
      <c r="C151" s="302" t="s">
        <v>44</v>
      </c>
      <c r="D151" s="302" t="s">
        <v>1150</v>
      </c>
      <c r="E151" s="20" t="s">
        <v>44</v>
      </c>
      <c r="F151" s="303">
        <v>10.4</v>
      </c>
      <c r="G151" s="42"/>
      <c r="H151" s="48"/>
    </row>
    <row r="152" s="2" customFormat="1" ht="16.8" customHeight="1">
      <c r="A152" s="42"/>
      <c r="B152" s="48"/>
      <c r="C152" s="302" t="s">
        <v>44</v>
      </c>
      <c r="D152" s="302" t="s">
        <v>1151</v>
      </c>
      <c r="E152" s="20" t="s">
        <v>44</v>
      </c>
      <c r="F152" s="303">
        <v>22.399999999999999</v>
      </c>
      <c r="G152" s="42"/>
      <c r="H152" s="48"/>
    </row>
    <row r="153" s="2" customFormat="1" ht="16.8" customHeight="1">
      <c r="A153" s="42"/>
      <c r="B153" s="48"/>
      <c r="C153" s="302" t="s">
        <v>114</v>
      </c>
      <c r="D153" s="302" t="s">
        <v>226</v>
      </c>
      <c r="E153" s="20" t="s">
        <v>44</v>
      </c>
      <c r="F153" s="303">
        <v>32.799999999999997</v>
      </c>
      <c r="G153" s="42"/>
      <c r="H153" s="48"/>
    </row>
    <row r="154" s="2" customFormat="1" ht="16.8" customHeight="1">
      <c r="A154" s="42"/>
      <c r="B154" s="48"/>
      <c r="C154" s="304" t="s">
        <v>1333</v>
      </c>
      <c r="D154" s="42"/>
      <c r="E154" s="42"/>
      <c r="F154" s="42"/>
      <c r="G154" s="42"/>
      <c r="H154" s="48"/>
    </row>
    <row r="155" s="2" customFormat="1" ht="16.8" customHeight="1">
      <c r="A155" s="42"/>
      <c r="B155" s="48"/>
      <c r="C155" s="302" t="s">
        <v>298</v>
      </c>
      <c r="D155" s="302" t="s">
        <v>1336</v>
      </c>
      <c r="E155" s="20" t="s">
        <v>112</v>
      </c>
      <c r="F155" s="303">
        <v>32.799999999999997</v>
      </c>
      <c r="G155" s="42"/>
      <c r="H155" s="48"/>
    </row>
    <row r="156" s="2" customFormat="1" ht="16.8" customHeight="1">
      <c r="A156" s="42"/>
      <c r="B156" s="48"/>
      <c r="C156" s="302" t="s">
        <v>307</v>
      </c>
      <c r="D156" s="302" t="s">
        <v>308</v>
      </c>
      <c r="E156" s="20" t="s">
        <v>279</v>
      </c>
      <c r="F156" s="303">
        <v>65.599999999999994</v>
      </c>
      <c r="G156" s="42"/>
      <c r="H156" s="48"/>
    </row>
    <row r="157" s="2" customFormat="1" ht="16.8" customHeight="1">
      <c r="A157" s="42"/>
      <c r="B157" s="48"/>
      <c r="C157" s="298" t="s">
        <v>118</v>
      </c>
      <c r="D157" s="299" t="s">
        <v>119</v>
      </c>
      <c r="E157" s="300" t="s">
        <v>112</v>
      </c>
      <c r="F157" s="301">
        <v>49.200000000000003</v>
      </c>
      <c r="G157" s="42"/>
      <c r="H157" s="48"/>
    </row>
    <row r="158" s="2" customFormat="1" ht="16.8" customHeight="1">
      <c r="A158" s="42"/>
      <c r="B158" s="48"/>
      <c r="C158" s="302" t="s">
        <v>44</v>
      </c>
      <c r="D158" s="302" t="s">
        <v>124</v>
      </c>
      <c r="E158" s="20" t="s">
        <v>44</v>
      </c>
      <c r="F158" s="303">
        <v>174</v>
      </c>
      <c r="G158" s="42"/>
      <c r="H158" s="48"/>
    </row>
    <row r="159" s="2" customFormat="1" ht="16.8" customHeight="1">
      <c r="A159" s="42"/>
      <c r="B159" s="48"/>
      <c r="C159" s="302" t="s">
        <v>44</v>
      </c>
      <c r="D159" s="302" t="s">
        <v>289</v>
      </c>
      <c r="E159" s="20" t="s">
        <v>44</v>
      </c>
      <c r="F159" s="303">
        <v>-124.8</v>
      </c>
      <c r="G159" s="42"/>
      <c r="H159" s="48"/>
    </row>
    <row r="160" s="2" customFormat="1" ht="16.8" customHeight="1">
      <c r="A160" s="42"/>
      <c r="B160" s="48"/>
      <c r="C160" s="302" t="s">
        <v>118</v>
      </c>
      <c r="D160" s="302" t="s">
        <v>226</v>
      </c>
      <c r="E160" s="20" t="s">
        <v>44</v>
      </c>
      <c r="F160" s="303">
        <v>49.200000000000003</v>
      </c>
      <c r="G160" s="42"/>
      <c r="H160" s="48"/>
    </row>
    <row r="161" s="2" customFormat="1" ht="16.8" customHeight="1">
      <c r="A161" s="42"/>
      <c r="B161" s="48"/>
      <c r="C161" s="304" t="s">
        <v>1333</v>
      </c>
      <c r="D161" s="42"/>
      <c r="E161" s="42"/>
      <c r="F161" s="42"/>
      <c r="G161" s="42"/>
      <c r="H161" s="48"/>
    </row>
    <row r="162" s="2" customFormat="1" ht="16.8" customHeight="1">
      <c r="A162" s="42"/>
      <c r="B162" s="48"/>
      <c r="C162" s="302" t="s">
        <v>284</v>
      </c>
      <c r="D162" s="302" t="s">
        <v>1337</v>
      </c>
      <c r="E162" s="20" t="s">
        <v>112</v>
      </c>
      <c r="F162" s="303">
        <v>49.200000000000003</v>
      </c>
      <c r="G162" s="42"/>
      <c r="H162" s="48"/>
    </row>
    <row r="163" s="2" customFormat="1" ht="16.8" customHeight="1">
      <c r="A163" s="42"/>
      <c r="B163" s="48"/>
      <c r="C163" s="302" t="s">
        <v>261</v>
      </c>
      <c r="D163" s="302" t="s">
        <v>1338</v>
      </c>
      <c r="E163" s="20" t="s">
        <v>112</v>
      </c>
      <c r="F163" s="303">
        <v>49.200000000000003</v>
      </c>
      <c r="G163" s="42"/>
      <c r="H163" s="48"/>
    </row>
    <row r="164" s="2" customFormat="1" ht="16.8" customHeight="1">
      <c r="A164" s="42"/>
      <c r="B164" s="48"/>
      <c r="C164" s="302" t="s">
        <v>266</v>
      </c>
      <c r="D164" s="302" t="s">
        <v>1339</v>
      </c>
      <c r="E164" s="20" t="s">
        <v>112</v>
      </c>
      <c r="F164" s="303">
        <v>492</v>
      </c>
      <c r="G164" s="42"/>
      <c r="H164" s="48"/>
    </row>
    <row r="165" s="2" customFormat="1" ht="16.8" customHeight="1">
      <c r="A165" s="42"/>
      <c r="B165" s="48"/>
      <c r="C165" s="302" t="s">
        <v>277</v>
      </c>
      <c r="D165" s="302" t="s">
        <v>1340</v>
      </c>
      <c r="E165" s="20" t="s">
        <v>279</v>
      </c>
      <c r="F165" s="303">
        <v>98.400000000000006</v>
      </c>
      <c r="G165" s="42"/>
      <c r="H165" s="48"/>
    </row>
    <row r="166" s="2" customFormat="1" ht="16.8" customHeight="1">
      <c r="A166" s="42"/>
      <c r="B166" s="48"/>
      <c r="C166" s="298" t="s">
        <v>124</v>
      </c>
      <c r="D166" s="299" t="s">
        <v>125</v>
      </c>
      <c r="E166" s="300" t="s">
        <v>112</v>
      </c>
      <c r="F166" s="301">
        <v>174</v>
      </c>
      <c r="G166" s="42"/>
      <c r="H166" s="48"/>
    </row>
    <row r="167" s="2" customFormat="1" ht="16.8" customHeight="1">
      <c r="A167" s="42"/>
      <c r="B167" s="48"/>
      <c r="C167" s="302" t="s">
        <v>44</v>
      </c>
      <c r="D167" s="302" t="s">
        <v>1138</v>
      </c>
      <c r="E167" s="20" t="s">
        <v>44</v>
      </c>
      <c r="F167" s="303">
        <v>62</v>
      </c>
      <c r="G167" s="42"/>
      <c r="H167" s="48"/>
    </row>
    <row r="168" s="2" customFormat="1" ht="16.8" customHeight="1">
      <c r="A168" s="42"/>
      <c r="B168" s="48"/>
      <c r="C168" s="302" t="s">
        <v>44</v>
      </c>
      <c r="D168" s="302" t="s">
        <v>1139</v>
      </c>
      <c r="E168" s="20" t="s">
        <v>44</v>
      </c>
      <c r="F168" s="303">
        <v>112</v>
      </c>
      <c r="G168" s="42"/>
      <c r="H168" s="48"/>
    </row>
    <row r="169" s="2" customFormat="1" ht="16.8" customHeight="1">
      <c r="A169" s="42"/>
      <c r="B169" s="48"/>
      <c r="C169" s="302" t="s">
        <v>124</v>
      </c>
      <c r="D169" s="302" t="s">
        <v>195</v>
      </c>
      <c r="E169" s="20" t="s">
        <v>44</v>
      </c>
      <c r="F169" s="303">
        <v>174</v>
      </c>
      <c r="G169" s="42"/>
      <c r="H169" s="48"/>
    </row>
    <row r="170" s="2" customFormat="1" ht="16.8" customHeight="1">
      <c r="A170" s="42"/>
      <c r="B170" s="48"/>
      <c r="C170" s="304" t="s">
        <v>1333</v>
      </c>
      <c r="D170" s="42"/>
      <c r="E170" s="42"/>
      <c r="F170" s="42"/>
      <c r="G170" s="42"/>
      <c r="H170" s="48"/>
    </row>
    <row r="171" s="2" customFormat="1" ht="16.8" customHeight="1">
      <c r="A171" s="42"/>
      <c r="B171" s="48"/>
      <c r="C171" s="302" t="s">
        <v>204</v>
      </c>
      <c r="D171" s="302" t="s">
        <v>1343</v>
      </c>
      <c r="E171" s="20" t="s">
        <v>112</v>
      </c>
      <c r="F171" s="303">
        <v>139.19999999999999</v>
      </c>
      <c r="G171" s="42"/>
      <c r="H171" s="48"/>
    </row>
    <row r="172" s="2" customFormat="1" ht="16.8" customHeight="1">
      <c r="A172" s="42"/>
      <c r="B172" s="48"/>
      <c r="C172" s="302" t="s">
        <v>213</v>
      </c>
      <c r="D172" s="302" t="s">
        <v>1344</v>
      </c>
      <c r="E172" s="20" t="s">
        <v>112</v>
      </c>
      <c r="F172" s="303">
        <v>34.799999999999997</v>
      </c>
      <c r="G172" s="42"/>
      <c r="H172" s="48"/>
    </row>
    <row r="173" s="2" customFormat="1" ht="16.8" customHeight="1">
      <c r="A173" s="42"/>
      <c r="B173" s="48"/>
      <c r="C173" s="302" t="s">
        <v>284</v>
      </c>
      <c r="D173" s="302" t="s">
        <v>1337</v>
      </c>
      <c r="E173" s="20" t="s">
        <v>112</v>
      </c>
      <c r="F173" s="303">
        <v>49.200000000000003</v>
      </c>
      <c r="G173" s="42"/>
      <c r="H173" s="48"/>
    </row>
    <row r="174" s="2" customFormat="1" ht="16.8" customHeight="1">
      <c r="A174" s="42"/>
      <c r="B174" s="48"/>
      <c r="C174" s="298" t="s">
        <v>127</v>
      </c>
      <c r="D174" s="299" t="s">
        <v>128</v>
      </c>
      <c r="E174" s="300" t="s">
        <v>112</v>
      </c>
      <c r="F174" s="301">
        <v>124.8</v>
      </c>
      <c r="G174" s="42"/>
      <c r="H174" s="48"/>
    </row>
    <row r="175" s="2" customFormat="1" ht="16.8" customHeight="1">
      <c r="A175" s="42"/>
      <c r="B175" s="48"/>
      <c r="C175" s="302" t="s">
        <v>44</v>
      </c>
      <c r="D175" s="302" t="s">
        <v>1148</v>
      </c>
      <c r="E175" s="20" t="s">
        <v>44</v>
      </c>
      <c r="F175" s="303">
        <v>46.399999999999999</v>
      </c>
      <c r="G175" s="42"/>
      <c r="H175" s="48"/>
    </row>
    <row r="176" s="2" customFormat="1" ht="16.8" customHeight="1">
      <c r="A176" s="42"/>
      <c r="B176" s="48"/>
      <c r="C176" s="302" t="s">
        <v>44</v>
      </c>
      <c r="D176" s="302" t="s">
        <v>1149</v>
      </c>
      <c r="E176" s="20" t="s">
        <v>44</v>
      </c>
      <c r="F176" s="303">
        <v>78.400000000000006</v>
      </c>
      <c r="G176" s="42"/>
      <c r="H176" s="48"/>
    </row>
    <row r="177" s="2" customFormat="1" ht="16.8" customHeight="1">
      <c r="A177" s="42"/>
      <c r="B177" s="48"/>
      <c r="C177" s="302" t="s">
        <v>127</v>
      </c>
      <c r="D177" s="302" t="s">
        <v>226</v>
      </c>
      <c r="E177" s="20" t="s">
        <v>44</v>
      </c>
      <c r="F177" s="303">
        <v>124.8</v>
      </c>
      <c r="G177" s="42"/>
      <c r="H177" s="48"/>
    </row>
    <row r="178" s="2" customFormat="1" ht="16.8" customHeight="1">
      <c r="A178" s="42"/>
      <c r="B178" s="48"/>
      <c r="C178" s="304" t="s">
        <v>1333</v>
      </c>
      <c r="D178" s="42"/>
      <c r="E178" s="42"/>
      <c r="F178" s="42"/>
      <c r="G178" s="42"/>
      <c r="H178" s="48"/>
    </row>
    <row r="179" s="2" customFormat="1" ht="16.8" customHeight="1">
      <c r="A179" s="42"/>
      <c r="B179" s="48"/>
      <c r="C179" s="302" t="s">
        <v>291</v>
      </c>
      <c r="D179" s="302" t="s">
        <v>1335</v>
      </c>
      <c r="E179" s="20" t="s">
        <v>112</v>
      </c>
      <c r="F179" s="303">
        <v>124.8</v>
      </c>
      <c r="G179" s="42"/>
      <c r="H179" s="48"/>
    </row>
    <row r="180" s="2" customFormat="1" ht="16.8" customHeight="1">
      <c r="A180" s="42"/>
      <c r="B180" s="48"/>
      <c r="C180" s="302" t="s">
        <v>255</v>
      </c>
      <c r="D180" s="302" t="s">
        <v>1345</v>
      </c>
      <c r="E180" s="20" t="s">
        <v>112</v>
      </c>
      <c r="F180" s="303">
        <v>249.59999999999999</v>
      </c>
      <c r="G180" s="42"/>
      <c r="H180" s="48"/>
    </row>
    <row r="181" s="2" customFormat="1" ht="16.8" customHeight="1">
      <c r="A181" s="42"/>
      <c r="B181" s="48"/>
      <c r="C181" s="302" t="s">
        <v>272</v>
      </c>
      <c r="D181" s="302" t="s">
        <v>1346</v>
      </c>
      <c r="E181" s="20" t="s">
        <v>112</v>
      </c>
      <c r="F181" s="303">
        <v>124.8</v>
      </c>
      <c r="G181" s="42"/>
      <c r="H181" s="48"/>
    </row>
    <row r="182" s="2" customFormat="1" ht="16.8" customHeight="1">
      <c r="A182" s="42"/>
      <c r="B182" s="48"/>
      <c r="C182" s="302" t="s">
        <v>284</v>
      </c>
      <c r="D182" s="302" t="s">
        <v>1337</v>
      </c>
      <c r="E182" s="20" t="s">
        <v>112</v>
      </c>
      <c r="F182" s="303">
        <v>49.200000000000003</v>
      </c>
      <c r="G182" s="42"/>
      <c r="H182" s="48"/>
    </row>
    <row r="183" s="2" customFormat="1" ht="26.4" customHeight="1">
      <c r="A183" s="42"/>
      <c r="B183" s="48"/>
      <c r="C183" s="297" t="s">
        <v>103</v>
      </c>
      <c r="D183" s="297" t="s">
        <v>104</v>
      </c>
      <c r="E183" s="42"/>
      <c r="F183" s="42"/>
      <c r="G183" s="42"/>
      <c r="H183" s="48"/>
    </row>
    <row r="184" s="2" customFormat="1" ht="16.8" customHeight="1">
      <c r="A184" s="42"/>
      <c r="B184" s="48"/>
      <c r="C184" s="298" t="s">
        <v>110</v>
      </c>
      <c r="D184" s="299" t="s">
        <v>111</v>
      </c>
      <c r="E184" s="300" t="s">
        <v>112</v>
      </c>
      <c r="F184" s="301">
        <v>2.8799999999999999</v>
      </c>
      <c r="G184" s="42"/>
      <c r="H184" s="48"/>
    </row>
    <row r="185" s="2" customFormat="1" ht="16.8" customHeight="1">
      <c r="A185" s="42"/>
      <c r="B185" s="48"/>
      <c r="C185" s="302" t="s">
        <v>110</v>
      </c>
      <c r="D185" s="302" t="s">
        <v>1245</v>
      </c>
      <c r="E185" s="20" t="s">
        <v>44</v>
      </c>
      <c r="F185" s="303">
        <v>2.8799999999999999</v>
      </c>
      <c r="G185" s="42"/>
      <c r="H185" s="48"/>
    </row>
    <row r="186" s="2" customFormat="1" ht="16.8" customHeight="1">
      <c r="A186" s="42"/>
      <c r="B186" s="48"/>
      <c r="C186" s="304" t="s">
        <v>1333</v>
      </c>
      <c r="D186" s="42"/>
      <c r="E186" s="42"/>
      <c r="F186" s="42"/>
      <c r="G186" s="42"/>
      <c r="H186" s="48"/>
    </row>
    <row r="187" s="2" customFormat="1" ht="16.8" customHeight="1">
      <c r="A187" s="42"/>
      <c r="B187" s="48"/>
      <c r="C187" s="302" t="s">
        <v>400</v>
      </c>
      <c r="D187" s="302" t="s">
        <v>1334</v>
      </c>
      <c r="E187" s="20" t="s">
        <v>112</v>
      </c>
      <c r="F187" s="303">
        <v>2.8799999999999999</v>
      </c>
      <c r="G187" s="42"/>
      <c r="H187" s="48"/>
    </row>
    <row r="188" s="2" customFormat="1" ht="16.8" customHeight="1">
      <c r="A188" s="42"/>
      <c r="B188" s="48"/>
      <c r="C188" s="302" t="s">
        <v>291</v>
      </c>
      <c r="D188" s="302" t="s">
        <v>1335</v>
      </c>
      <c r="E188" s="20" t="s">
        <v>112</v>
      </c>
      <c r="F188" s="303">
        <v>19.315999999999999</v>
      </c>
      <c r="G188" s="42"/>
      <c r="H188" s="48"/>
    </row>
    <row r="189" s="2" customFormat="1" ht="16.8" customHeight="1">
      <c r="A189" s="42"/>
      <c r="B189" s="48"/>
      <c r="C189" s="298" t="s">
        <v>114</v>
      </c>
      <c r="D189" s="299" t="s">
        <v>115</v>
      </c>
      <c r="E189" s="300" t="s">
        <v>112</v>
      </c>
      <c r="F189" s="301">
        <v>9.5039999999999996</v>
      </c>
      <c r="G189" s="42"/>
      <c r="H189" s="48"/>
    </row>
    <row r="190" s="2" customFormat="1" ht="16.8" customHeight="1">
      <c r="A190" s="42"/>
      <c r="B190" s="48"/>
      <c r="C190" s="302" t="s">
        <v>44</v>
      </c>
      <c r="D190" s="302" t="s">
        <v>1243</v>
      </c>
      <c r="E190" s="20" t="s">
        <v>44</v>
      </c>
      <c r="F190" s="303">
        <v>9.5039999999999996</v>
      </c>
      <c r="G190" s="42"/>
      <c r="H190" s="48"/>
    </row>
    <row r="191" s="2" customFormat="1" ht="16.8" customHeight="1">
      <c r="A191" s="42"/>
      <c r="B191" s="48"/>
      <c r="C191" s="302" t="s">
        <v>114</v>
      </c>
      <c r="D191" s="302" t="s">
        <v>226</v>
      </c>
      <c r="E191" s="20" t="s">
        <v>44</v>
      </c>
      <c r="F191" s="303">
        <v>9.5039999999999996</v>
      </c>
      <c r="G191" s="42"/>
      <c r="H191" s="48"/>
    </row>
    <row r="192" s="2" customFormat="1" ht="16.8" customHeight="1">
      <c r="A192" s="42"/>
      <c r="B192" s="48"/>
      <c r="C192" s="304" t="s">
        <v>1333</v>
      </c>
      <c r="D192" s="42"/>
      <c r="E192" s="42"/>
      <c r="F192" s="42"/>
      <c r="G192" s="42"/>
      <c r="H192" s="48"/>
    </row>
    <row r="193" s="2" customFormat="1" ht="16.8" customHeight="1">
      <c r="A193" s="42"/>
      <c r="B193" s="48"/>
      <c r="C193" s="302" t="s">
        <v>298</v>
      </c>
      <c r="D193" s="302" t="s">
        <v>1336</v>
      </c>
      <c r="E193" s="20" t="s">
        <v>112</v>
      </c>
      <c r="F193" s="303">
        <v>9.5039999999999996</v>
      </c>
      <c r="G193" s="42"/>
      <c r="H193" s="48"/>
    </row>
    <row r="194" s="2" customFormat="1" ht="16.8" customHeight="1">
      <c r="A194" s="42"/>
      <c r="B194" s="48"/>
      <c r="C194" s="302" t="s">
        <v>291</v>
      </c>
      <c r="D194" s="302" t="s">
        <v>1335</v>
      </c>
      <c r="E194" s="20" t="s">
        <v>112</v>
      </c>
      <c r="F194" s="303">
        <v>19.315999999999999</v>
      </c>
      <c r="G194" s="42"/>
      <c r="H194" s="48"/>
    </row>
    <row r="195" s="2" customFormat="1" ht="16.8" customHeight="1">
      <c r="A195" s="42"/>
      <c r="B195" s="48"/>
      <c r="C195" s="302" t="s">
        <v>307</v>
      </c>
      <c r="D195" s="302" t="s">
        <v>308</v>
      </c>
      <c r="E195" s="20" t="s">
        <v>279</v>
      </c>
      <c r="F195" s="303">
        <v>19.007999999999999</v>
      </c>
      <c r="G195" s="42"/>
      <c r="H195" s="48"/>
    </row>
    <row r="196" s="2" customFormat="1" ht="16.8" customHeight="1">
      <c r="A196" s="42"/>
      <c r="B196" s="48"/>
      <c r="C196" s="298" t="s">
        <v>118</v>
      </c>
      <c r="D196" s="299" t="s">
        <v>119</v>
      </c>
      <c r="E196" s="300" t="s">
        <v>112</v>
      </c>
      <c r="F196" s="301">
        <v>12.384</v>
      </c>
      <c r="G196" s="42"/>
      <c r="H196" s="48"/>
    </row>
    <row r="197" s="2" customFormat="1" ht="16.8" customHeight="1">
      <c r="A197" s="42"/>
      <c r="B197" s="48"/>
      <c r="C197" s="302" t="s">
        <v>44</v>
      </c>
      <c r="D197" s="302" t="s">
        <v>124</v>
      </c>
      <c r="E197" s="20" t="s">
        <v>44</v>
      </c>
      <c r="F197" s="303">
        <v>31.699999999999999</v>
      </c>
      <c r="G197" s="42"/>
      <c r="H197" s="48"/>
    </row>
    <row r="198" s="2" customFormat="1" ht="16.8" customHeight="1">
      <c r="A198" s="42"/>
      <c r="B198" s="48"/>
      <c r="C198" s="302" t="s">
        <v>44</v>
      </c>
      <c r="D198" s="302" t="s">
        <v>289</v>
      </c>
      <c r="E198" s="20" t="s">
        <v>44</v>
      </c>
      <c r="F198" s="303">
        <v>-19.315999999999999</v>
      </c>
      <c r="G198" s="42"/>
      <c r="H198" s="48"/>
    </row>
    <row r="199" s="2" customFormat="1" ht="16.8" customHeight="1">
      <c r="A199" s="42"/>
      <c r="B199" s="48"/>
      <c r="C199" s="302" t="s">
        <v>118</v>
      </c>
      <c r="D199" s="302" t="s">
        <v>226</v>
      </c>
      <c r="E199" s="20" t="s">
        <v>44</v>
      </c>
      <c r="F199" s="303">
        <v>12.384</v>
      </c>
      <c r="G199" s="42"/>
      <c r="H199" s="48"/>
    </row>
    <row r="200" s="2" customFormat="1" ht="16.8" customHeight="1">
      <c r="A200" s="42"/>
      <c r="B200" s="48"/>
      <c r="C200" s="304" t="s">
        <v>1333</v>
      </c>
      <c r="D200" s="42"/>
      <c r="E200" s="42"/>
      <c r="F200" s="42"/>
      <c r="G200" s="42"/>
      <c r="H200" s="48"/>
    </row>
    <row r="201" s="2" customFormat="1" ht="16.8" customHeight="1">
      <c r="A201" s="42"/>
      <c r="B201" s="48"/>
      <c r="C201" s="302" t="s">
        <v>284</v>
      </c>
      <c r="D201" s="302" t="s">
        <v>1337</v>
      </c>
      <c r="E201" s="20" t="s">
        <v>112</v>
      </c>
      <c r="F201" s="303">
        <v>12.384</v>
      </c>
      <c r="G201" s="42"/>
      <c r="H201" s="48"/>
    </row>
    <row r="202" s="2" customFormat="1" ht="16.8" customHeight="1">
      <c r="A202" s="42"/>
      <c r="B202" s="48"/>
      <c r="C202" s="302" t="s">
        <v>261</v>
      </c>
      <c r="D202" s="302" t="s">
        <v>1338</v>
      </c>
      <c r="E202" s="20" t="s">
        <v>112</v>
      </c>
      <c r="F202" s="303">
        <v>12.384</v>
      </c>
      <c r="G202" s="42"/>
      <c r="H202" s="48"/>
    </row>
    <row r="203" s="2" customFormat="1" ht="16.8" customHeight="1">
      <c r="A203" s="42"/>
      <c r="B203" s="48"/>
      <c r="C203" s="302" t="s">
        <v>266</v>
      </c>
      <c r="D203" s="302" t="s">
        <v>1339</v>
      </c>
      <c r="E203" s="20" t="s">
        <v>112</v>
      </c>
      <c r="F203" s="303">
        <v>123.84</v>
      </c>
      <c r="G203" s="42"/>
      <c r="H203" s="48"/>
    </row>
    <row r="204" s="2" customFormat="1" ht="16.8" customHeight="1">
      <c r="A204" s="42"/>
      <c r="B204" s="48"/>
      <c r="C204" s="302" t="s">
        <v>277</v>
      </c>
      <c r="D204" s="302" t="s">
        <v>1340</v>
      </c>
      <c r="E204" s="20" t="s">
        <v>279</v>
      </c>
      <c r="F204" s="303">
        <v>24.768000000000001</v>
      </c>
      <c r="G204" s="42"/>
      <c r="H204" s="48"/>
    </row>
    <row r="205" s="2" customFormat="1" ht="16.8" customHeight="1">
      <c r="A205" s="42"/>
      <c r="B205" s="48"/>
      <c r="C205" s="298" t="s">
        <v>124</v>
      </c>
      <c r="D205" s="299" t="s">
        <v>125</v>
      </c>
      <c r="E205" s="300" t="s">
        <v>112</v>
      </c>
      <c r="F205" s="301">
        <v>31.699999999999999</v>
      </c>
      <c r="G205" s="42"/>
      <c r="H205" s="48"/>
    </row>
    <row r="206" s="2" customFormat="1" ht="16.8" customHeight="1">
      <c r="A206" s="42"/>
      <c r="B206" s="48"/>
      <c r="C206" s="302" t="s">
        <v>44</v>
      </c>
      <c r="D206" s="302" t="s">
        <v>1226</v>
      </c>
      <c r="E206" s="20" t="s">
        <v>44</v>
      </c>
      <c r="F206" s="303">
        <v>31.699999999999999</v>
      </c>
      <c r="G206" s="42"/>
      <c r="H206" s="48"/>
    </row>
    <row r="207" s="2" customFormat="1" ht="16.8" customHeight="1">
      <c r="A207" s="42"/>
      <c r="B207" s="48"/>
      <c r="C207" s="302" t="s">
        <v>124</v>
      </c>
      <c r="D207" s="302" t="s">
        <v>195</v>
      </c>
      <c r="E207" s="20" t="s">
        <v>44</v>
      </c>
      <c r="F207" s="303">
        <v>31.699999999999999</v>
      </c>
      <c r="G207" s="42"/>
      <c r="H207" s="48"/>
    </row>
    <row r="208" s="2" customFormat="1" ht="16.8" customHeight="1">
      <c r="A208" s="42"/>
      <c r="B208" s="48"/>
      <c r="C208" s="304" t="s">
        <v>1333</v>
      </c>
      <c r="D208" s="42"/>
      <c r="E208" s="42"/>
      <c r="F208" s="42"/>
      <c r="G208" s="42"/>
      <c r="H208" s="48"/>
    </row>
    <row r="209" s="2" customFormat="1" ht="16.8" customHeight="1">
      <c r="A209" s="42"/>
      <c r="B209" s="48"/>
      <c r="C209" s="302" t="s">
        <v>204</v>
      </c>
      <c r="D209" s="302" t="s">
        <v>1343</v>
      </c>
      <c r="E209" s="20" t="s">
        <v>112</v>
      </c>
      <c r="F209" s="303">
        <v>25.359999999999999</v>
      </c>
      <c r="G209" s="42"/>
      <c r="H209" s="48"/>
    </row>
    <row r="210" s="2" customFormat="1" ht="16.8" customHeight="1">
      <c r="A210" s="42"/>
      <c r="B210" s="48"/>
      <c r="C210" s="302" t="s">
        <v>213</v>
      </c>
      <c r="D210" s="302" t="s">
        <v>1344</v>
      </c>
      <c r="E210" s="20" t="s">
        <v>112</v>
      </c>
      <c r="F210" s="303">
        <v>6.3399999999999999</v>
      </c>
      <c r="G210" s="42"/>
      <c r="H210" s="48"/>
    </row>
    <row r="211" s="2" customFormat="1" ht="16.8" customHeight="1">
      <c r="A211" s="42"/>
      <c r="B211" s="48"/>
      <c r="C211" s="302" t="s">
        <v>284</v>
      </c>
      <c r="D211" s="302" t="s">
        <v>1337</v>
      </c>
      <c r="E211" s="20" t="s">
        <v>112</v>
      </c>
      <c r="F211" s="303">
        <v>12.384</v>
      </c>
      <c r="G211" s="42"/>
      <c r="H211" s="48"/>
    </row>
    <row r="212" s="2" customFormat="1" ht="16.8" customHeight="1">
      <c r="A212" s="42"/>
      <c r="B212" s="48"/>
      <c r="C212" s="302" t="s">
        <v>291</v>
      </c>
      <c r="D212" s="302" t="s">
        <v>1335</v>
      </c>
      <c r="E212" s="20" t="s">
        <v>112</v>
      </c>
      <c r="F212" s="303">
        <v>19.315999999999999</v>
      </c>
      <c r="G212" s="42"/>
      <c r="H212" s="48"/>
    </row>
    <row r="213" s="2" customFormat="1" ht="16.8" customHeight="1">
      <c r="A213" s="42"/>
      <c r="B213" s="48"/>
      <c r="C213" s="298" t="s">
        <v>127</v>
      </c>
      <c r="D213" s="299" t="s">
        <v>128</v>
      </c>
      <c r="E213" s="300" t="s">
        <v>112</v>
      </c>
      <c r="F213" s="301">
        <v>19.315999999999999</v>
      </c>
      <c r="G213" s="42"/>
      <c r="H213" s="48"/>
    </row>
    <row r="214" s="2" customFormat="1" ht="16.8" customHeight="1">
      <c r="A214" s="42"/>
      <c r="B214" s="48"/>
      <c r="C214" s="302" t="s">
        <v>44</v>
      </c>
      <c r="D214" s="302" t="s">
        <v>124</v>
      </c>
      <c r="E214" s="20" t="s">
        <v>44</v>
      </c>
      <c r="F214" s="303">
        <v>31.699999999999999</v>
      </c>
      <c r="G214" s="42"/>
      <c r="H214" s="48"/>
    </row>
    <row r="215" s="2" customFormat="1" ht="16.8" customHeight="1">
      <c r="A215" s="42"/>
      <c r="B215" s="48"/>
      <c r="C215" s="302" t="s">
        <v>44</v>
      </c>
      <c r="D215" s="302" t="s">
        <v>295</v>
      </c>
      <c r="E215" s="20" t="s">
        <v>44</v>
      </c>
      <c r="F215" s="303">
        <v>-9.5039999999999996</v>
      </c>
      <c r="G215" s="42"/>
      <c r="H215" s="48"/>
    </row>
    <row r="216" s="2" customFormat="1" ht="16.8" customHeight="1">
      <c r="A216" s="42"/>
      <c r="B216" s="48"/>
      <c r="C216" s="302" t="s">
        <v>44</v>
      </c>
      <c r="D216" s="302" t="s">
        <v>296</v>
      </c>
      <c r="E216" s="20" t="s">
        <v>44</v>
      </c>
      <c r="F216" s="303">
        <v>-2.8799999999999999</v>
      </c>
      <c r="G216" s="42"/>
      <c r="H216" s="48"/>
    </row>
    <row r="217" s="2" customFormat="1" ht="16.8" customHeight="1">
      <c r="A217" s="42"/>
      <c r="B217" s="48"/>
      <c r="C217" s="302" t="s">
        <v>127</v>
      </c>
      <c r="D217" s="302" t="s">
        <v>226</v>
      </c>
      <c r="E217" s="20" t="s">
        <v>44</v>
      </c>
      <c r="F217" s="303">
        <v>19.315999999999999</v>
      </c>
      <c r="G217" s="42"/>
      <c r="H217" s="48"/>
    </row>
    <row r="218" s="2" customFormat="1" ht="16.8" customHeight="1">
      <c r="A218" s="42"/>
      <c r="B218" s="48"/>
      <c r="C218" s="304" t="s">
        <v>1333</v>
      </c>
      <c r="D218" s="42"/>
      <c r="E218" s="42"/>
      <c r="F218" s="42"/>
      <c r="G218" s="42"/>
      <c r="H218" s="48"/>
    </row>
    <row r="219" s="2" customFormat="1" ht="16.8" customHeight="1">
      <c r="A219" s="42"/>
      <c r="B219" s="48"/>
      <c r="C219" s="302" t="s">
        <v>291</v>
      </c>
      <c r="D219" s="302" t="s">
        <v>1335</v>
      </c>
      <c r="E219" s="20" t="s">
        <v>112</v>
      </c>
      <c r="F219" s="303">
        <v>19.315999999999999</v>
      </c>
      <c r="G219" s="42"/>
      <c r="H219" s="48"/>
    </row>
    <row r="220" s="2" customFormat="1" ht="16.8" customHeight="1">
      <c r="A220" s="42"/>
      <c r="B220" s="48"/>
      <c r="C220" s="302" t="s">
        <v>255</v>
      </c>
      <c r="D220" s="302" t="s">
        <v>1345</v>
      </c>
      <c r="E220" s="20" t="s">
        <v>112</v>
      </c>
      <c r="F220" s="303">
        <v>38.631999999999998</v>
      </c>
      <c r="G220" s="42"/>
      <c r="H220" s="48"/>
    </row>
    <row r="221" s="2" customFormat="1" ht="16.8" customHeight="1">
      <c r="A221" s="42"/>
      <c r="B221" s="48"/>
      <c r="C221" s="302" t="s">
        <v>272</v>
      </c>
      <c r="D221" s="302" t="s">
        <v>1346</v>
      </c>
      <c r="E221" s="20" t="s">
        <v>112</v>
      </c>
      <c r="F221" s="303">
        <v>19.315999999999999</v>
      </c>
      <c r="G221" s="42"/>
      <c r="H221" s="48"/>
    </row>
    <row r="222" s="2" customFormat="1" ht="16.8" customHeight="1">
      <c r="A222" s="42"/>
      <c r="B222" s="48"/>
      <c r="C222" s="302" t="s">
        <v>284</v>
      </c>
      <c r="D222" s="302" t="s">
        <v>1337</v>
      </c>
      <c r="E222" s="20" t="s">
        <v>112</v>
      </c>
      <c r="F222" s="303">
        <v>12.384</v>
      </c>
      <c r="G222" s="42"/>
      <c r="H222" s="48"/>
    </row>
    <row r="223" s="2" customFormat="1" ht="7.44" customHeight="1">
      <c r="A223" s="42"/>
      <c r="B223" s="163"/>
      <c r="C223" s="164"/>
      <c r="D223" s="164"/>
      <c r="E223" s="164"/>
      <c r="F223" s="164"/>
      <c r="G223" s="164"/>
      <c r="H223" s="48"/>
    </row>
    <row r="224" s="2" customFormat="1">
      <c r="A224" s="42"/>
      <c r="B224" s="42"/>
      <c r="C224" s="42"/>
      <c r="D224" s="42"/>
      <c r="E224" s="42"/>
      <c r="F224" s="42"/>
      <c r="G224" s="42"/>
      <c r="H224" s="42"/>
    </row>
  </sheetData>
  <sheetProtection sheet="1" formatColumns="0" formatRows="0" objects="1" scenarios="1" spinCount="100000" saltValue="E4XIYAh44N25FXJKtci2fBNLbNber4emPPqFQ8kmNKqnpGdVNoqekkhP+qZyXhrhEL/lNUDRE9oa1EJKnz5bqQ==" hashValue="YlIv30o80bcTMwAFlqYt1dFEToO5gb9X5UpMULONdt0xVvyQv8J6SX4EZ60rl2gTAjTM+DeoLLYwPJswHJs6XQ==" algorithmName="SHA-512" password="88F3"/>
  <mergeCells count="2">
    <mergeCell ref="D5:F5"/>
    <mergeCell ref="D6:F6"/>
  </mergeCells>
  <pageSetup paperSize="9" orientation="landscape" blackAndWhite="1" fitToHeight="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305" customWidth="1"/>
    <col min="2" max="2" width="1.667969" style="305" customWidth="1"/>
    <col min="3" max="4" width="5" style="305" customWidth="1"/>
    <col min="5" max="5" width="11.66016" style="305" customWidth="1"/>
    <col min="6" max="6" width="9.160156" style="305" customWidth="1"/>
    <col min="7" max="7" width="5" style="305" customWidth="1"/>
    <col min="8" max="8" width="77.83203" style="305" customWidth="1"/>
    <col min="9" max="10" width="20" style="305" customWidth="1"/>
    <col min="11" max="11" width="1.667969" style="305" customWidth="1"/>
  </cols>
  <sheetData>
    <row r="1" s="1" customFormat="1" ht="37.5" customHeight="1"/>
    <row r="2" s="1" customFormat="1" ht="7.5" customHeight="1">
      <c r="B2" s="306"/>
      <c r="C2" s="307"/>
      <c r="D2" s="307"/>
      <c r="E2" s="307"/>
      <c r="F2" s="307"/>
      <c r="G2" s="307"/>
      <c r="H2" s="307"/>
      <c r="I2" s="307"/>
      <c r="J2" s="307"/>
      <c r="K2" s="308"/>
    </row>
    <row r="3" s="17" customFormat="1" ht="45" customHeight="1">
      <c r="B3" s="309"/>
      <c r="C3" s="310" t="s">
        <v>1350</v>
      </c>
      <c r="D3" s="310"/>
      <c r="E3" s="310"/>
      <c r="F3" s="310"/>
      <c r="G3" s="310"/>
      <c r="H3" s="310"/>
      <c r="I3" s="310"/>
      <c r="J3" s="310"/>
      <c r="K3" s="311"/>
    </row>
    <row r="4" s="1" customFormat="1" ht="25.5" customHeight="1">
      <c r="B4" s="312"/>
      <c r="C4" s="313" t="s">
        <v>1351</v>
      </c>
      <c r="D4" s="313"/>
      <c r="E4" s="313"/>
      <c r="F4" s="313"/>
      <c r="G4" s="313"/>
      <c r="H4" s="313"/>
      <c r="I4" s="313"/>
      <c r="J4" s="313"/>
      <c r="K4" s="314"/>
    </row>
    <row r="5" s="1" customFormat="1" ht="5.25" customHeight="1">
      <c r="B5" s="312"/>
      <c r="C5" s="315"/>
      <c r="D5" s="315"/>
      <c r="E5" s="315"/>
      <c r="F5" s="315"/>
      <c r="G5" s="315"/>
      <c r="H5" s="315"/>
      <c r="I5" s="315"/>
      <c r="J5" s="315"/>
      <c r="K5" s="314"/>
    </row>
    <row r="6" s="1" customFormat="1" ht="15" customHeight="1">
      <c r="B6" s="312"/>
      <c r="C6" s="316" t="s">
        <v>1352</v>
      </c>
      <c r="D6" s="316"/>
      <c r="E6" s="316"/>
      <c r="F6" s="316"/>
      <c r="G6" s="316"/>
      <c r="H6" s="316"/>
      <c r="I6" s="316"/>
      <c r="J6" s="316"/>
      <c r="K6" s="314"/>
    </row>
    <row r="7" s="1" customFormat="1" ht="15" customHeight="1">
      <c r="B7" s="317"/>
      <c r="C7" s="316" t="s">
        <v>1353</v>
      </c>
      <c r="D7" s="316"/>
      <c r="E7" s="316"/>
      <c r="F7" s="316"/>
      <c r="G7" s="316"/>
      <c r="H7" s="316"/>
      <c r="I7" s="316"/>
      <c r="J7" s="316"/>
      <c r="K7" s="314"/>
    </row>
    <row r="8" s="1" customFormat="1" ht="12.75" customHeight="1">
      <c r="B8" s="317"/>
      <c r="C8" s="316"/>
      <c r="D8" s="316"/>
      <c r="E8" s="316"/>
      <c r="F8" s="316"/>
      <c r="G8" s="316"/>
      <c r="H8" s="316"/>
      <c r="I8" s="316"/>
      <c r="J8" s="316"/>
      <c r="K8" s="314"/>
    </row>
    <row r="9" s="1" customFormat="1" ht="15" customHeight="1">
      <c r="B9" s="317"/>
      <c r="C9" s="316" t="s">
        <v>1354</v>
      </c>
      <c r="D9" s="316"/>
      <c r="E9" s="316"/>
      <c r="F9" s="316"/>
      <c r="G9" s="316"/>
      <c r="H9" s="316"/>
      <c r="I9" s="316"/>
      <c r="J9" s="316"/>
      <c r="K9" s="314"/>
    </row>
    <row r="10" s="1" customFormat="1" ht="15" customHeight="1">
      <c r="B10" s="317"/>
      <c r="C10" s="316"/>
      <c r="D10" s="316" t="s">
        <v>1355</v>
      </c>
      <c r="E10" s="316"/>
      <c r="F10" s="316"/>
      <c r="G10" s="316"/>
      <c r="H10" s="316"/>
      <c r="I10" s="316"/>
      <c r="J10" s="316"/>
      <c r="K10" s="314"/>
    </row>
    <row r="11" s="1" customFormat="1" ht="15" customHeight="1">
      <c r="B11" s="317"/>
      <c r="C11" s="318"/>
      <c r="D11" s="316" t="s">
        <v>1356</v>
      </c>
      <c r="E11" s="316"/>
      <c r="F11" s="316"/>
      <c r="G11" s="316"/>
      <c r="H11" s="316"/>
      <c r="I11" s="316"/>
      <c r="J11" s="316"/>
      <c r="K11" s="314"/>
    </row>
    <row r="12" s="1" customFormat="1" ht="15" customHeight="1">
      <c r="B12" s="317"/>
      <c r="C12" s="318"/>
      <c r="D12" s="316"/>
      <c r="E12" s="316"/>
      <c r="F12" s="316"/>
      <c r="G12" s="316"/>
      <c r="H12" s="316"/>
      <c r="I12" s="316"/>
      <c r="J12" s="316"/>
      <c r="K12" s="314"/>
    </row>
    <row r="13" s="1" customFormat="1" ht="15" customHeight="1">
      <c r="B13" s="317"/>
      <c r="C13" s="318"/>
      <c r="D13" s="319" t="s">
        <v>1357</v>
      </c>
      <c r="E13" s="316"/>
      <c r="F13" s="316"/>
      <c r="G13" s="316"/>
      <c r="H13" s="316"/>
      <c r="I13" s="316"/>
      <c r="J13" s="316"/>
      <c r="K13" s="314"/>
    </row>
    <row r="14" s="1" customFormat="1" ht="12.75" customHeight="1">
      <c r="B14" s="317"/>
      <c r="C14" s="318"/>
      <c r="D14" s="318"/>
      <c r="E14" s="318"/>
      <c r="F14" s="318"/>
      <c r="G14" s="318"/>
      <c r="H14" s="318"/>
      <c r="I14" s="318"/>
      <c r="J14" s="318"/>
      <c r="K14" s="314"/>
    </row>
    <row r="15" s="1" customFormat="1" ht="15" customHeight="1">
      <c r="B15" s="317"/>
      <c r="C15" s="318"/>
      <c r="D15" s="316" t="s">
        <v>1358</v>
      </c>
      <c r="E15" s="316"/>
      <c r="F15" s="316"/>
      <c r="G15" s="316"/>
      <c r="H15" s="316"/>
      <c r="I15" s="316"/>
      <c r="J15" s="316"/>
      <c r="K15" s="314"/>
    </row>
    <row r="16" s="1" customFormat="1" ht="15" customHeight="1">
      <c r="B16" s="317"/>
      <c r="C16" s="318"/>
      <c r="D16" s="316" t="s">
        <v>1359</v>
      </c>
      <c r="E16" s="316"/>
      <c r="F16" s="316"/>
      <c r="G16" s="316"/>
      <c r="H16" s="316"/>
      <c r="I16" s="316"/>
      <c r="J16" s="316"/>
      <c r="K16" s="314"/>
    </row>
    <row r="17" s="1" customFormat="1" ht="15" customHeight="1">
      <c r="B17" s="317"/>
      <c r="C17" s="318"/>
      <c r="D17" s="316" t="s">
        <v>1360</v>
      </c>
      <c r="E17" s="316"/>
      <c r="F17" s="316"/>
      <c r="G17" s="316"/>
      <c r="H17" s="316"/>
      <c r="I17" s="316"/>
      <c r="J17" s="316"/>
      <c r="K17" s="314"/>
    </row>
    <row r="18" s="1" customFormat="1" ht="15" customHeight="1">
      <c r="B18" s="317"/>
      <c r="C18" s="318"/>
      <c r="D18" s="318"/>
      <c r="E18" s="320" t="s">
        <v>89</v>
      </c>
      <c r="F18" s="316" t="s">
        <v>1361</v>
      </c>
      <c r="G18" s="316"/>
      <c r="H18" s="316"/>
      <c r="I18" s="316"/>
      <c r="J18" s="316"/>
      <c r="K18" s="314"/>
    </row>
    <row r="19" s="1" customFormat="1" ht="15" customHeight="1">
      <c r="B19" s="317"/>
      <c r="C19" s="318"/>
      <c r="D19" s="318"/>
      <c r="E19" s="320" t="s">
        <v>1362</v>
      </c>
      <c r="F19" s="316" t="s">
        <v>1363</v>
      </c>
      <c r="G19" s="316"/>
      <c r="H19" s="316"/>
      <c r="I19" s="316"/>
      <c r="J19" s="316"/>
      <c r="K19" s="314"/>
    </row>
    <row r="20" s="1" customFormat="1" ht="15" customHeight="1">
      <c r="B20" s="317"/>
      <c r="C20" s="318"/>
      <c r="D20" s="318"/>
      <c r="E20" s="320" t="s">
        <v>1364</v>
      </c>
      <c r="F20" s="316" t="s">
        <v>1365</v>
      </c>
      <c r="G20" s="316"/>
      <c r="H20" s="316"/>
      <c r="I20" s="316"/>
      <c r="J20" s="316"/>
      <c r="K20" s="314"/>
    </row>
    <row r="21" s="1" customFormat="1" ht="15" customHeight="1">
      <c r="B21" s="317"/>
      <c r="C21" s="318"/>
      <c r="D21" s="318"/>
      <c r="E21" s="320" t="s">
        <v>108</v>
      </c>
      <c r="F21" s="316" t="s">
        <v>1366</v>
      </c>
      <c r="G21" s="316"/>
      <c r="H21" s="316"/>
      <c r="I21" s="316"/>
      <c r="J21" s="316"/>
      <c r="K21" s="314"/>
    </row>
    <row r="22" s="1" customFormat="1" ht="15" customHeight="1">
      <c r="B22" s="317"/>
      <c r="C22" s="318"/>
      <c r="D22" s="318"/>
      <c r="E22" s="320" t="s">
        <v>1367</v>
      </c>
      <c r="F22" s="316" t="s">
        <v>1368</v>
      </c>
      <c r="G22" s="316"/>
      <c r="H22" s="316"/>
      <c r="I22" s="316"/>
      <c r="J22" s="316"/>
      <c r="K22" s="314"/>
    </row>
    <row r="23" s="1" customFormat="1" ht="15" customHeight="1">
      <c r="B23" s="317"/>
      <c r="C23" s="318"/>
      <c r="D23" s="318"/>
      <c r="E23" s="320" t="s">
        <v>1369</v>
      </c>
      <c r="F23" s="316" t="s">
        <v>1370</v>
      </c>
      <c r="G23" s="316"/>
      <c r="H23" s="316"/>
      <c r="I23" s="316"/>
      <c r="J23" s="316"/>
      <c r="K23" s="314"/>
    </row>
    <row r="24" s="1" customFormat="1" ht="12.75" customHeight="1">
      <c r="B24" s="317"/>
      <c r="C24" s="318"/>
      <c r="D24" s="318"/>
      <c r="E24" s="318"/>
      <c r="F24" s="318"/>
      <c r="G24" s="318"/>
      <c r="H24" s="318"/>
      <c r="I24" s="318"/>
      <c r="J24" s="318"/>
      <c r="K24" s="314"/>
    </row>
    <row r="25" s="1" customFormat="1" ht="15" customHeight="1">
      <c r="B25" s="317"/>
      <c r="C25" s="316" t="s">
        <v>1371</v>
      </c>
      <c r="D25" s="316"/>
      <c r="E25" s="316"/>
      <c r="F25" s="316"/>
      <c r="G25" s="316"/>
      <c r="H25" s="316"/>
      <c r="I25" s="316"/>
      <c r="J25" s="316"/>
      <c r="K25" s="314"/>
    </row>
    <row r="26" s="1" customFormat="1" ht="15" customHeight="1">
      <c r="B26" s="317"/>
      <c r="C26" s="316" t="s">
        <v>1372</v>
      </c>
      <c r="D26" s="316"/>
      <c r="E26" s="316"/>
      <c r="F26" s="316"/>
      <c r="G26" s="316"/>
      <c r="H26" s="316"/>
      <c r="I26" s="316"/>
      <c r="J26" s="316"/>
      <c r="K26" s="314"/>
    </row>
    <row r="27" s="1" customFormat="1" ht="15" customHeight="1">
      <c r="B27" s="317"/>
      <c r="C27" s="316"/>
      <c r="D27" s="316" t="s">
        <v>1373</v>
      </c>
      <c r="E27" s="316"/>
      <c r="F27" s="316"/>
      <c r="G27" s="316"/>
      <c r="H27" s="316"/>
      <c r="I27" s="316"/>
      <c r="J27" s="316"/>
      <c r="K27" s="314"/>
    </row>
    <row r="28" s="1" customFormat="1" ht="15" customHeight="1">
      <c r="B28" s="317"/>
      <c r="C28" s="318"/>
      <c r="D28" s="316" t="s">
        <v>1374</v>
      </c>
      <c r="E28" s="316"/>
      <c r="F28" s="316"/>
      <c r="G28" s="316"/>
      <c r="H28" s="316"/>
      <c r="I28" s="316"/>
      <c r="J28" s="316"/>
      <c r="K28" s="314"/>
    </row>
    <row r="29" s="1" customFormat="1" ht="12.75" customHeight="1">
      <c r="B29" s="317"/>
      <c r="C29" s="318"/>
      <c r="D29" s="318"/>
      <c r="E29" s="318"/>
      <c r="F29" s="318"/>
      <c r="G29" s="318"/>
      <c r="H29" s="318"/>
      <c r="I29" s="318"/>
      <c r="J29" s="318"/>
      <c r="K29" s="314"/>
    </row>
    <row r="30" s="1" customFormat="1" ht="15" customHeight="1">
      <c r="B30" s="317"/>
      <c r="C30" s="318"/>
      <c r="D30" s="316" t="s">
        <v>1375</v>
      </c>
      <c r="E30" s="316"/>
      <c r="F30" s="316"/>
      <c r="G30" s="316"/>
      <c r="H30" s="316"/>
      <c r="I30" s="316"/>
      <c r="J30" s="316"/>
      <c r="K30" s="314"/>
    </row>
    <row r="31" s="1" customFormat="1" ht="15" customHeight="1">
      <c r="B31" s="317"/>
      <c r="C31" s="318"/>
      <c r="D31" s="316" t="s">
        <v>1376</v>
      </c>
      <c r="E31" s="316"/>
      <c r="F31" s="316"/>
      <c r="G31" s="316"/>
      <c r="H31" s="316"/>
      <c r="I31" s="316"/>
      <c r="J31" s="316"/>
      <c r="K31" s="314"/>
    </row>
    <row r="32" s="1" customFormat="1" ht="12.75" customHeight="1">
      <c r="B32" s="317"/>
      <c r="C32" s="318"/>
      <c r="D32" s="318"/>
      <c r="E32" s="318"/>
      <c r="F32" s="318"/>
      <c r="G32" s="318"/>
      <c r="H32" s="318"/>
      <c r="I32" s="318"/>
      <c r="J32" s="318"/>
      <c r="K32" s="314"/>
    </row>
    <row r="33" s="1" customFormat="1" ht="15" customHeight="1">
      <c r="B33" s="317"/>
      <c r="C33" s="318"/>
      <c r="D33" s="316" t="s">
        <v>1377</v>
      </c>
      <c r="E33" s="316"/>
      <c r="F33" s="316"/>
      <c r="G33" s="316"/>
      <c r="H33" s="316"/>
      <c r="I33" s="316"/>
      <c r="J33" s="316"/>
      <c r="K33" s="314"/>
    </row>
    <row r="34" s="1" customFormat="1" ht="15" customHeight="1">
      <c r="B34" s="317"/>
      <c r="C34" s="318"/>
      <c r="D34" s="316" t="s">
        <v>1378</v>
      </c>
      <c r="E34" s="316"/>
      <c r="F34" s="316"/>
      <c r="G34" s="316"/>
      <c r="H34" s="316"/>
      <c r="I34" s="316"/>
      <c r="J34" s="316"/>
      <c r="K34" s="314"/>
    </row>
    <row r="35" s="1" customFormat="1" ht="15" customHeight="1">
      <c r="B35" s="317"/>
      <c r="C35" s="318"/>
      <c r="D35" s="316" t="s">
        <v>1379</v>
      </c>
      <c r="E35" s="316"/>
      <c r="F35" s="316"/>
      <c r="G35" s="316"/>
      <c r="H35" s="316"/>
      <c r="I35" s="316"/>
      <c r="J35" s="316"/>
      <c r="K35" s="314"/>
    </row>
    <row r="36" s="1" customFormat="1" ht="15" customHeight="1">
      <c r="B36" s="317"/>
      <c r="C36" s="318"/>
      <c r="D36" s="316"/>
      <c r="E36" s="319" t="s">
        <v>149</v>
      </c>
      <c r="F36" s="316"/>
      <c r="G36" s="316" t="s">
        <v>1380</v>
      </c>
      <c r="H36" s="316"/>
      <c r="I36" s="316"/>
      <c r="J36" s="316"/>
      <c r="K36" s="314"/>
    </row>
    <row r="37" s="1" customFormat="1" ht="30.75" customHeight="1">
      <c r="B37" s="317"/>
      <c r="C37" s="318"/>
      <c r="D37" s="316"/>
      <c r="E37" s="319" t="s">
        <v>1381</v>
      </c>
      <c r="F37" s="316"/>
      <c r="G37" s="316" t="s">
        <v>1382</v>
      </c>
      <c r="H37" s="316"/>
      <c r="I37" s="316"/>
      <c r="J37" s="316"/>
      <c r="K37" s="314"/>
    </row>
    <row r="38" s="1" customFormat="1" ht="15" customHeight="1">
      <c r="B38" s="317"/>
      <c r="C38" s="318"/>
      <c r="D38" s="316"/>
      <c r="E38" s="319" t="s">
        <v>63</v>
      </c>
      <c r="F38" s="316"/>
      <c r="G38" s="316" t="s">
        <v>1383</v>
      </c>
      <c r="H38" s="316"/>
      <c r="I38" s="316"/>
      <c r="J38" s="316"/>
      <c r="K38" s="314"/>
    </row>
    <row r="39" s="1" customFormat="1" ht="15" customHeight="1">
      <c r="B39" s="317"/>
      <c r="C39" s="318"/>
      <c r="D39" s="316"/>
      <c r="E39" s="319" t="s">
        <v>64</v>
      </c>
      <c r="F39" s="316"/>
      <c r="G39" s="316" t="s">
        <v>1384</v>
      </c>
      <c r="H39" s="316"/>
      <c r="I39" s="316"/>
      <c r="J39" s="316"/>
      <c r="K39" s="314"/>
    </row>
    <row r="40" s="1" customFormat="1" ht="15" customHeight="1">
      <c r="B40" s="317"/>
      <c r="C40" s="318"/>
      <c r="D40" s="316"/>
      <c r="E40" s="319" t="s">
        <v>150</v>
      </c>
      <c r="F40" s="316"/>
      <c r="G40" s="316" t="s">
        <v>1385</v>
      </c>
      <c r="H40" s="316"/>
      <c r="I40" s="316"/>
      <c r="J40" s="316"/>
      <c r="K40" s="314"/>
    </row>
    <row r="41" s="1" customFormat="1" ht="15" customHeight="1">
      <c r="B41" s="317"/>
      <c r="C41" s="318"/>
      <c r="D41" s="316"/>
      <c r="E41" s="319" t="s">
        <v>151</v>
      </c>
      <c r="F41" s="316"/>
      <c r="G41" s="316" t="s">
        <v>1386</v>
      </c>
      <c r="H41" s="316"/>
      <c r="I41" s="316"/>
      <c r="J41" s="316"/>
      <c r="K41" s="314"/>
    </row>
    <row r="42" s="1" customFormat="1" ht="15" customHeight="1">
      <c r="B42" s="317"/>
      <c r="C42" s="318"/>
      <c r="D42" s="316"/>
      <c r="E42" s="319" t="s">
        <v>1387</v>
      </c>
      <c r="F42" s="316"/>
      <c r="G42" s="316" t="s">
        <v>1388</v>
      </c>
      <c r="H42" s="316"/>
      <c r="I42" s="316"/>
      <c r="J42" s="316"/>
      <c r="K42" s="314"/>
    </row>
    <row r="43" s="1" customFormat="1" ht="15" customHeight="1">
      <c r="B43" s="317"/>
      <c r="C43" s="318"/>
      <c r="D43" s="316"/>
      <c r="E43" s="319"/>
      <c r="F43" s="316"/>
      <c r="G43" s="316" t="s">
        <v>1389</v>
      </c>
      <c r="H43" s="316"/>
      <c r="I43" s="316"/>
      <c r="J43" s="316"/>
      <c r="K43" s="314"/>
    </row>
    <row r="44" s="1" customFormat="1" ht="15" customHeight="1">
      <c r="B44" s="317"/>
      <c r="C44" s="318"/>
      <c r="D44" s="316"/>
      <c r="E44" s="319" t="s">
        <v>1390</v>
      </c>
      <c r="F44" s="316"/>
      <c r="G44" s="316" t="s">
        <v>1391</v>
      </c>
      <c r="H44" s="316"/>
      <c r="I44" s="316"/>
      <c r="J44" s="316"/>
      <c r="K44" s="314"/>
    </row>
    <row r="45" s="1" customFormat="1" ht="15" customHeight="1">
      <c r="B45" s="317"/>
      <c r="C45" s="318"/>
      <c r="D45" s="316"/>
      <c r="E45" s="319" t="s">
        <v>153</v>
      </c>
      <c r="F45" s="316"/>
      <c r="G45" s="316" t="s">
        <v>1392</v>
      </c>
      <c r="H45" s="316"/>
      <c r="I45" s="316"/>
      <c r="J45" s="316"/>
      <c r="K45" s="314"/>
    </row>
    <row r="46" s="1" customFormat="1" ht="12.75" customHeight="1">
      <c r="B46" s="317"/>
      <c r="C46" s="318"/>
      <c r="D46" s="316"/>
      <c r="E46" s="316"/>
      <c r="F46" s="316"/>
      <c r="G46" s="316"/>
      <c r="H46" s="316"/>
      <c r="I46" s="316"/>
      <c r="J46" s="316"/>
      <c r="K46" s="314"/>
    </row>
    <row r="47" s="1" customFormat="1" ht="15" customHeight="1">
      <c r="B47" s="317"/>
      <c r="C47" s="318"/>
      <c r="D47" s="316" t="s">
        <v>1393</v>
      </c>
      <c r="E47" s="316"/>
      <c r="F47" s="316"/>
      <c r="G47" s="316"/>
      <c r="H47" s="316"/>
      <c r="I47" s="316"/>
      <c r="J47" s="316"/>
      <c r="K47" s="314"/>
    </row>
    <row r="48" s="1" customFormat="1" ht="15" customHeight="1">
      <c r="B48" s="317"/>
      <c r="C48" s="318"/>
      <c r="D48" s="318"/>
      <c r="E48" s="316" t="s">
        <v>1394</v>
      </c>
      <c r="F48" s="316"/>
      <c r="G48" s="316"/>
      <c r="H48" s="316"/>
      <c r="I48" s="316"/>
      <c r="J48" s="316"/>
      <c r="K48" s="314"/>
    </row>
    <row r="49" s="1" customFormat="1" ht="15" customHeight="1">
      <c r="B49" s="317"/>
      <c r="C49" s="318"/>
      <c r="D49" s="318"/>
      <c r="E49" s="316" t="s">
        <v>1395</v>
      </c>
      <c r="F49" s="316"/>
      <c r="G49" s="316"/>
      <c r="H49" s="316"/>
      <c r="I49" s="316"/>
      <c r="J49" s="316"/>
      <c r="K49" s="314"/>
    </row>
    <row r="50" s="1" customFormat="1" ht="15" customHeight="1">
      <c r="B50" s="317"/>
      <c r="C50" s="318"/>
      <c r="D50" s="318"/>
      <c r="E50" s="316" t="s">
        <v>1396</v>
      </c>
      <c r="F50" s="316"/>
      <c r="G50" s="316"/>
      <c r="H50" s="316"/>
      <c r="I50" s="316"/>
      <c r="J50" s="316"/>
      <c r="K50" s="314"/>
    </row>
    <row r="51" s="1" customFormat="1" ht="15" customHeight="1">
      <c r="B51" s="317"/>
      <c r="C51" s="318"/>
      <c r="D51" s="316" t="s">
        <v>1397</v>
      </c>
      <c r="E51" s="316"/>
      <c r="F51" s="316"/>
      <c r="G51" s="316"/>
      <c r="H51" s="316"/>
      <c r="I51" s="316"/>
      <c r="J51" s="316"/>
      <c r="K51" s="314"/>
    </row>
    <row r="52" s="1" customFormat="1" ht="25.5" customHeight="1">
      <c r="B52" s="312"/>
      <c r="C52" s="313" t="s">
        <v>1398</v>
      </c>
      <c r="D52" s="313"/>
      <c r="E52" s="313"/>
      <c r="F52" s="313"/>
      <c r="G52" s="313"/>
      <c r="H52" s="313"/>
      <c r="I52" s="313"/>
      <c r="J52" s="313"/>
      <c r="K52" s="314"/>
    </row>
    <row r="53" s="1" customFormat="1" ht="5.25" customHeight="1">
      <c r="B53" s="312"/>
      <c r="C53" s="315"/>
      <c r="D53" s="315"/>
      <c r="E53" s="315"/>
      <c r="F53" s="315"/>
      <c r="G53" s="315"/>
      <c r="H53" s="315"/>
      <c r="I53" s="315"/>
      <c r="J53" s="315"/>
      <c r="K53" s="314"/>
    </row>
    <row r="54" s="1" customFormat="1" ht="15" customHeight="1">
      <c r="B54" s="312"/>
      <c r="C54" s="316" t="s">
        <v>1399</v>
      </c>
      <c r="D54" s="316"/>
      <c r="E54" s="316"/>
      <c r="F54" s="316"/>
      <c r="G54" s="316"/>
      <c r="H54" s="316"/>
      <c r="I54" s="316"/>
      <c r="J54" s="316"/>
      <c r="K54" s="314"/>
    </row>
    <row r="55" s="1" customFormat="1" ht="15" customHeight="1">
      <c r="B55" s="312"/>
      <c r="C55" s="316" t="s">
        <v>1400</v>
      </c>
      <c r="D55" s="316"/>
      <c r="E55" s="316"/>
      <c r="F55" s="316"/>
      <c r="G55" s="316"/>
      <c r="H55" s="316"/>
      <c r="I55" s="316"/>
      <c r="J55" s="316"/>
      <c r="K55" s="314"/>
    </row>
    <row r="56" s="1" customFormat="1" ht="12.75" customHeight="1">
      <c r="B56" s="312"/>
      <c r="C56" s="316"/>
      <c r="D56" s="316"/>
      <c r="E56" s="316"/>
      <c r="F56" s="316"/>
      <c r="G56" s="316"/>
      <c r="H56" s="316"/>
      <c r="I56" s="316"/>
      <c r="J56" s="316"/>
      <c r="K56" s="314"/>
    </row>
    <row r="57" s="1" customFormat="1" ht="15" customHeight="1">
      <c r="B57" s="312"/>
      <c r="C57" s="316" t="s">
        <v>1401</v>
      </c>
      <c r="D57" s="316"/>
      <c r="E57" s="316"/>
      <c r="F57" s="316"/>
      <c r="G57" s="316"/>
      <c r="H57" s="316"/>
      <c r="I57" s="316"/>
      <c r="J57" s="316"/>
      <c r="K57" s="314"/>
    </row>
    <row r="58" s="1" customFormat="1" ht="15" customHeight="1">
      <c r="B58" s="312"/>
      <c r="C58" s="318"/>
      <c r="D58" s="316" t="s">
        <v>1402</v>
      </c>
      <c r="E58" s="316"/>
      <c r="F58" s="316"/>
      <c r="G58" s="316"/>
      <c r="H58" s="316"/>
      <c r="I58" s="316"/>
      <c r="J58" s="316"/>
      <c r="K58" s="314"/>
    </row>
    <row r="59" s="1" customFormat="1" ht="15" customHeight="1">
      <c r="B59" s="312"/>
      <c r="C59" s="318"/>
      <c r="D59" s="316" t="s">
        <v>1403</v>
      </c>
      <c r="E59" s="316"/>
      <c r="F59" s="316"/>
      <c r="G59" s="316"/>
      <c r="H59" s="316"/>
      <c r="I59" s="316"/>
      <c r="J59" s="316"/>
      <c r="K59" s="314"/>
    </row>
    <row r="60" s="1" customFormat="1" ht="15" customHeight="1">
      <c r="B60" s="312"/>
      <c r="C60" s="318"/>
      <c r="D60" s="316" t="s">
        <v>1404</v>
      </c>
      <c r="E60" s="316"/>
      <c r="F60" s="316"/>
      <c r="G60" s="316"/>
      <c r="H60" s="316"/>
      <c r="I60" s="316"/>
      <c r="J60" s="316"/>
      <c r="K60" s="314"/>
    </row>
    <row r="61" s="1" customFormat="1" ht="15" customHeight="1">
      <c r="B61" s="312"/>
      <c r="C61" s="318"/>
      <c r="D61" s="316" t="s">
        <v>1405</v>
      </c>
      <c r="E61" s="316"/>
      <c r="F61" s="316"/>
      <c r="G61" s="316"/>
      <c r="H61" s="316"/>
      <c r="I61" s="316"/>
      <c r="J61" s="316"/>
      <c r="K61" s="314"/>
    </row>
    <row r="62" s="1" customFormat="1" ht="15" customHeight="1">
      <c r="B62" s="312"/>
      <c r="C62" s="318"/>
      <c r="D62" s="321" t="s">
        <v>1406</v>
      </c>
      <c r="E62" s="321"/>
      <c r="F62" s="321"/>
      <c r="G62" s="321"/>
      <c r="H62" s="321"/>
      <c r="I62" s="321"/>
      <c r="J62" s="321"/>
      <c r="K62" s="314"/>
    </row>
    <row r="63" s="1" customFormat="1" ht="15" customHeight="1">
      <c r="B63" s="312"/>
      <c r="C63" s="318"/>
      <c r="D63" s="316" t="s">
        <v>1407</v>
      </c>
      <c r="E63" s="316"/>
      <c r="F63" s="316"/>
      <c r="G63" s="316"/>
      <c r="H63" s="316"/>
      <c r="I63" s="316"/>
      <c r="J63" s="316"/>
      <c r="K63" s="314"/>
    </row>
    <row r="64" s="1" customFormat="1" ht="12.75" customHeight="1">
      <c r="B64" s="312"/>
      <c r="C64" s="318"/>
      <c r="D64" s="318"/>
      <c r="E64" s="322"/>
      <c r="F64" s="318"/>
      <c r="G64" s="318"/>
      <c r="H64" s="318"/>
      <c r="I64" s="318"/>
      <c r="J64" s="318"/>
      <c r="K64" s="314"/>
    </row>
    <row r="65" s="1" customFormat="1" ht="15" customHeight="1">
      <c r="B65" s="312"/>
      <c r="C65" s="318"/>
      <c r="D65" s="316" t="s">
        <v>1408</v>
      </c>
      <c r="E65" s="316"/>
      <c r="F65" s="316"/>
      <c r="G65" s="316"/>
      <c r="H65" s="316"/>
      <c r="I65" s="316"/>
      <c r="J65" s="316"/>
      <c r="K65" s="314"/>
    </row>
    <row r="66" s="1" customFormat="1" ht="15" customHeight="1">
      <c r="B66" s="312"/>
      <c r="C66" s="318"/>
      <c r="D66" s="321" t="s">
        <v>1409</v>
      </c>
      <c r="E66" s="321"/>
      <c r="F66" s="321"/>
      <c r="G66" s="321"/>
      <c r="H66" s="321"/>
      <c r="I66" s="321"/>
      <c r="J66" s="321"/>
      <c r="K66" s="314"/>
    </row>
    <row r="67" s="1" customFormat="1" ht="15" customHeight="1">
      <c r="B67" s="312"/>
      <c r="C67" s="318"/>
      <c r="D67" s="316" t="s">
        <v>1410</v>
      </c>
      <c r="E67" s="316"/>
      <c r="F67" s="316"/>
      <c r="G67" s="316"/>
      <c r="H67" s="316"/>
      <c r="I67" s="316"/>
      <c r="J67" s="316"/>
      <c r="K67" s="314"/>
    </row>
    <row r="68" s="1" customFormat="1" ht="15" customHeight="1">
      <c r="B68" s="312"/>
      <c r="C68" s="318"/>
      <c r="D68" s="316" t="s">
        <v>1411</v>
      </c>
      <c r="E68" s="316"/>
      <c r="F68" s="316"/>
      <c r="G68" s="316"/>
      <c r="H68" s="316"/>
      <c r="I68" s="316"/>
      <c r="J68" s="316"/>
      <c r="K68" s="314"/>
    </row>
    <row r="69" s="1" customFormat="1" ht="15" customHeight="1">
      <c r="B69" s="312"/>
      <c r="C69" s="318"/>
      <c r="D69" s="316" t="s">
        <v>1412</v>
      </c>
      <c r="E69" s="316"/>
      <c r="F69" s="316"/>
      <c r="G69" s="316"/>
      <c r="H69" s="316"/>
      <c r="I69" s="316"/>
      <c r="J69" s="316"/>
      <c r="K69" s="314"/>
    </row>
    <row r="70" s="1" customFormat="1" ht="15" customHeight="1">
      <c r="B70" s="312"/>
      <c r="C70" s="318"/>
      <c r="D70" s="316" t="s">
        <v>1413</v>
      </c>
      <c r="E70" s="316"/>
      <c r="F70" s="316"/>
      <c r="G70" s="316"/>
      <c r="H70" s="316"/>
      <c r="I70" s="316"/>
      <c r="J70" s="316"/>
      <c r="K70" s="314"/>
    </row>
    <row r="71" s="1" customFormat="1" ht="12.75" customHeight="1">
      <c r="B71" s="323"/>
      <c r="C71" s="324"/>
      <c r="D71" s="324"/>
      <c r="E71" s="324"/>
      <c r="F71" s="324"/>
      <c r="G71" s="324"/>
      <c r="H71" s="324"/>
      <c r="I71" s="324"/>
      <c r="J71" s="324"/>
      <c r="K71" s="325"/>
    </row>
    <row r="72" s="1" customFormat="1" ht="18.75" customHeight="1">
      <c r="B72" s="326"/>
      <c r="C72" s="326"/>
      <c r="D72" s="326"/>
      <c r="E72" s="326"/>
      <c r="F72" s="326"/>
      <c r="G72" s="326"/>
      <c r="H72" s="326"/>
      <c r="I72" s="326"/>
      <c r="J72" s="326"/>
      <c r="K72" s="327"/>
    </row>
    <row r="73" s="1" customFormat="1" ht="18.75" customHeight="1">
      <c r="B73" s="327"/>
      <c r="C73" s="327"/>
      <c r="D73" s="327"/>
      <c r="E73" s="327"/>
      <c r="F73" s="327"/>
      <c r="G73" s="327"/>
      <c r="H73" s="327"/>
      <c r="I73" s="327"/>
      <c r="J73" s="327"/>
      <c r="K73" s="327"/>
    </row>
    <row r="74" s="1" customFormat="1" ht="7.5" customHeight="1">
      <c r="B74" s="328"/>
      <c r="C74" s="329"/>
      <c r="D74" s="329"/>
      <c r="E74" s="329"/>
      <c r="F74" s="329"/>
      <c r="G74" s="329"/>
      <c r="H74" s="329"/>
      <c r="I74" s="329"/>
      <c r="J74" s="329"/>
      <c r="K74" s="330"/>
    </row>
    <row r="75" s="1" customFormat="1" ht="45" customHeight="1">
      <c r="B75" s="331"/>
      <c r="C75" s="332" t="s">
        <v>1414</v>
      </c>
      <c r="D75" s="332"/>
      <c r="E75" s="332"/>
      <c r="F75" s="332"/>
      <c r="G75" s="332"/>
      <c r="H75" s="332"/>
      <c r="I75" s="332"/>
      <c r="J75" s="332"/>
      <c r="K75" s="333"/>
    </row>
    <row r="76" s="1" customFormat="1" ht="17.25" customHeight="1">
      <c r="B76" s="331"/>
      <c r="C76" s="334" t="s">
        <v>1415</v>
      </c>
      <c r="D76" s="334"/>
      <c r="E76" s="334"/>
      <c r="F76" s="334" t="s">
        <v>1416</v>
      </c>
      <c r="G76" s="335"/>
      <c r="H76" s="334" t="s">
        <v>64</v>
      </c>
      <c r="I76" s="334" t="s">
        <v>67</v>
      </c>
      <c r="J76" s="334" t="s">
        <v>1417</v>
      </c>
      <c r="K76" s="333"/>
    </row>
    <row r="77" s="1" customFormat="1" ht="17.25" customHeight="1">
      <c r="B77" s="331"/>
      <c r="C77" s="336" t="s">
        <v>1418</v>
      </c>
      <c r="D77" s="336"/>
      <c r="E77" s="336"/>
      <c r="F77" s="337" t="s">
        <v>1419</v>
      </c>
      <c r="G77" s="338"/>
      <c r="H77" s="336"/>
      <c r="I77" s="336"/>
      <c r="J77" s="336" t="s">
        <v>1420</v>
      </c>
      <c r="K77" s="333"/>
    </row>
    <row r="78" s="1" customFormat="1" ht="5.25" customHeight="1">
      <c r="B78" s="331"/>
      <c r="C78" s="339"/>
      <c r="D78" s="339"/>
      <c r="E78" s="339"/>
      <c r="F78" s="339"/>
      <c r="G78" s="340"/>
      <c r="H78" s="339"/>
      <c r="I78" s="339"/>
      <c r="J78" s="339"/>
      <c r="K78" s="333"/>
    </row>
    <row r="79" s="1" customFormat="1" ht="15" customHeight="1">
      <c r="B79" s="331"/>
      <c r="C79" s="319" t="s">
        <v>63</v>
      </c>
      <c r="D79" s="341"/>
      <c r="E79" s="341"/>
      <c r="F79" s="342" t="s">
        <v>1421</v>
      </c>
      <c r="G79" s="343"/>
      <c r="H79" s="319" t="s">
        <v>1422</v>
      </c>
      <c r="I79" s="319" t="s">
        <v>1423</v>
      </c>
      <c r="J79" s="319">
        <v>20</v>
      </c>
      <c r="K79" s="333"/>
    </row>
    <row r="80" s="1" customFormat="1" ht="15" customHeight="1">
      <c r="B80" s="331"/>
      <c r="C80" s="319" t="s">
        <v>1424</v>
      </c>
      <c r="D80" s="319"/>
      <c r="E80" s="319"/>
      <c r="F80" s="342" t="s">
        <v>1421</v>
      </c>
      <c r="G80" s="343"/>
      <c r="H80" s="319" t="s">
        <v>1425</v>
      </c>
      <c r="I80" s="319" t="s">
        <v>1423</v>
      </c>
      <c r="J80" s="319">
        <v>120</v>
      </c>
      <c r="K80" s="333"/>
    </row>
    <row r="81" s="1" customFormat="1" ht="15" customHeight="1">
      <c r="B81" s="344"/>
      <c r="C81" s="319" t="s">
        <v>1426</v>
      </c>
      <c r="D81" s="319"/>
      <c r="E81" s="319"/>
      <c r="F81" s="342" t="s">
        <v>1427</v>
      </c>
      <c r="G81" s="343"/>
      <c r="H81" s="319" t="s">
        <v>1428</v>
      </c>
      <c r="I81" s="319" t="s">
        <v>1423</v>
      </c>
      <c r="J81" s="319">
        <v>50</v>
      </c>
      <c r="K81" s="333"/>
    </row>
    <row r="82" s="1" customFormat="1" ht="15" customHeight="1">
      <c r="B82" s="344"/>
      <c r="C82" s="319" t="s">
        <v>1429</v>
      </c>
      <c r="D82" s="319"/>
      <c r="E82" s="319"/>
      <c r="F82" s="342" t="s">
        <v>1421</v>
      </c>
      <c r="G82" s="343"/>
      <c r="H82" s="319" t="s">
        <v>1430</v>
      </c>
      <c r="I82" s="319" t="s">
        <v>1431</v>
      </c>
      <c r="J82" s="319"/>
      <c r="K82" s="333"/>
    </row>
    <row r="83" s="1" customFormat="1" ht="15" customHeight="1">
      <c r="B83" s="344"/>
      <c r="C83" s="345" t="s">
        <v>1432</v>
      </c>
      <c r="D83" s="345"/>
      <c r="E83" s="345"/>
      <c r="F83" s="346" t="s">
        <v>1427</v>
      </c>
      <c r="G83" s="345"/>
      <c r="H83" s="345" t="s">
        <v>1433</v>
      </c>
      <c r="I83" s="345" t="s">
        <v>1423</v>
      </c>
      <c r="J83" s="345">
        <v>15</v>
      </c>
      <c r="K83" s="333"/>
    </row>
    <row r="84" s="1" customFormat="1" ht="15" customHeight="1">
      <c r="B84" s="344"/>
      <c r="C84" s="345" t="s">
        <v>1434</v>
      </c>
      <c r="D84" s="345"/>
      <c r="E84" s="345"/>
      <c r="F84" s="346" t="s">
        <v>1427</v>
      </c>
      <c r="G84" s="345"/>
      <c r="H84" s="345" t="s">
        <v>1435</v>
      </c>
      <c r="I84" s="345" t="s">
        <v>1423</v>
      </c>
      <c r="J84" s="345">
        <v>15</v>
      </c>
      <c r="K84" s="333"/>
    </row>
    <row r="85" s="1" customFormat="1" ht="15" customHeight="1">
      <c r="B85" s="344"/>
      <c r="C85" s="345" t="s">
        <v>1436</v>
      </c>
      <c r="D85" s="345"/>
      <c r="E85" s="345"/>
      <c r="F85" s="346" t="s">
        <v>1427</v>
      </c>
      <c r="G85" s="345"/>
      <c r="H85" s="345" t="s">
        <v>1437</v>
      </c>
      <c r="I85" s="345" t="s">
        <v>1423</v>
      </c>
      <c r="J85" s="345">
        <v>20</v>
      </c>
      <c r="K85" s="333"/>
    </row>
    <row r="86" s="1" customFormat="1" ht="15" customHeight="1">
      <c r="B86" s="344"/>
      <c r="C86" s="345" t="s">
        <v>1438</v>
      </c>
      <c r="D86" s="345"/>
      <c r="E86" s="345"/>
      <c r="F86" s="346" t="s">
        <v>1427</v>
      </c>
      <c r="G86" s="345"/>
      <c r="H86" s="345" t="s">
        <v>1439</v>
      </c>
      <c r="I86" s="345" t="s">
        <v>1423</v>
      </c>
      <c r="J86" s="345">
        <v>20</v>
      </c>
      <c r="K86" s="333"/>
    </row>
    <row r="87" s="1" customFormat="1" ht="15" customHeight="1">
      <c r="B87" s="344"/>
      <c r="C87" s="319" t="s">
        <v>1440</v>
      </c>
      <c r="D87" s="319"/>
      <c r="E87" s="319"/>
      <c r="F87" s="342" t="s">
        <v>1427</v>
      </c>
      <c r="G87" s="343"/>
      <c r="H87" s="319" t="s">
        <v>1441</v>
      </c>
      <c r="I87" s="319" t="s">
        <v>1423</v>
      </c>
      <c r="J87" s="319">
        <v>50</v>
      </c>
      <c r="K87" s="333"/>
    </row>
    <row r="88" s="1" customFormat="1" ht="15" customHeight="1">
      <c r="B88" s="344"/>
      <c r="C88" s="319" t="s">
        <v>1442</v>
      </c>
      <c r="D88" s="319"/>
      <c r="E88" s="319"/>
      <c r="F88" s="342" t="s">
        <v>1427</v>
      </c>
      <c r="G88" s="343"/>
      <c r="H88" s="319" t="s">
        <v>1443</v>
      </c>
      <c r="I88" s="319" t="s">
        <v>1423</v>
      </c>
      <c r="J88" s="319">
        <v>20</v>
      </c>
      <c r="K88" s="333"/>
    </row>
    <row r="89" s="1" customFormat="1" ht="15" customHeight="1">
      <c r="B89" s="344"/>
      <c r="C89" s="319" t="s">
        <v>1444</v>
      </c>
      <c r="D89" s="319"/>
      <c r="E89" s="319"/>
      <c r="F89" s="342" t="s">
        <v>1427</v>
      </c>
      <c r="G89" s="343"/>
      <c r="H89" s="319" t="s">
        <v>1445</v>
      </c>
      <c r="I89" s="319" t="s">
        <v>1423</v>
      </c>
      <c r="J89" s="319">
        <v>20</v>
      </c>
      <c r="K89" s="333"/>
    </row>
    <row r="90" s="1" customFormat="1" ht="15" customHeight="1">
      <c r="B90" s="344"/>
      <c r="C90" s="319" t="s">
        <v>1446</v>
      </c>
      <c r="D90" s="319"/>
      <c r="E90" s="319"/>
      <c r="F90" s="342" t="s">
        <v>1427</v>
      </c>
      <c r="G90" s="343"/>
      <c r="H90" s="319" t="s">
        <v>1447</v>
      </c>
      <c r="I90" s="319" t="s">
        <v>1423</v>
      </c>
      <c r="J90" s="319">
        <v>50</v>
      </c>
      <c r="K90" s="333"/>
    </row>
    <row r="91" s="1" customFormat="1" ht="15" customHeight="1">
      <c r="B91" s="344"/>
      <c r="C91" s="319" t="s">
        <v>1448</v>
      </c>
      <c r="D91" s="319"/>
      <c r="E91" s="319"/>
      <c r="F91" s="342" t="s">
        <v>1427</v>
      </c>
      <c r="G91" s="343"/>
      <c r="H91" s="319" t="s">
        <v>1448</v>
      </c>
      <c r="I91" s="319" t="s">
        <v>1423</v>
      </c>
      <c r="J91" s="319">
        <v>50</v>
      </c>
      <c r="K91" s="333"/>
    </row>
    <row r="92" s="1" customFormat="1" ht="15" customHeight="1">
      <c r="B92" s="344"/>
      <c r="C92" s="319" t="s">
        <v>1449</v>
      </c>
      <c r="D92" s="319"/>
      <c r="E92" s="319"/>
      <c r="F92" s="342" t="s">
        <v>1427</v>
      </c>
      <c r="G92" s="343"/>
      <c r="H92" s="319" t="s">
        <v>1450</v>
      </c>
      <c r="I92" s="319" t="s">
        <v>1423</v>
      </c>
      <c r="J92" s="319">
        <v>255</v>
      </c>
      <c r="K92" s="333"/>
    </row>
    <row r="93" s="1" customFormat="1" ht="15" customHeight="1">
      <c r="B93" s="344"/>
      <c r="C93" s="319" t="s">
        <v>1451</v>
      </c>
      <c r="D93" s="319"/>
      <c r="E93" s="319"/>
      <c r="F93" s="342" t="s">
        <v>1421</v>
      </c>
      <c r="G93" s="343"/>
      <c r="H93" s="319" t="s">
        <v>1452</v>
      </c>
      <c r="I93" s="319" t="s">
        <v>1453</v>
      </c>
      <c r="J93" s="319"/>
      <c r="K93" s="333"/>
    </row>
    <row r="94" s="1" customFormat="1" ht="15" customHeight="1">
      <c r="B94" s="344"/>
      <c r="C94" s="319" t="s">
        <v>1454</v>
      </c>
      <c r="D94" s="319"/>
      <c r="E94" s="319"/>
      <c r="F94" s="342" t="s">
        <v>1421</v>
      </c>
      <c r="G94" s="343"/>
      <c r="H94" s="319" t="s">
        <v>1455</v>
      </c>
      <c r="I94" s="319" t="s">
        <v>1456</v>
      </c>
      <c r="J94" s="319"/>
      <c r="K94" s="333"/>
    </row>
    <row r="95" s="1" customFormat="1" ht="15" customHeight="1">
      <c r="B95" s="344"/>
      <c r="C95" s="319" t="s">
        <v>1457</v>
      </c>
      <c r="D95" s="319"/>
      <c r="E95" s="319"/>
      <c r="F95" s="342" t="s">
        <v>1421</v>
      </c>
      <c r="G95" s="343"/>
      <c r="H95" s="319" t="s">
        <v>1457</v>
      </c>
      <c r="I95" s="319" t="s">
        <v>1456</v>
      </c>
      <c r="J95" s="319"/>
      <c r="K95" s="333"/>
    </row>
    <row r="96" s="1" customFormat="1" ht="15" customHeight="1">
      <c r="B96" s="344"/>
      <c r="C96" s="319" t="s">
        <v>48</v>
      </c>
      <c r="D96" s="319"/>
      <c r="E96" s="319"/>
      <c r="F96" s="342" t="s">
        <v>1421</v>
      </c>
      <c r="G96" s="343"/>
      <c r="H96" s="319" t="s">
        <v>1458</v>
      </c>
      <c r="I96" s="319" t="s">
        <v>1456</v>
      </c>
      <c r="J96" s="319"/>
      <c r="K96" s="333"/>
    </row>
    <row r="97" s="1" customFormat="1" ht="15" customHeight="1">
      <c r="B97" s="344"/>
      <c r="C97" s="319" t="s">
        <v>58</v>
      </c>
      <c r="D97" s="319"/>
      <c r="E97" s="319"/>
      <c r="F97" s="342" t="s">
        <v>1421</v>
      </c>
      <c r="G97" s="343"/>
      <c r="H97" s="319" t="s">
        <v>1459</v>
      </c>
      <c r="I97" s="319" t="s">
        <v>1456</v>
      </c>
      <c r="J97" s="319"/>
      <c r="K97" s="333"/>
    </row>
    <row r="98" s="1" customFormat="1" ht="15" customHeight="1">
      <c r="B98" s="347"/>
      <c r="C98" s="348"/>
      <c r="D98" s="348"/>
      <c r="E98" s="348"/>
      <c r="F98" s="348"/>
      <c r="G98" s="348"/>
      <c r="H98" s="348"/>
      <c r="I98" s="348"/>
      <c r="J98" s="348"/>
      <c r="K98" s="349"/>
    </row>
    <row r="99" s="1" customFormat="1" ht="18.75" customHeight="1">
      <c r="B99" s="350"/>
      <c r="C99" s="351"/>
      <c r="D99" s="351"/>
      <c r="E99" s="351"/>
      <c r="F99" s="351"/>
      <c r="G99" s="351"/>
      <c r="H99" s="351"/>
      <c r="I99" s="351"/>
      <c r="J99" s="351"/>
      <c r="K99" s="350"/>
    </row>
    <row r="100" s="1" customFormat="1" ht="18.75" customHeight="1">
      <c r="B100" s="327"/>
      <c r="C100" s="327"/>
      <c r="D100" s="327"/>
      <c r="E100" s="327"/>
      <c r="F100" s="327"/>
      <c r="G100" s="327"/>
      <c r="H100" s="327"/>
      <c r="I100" s="327"/>
      <c r="J100" s="327"/>
      <c r="K100" s="327"/>
    </row>
    <row r="101" s="1" customFormat="1" ht="7.5" customHeight="1">
      <c r="B101" s="328"/>
      <c r="C101" s="329"/>
      <c r="D101" s="329"/>
      <c r="E101" s="329"/>
      <c r="F101" s="329"/>
      <c r="G101" s="329"/>
      <c r="H101" s="329"/>
      <c r="I101" s="329"/>
      <c r="J101" s="329"/>
      <c r="K101" s="330"/>
    </row>
    <row r="102" s="1" customFormat="1" ht="45" customHeight="1">
      <c r="B102" s="331"/>
      <c r="C102" s="332" t="s">
        <v>1460</v>
      </c>
      <c r="D102" s="332"/>
      <c r="E102" s="332"/>
      <c r="F102" s="332"/>
      <c r="G102" s="332"/>
      <c r="H102" s="332"/>
      <c r="I102" s="332"/>
      <c r="J102" s="332"/>
      <c r="K102" s="333"/>
    </row>
    <row r="103" s="1" customFormat="1" ht="17.25" customHeight="1">
      <c r="B103" s="331"/>
      <c r="C103" s="334" t="s">
        <v>1415</v>
      </c>
      <c r="D103" s="334"/>
      <c r="E103" s="334"/>
      <c r="F103" s="334" t="s">
        <v>1416</v>
      </c>
      <c r="G103" s="335"/>
      <c r="H103" s="334" t="s">
        <v>64</v>
      </c>
      <c r="I103" s="334" t="s">
        <v>67</v>
      </c>
      <c r="J103" s="334" t="s">
        <v>1417</v>
      </c>
      <c r="K103" s="333"/>
    </row>
    <row r="104" s="1" customFormat="1" ht="17.25" customHeight="1">
      <c r="B104" s="331"/>
      <c r="C104" s="336" t="s">
        <v>1418</v>
      </c>
      <c r="D104" s="336"/>
      <c r="E104" s="336"/>
      <c r="F104" s="337" t="s">
        <v>1419</v>
      </c>
      <c r="G104" s="338"/>
      <c r="H104" s="336"/>
      <c r="I104" s="336"/>
      <c r="J104" s="336" t="s">
        <v>1420</v>
      </c>
      <c r="K104" s="333"/>
    </row>
    <row r="105" s="1" customFormat="1" ht="5.25" customHeight="1">
      <c r="B105" s="331"/>
      <c r="C105" s="334"/>
      <c r="D105" s="334"/>
      <c r="E105" s="334"/>
      <c r="F105" s="334"/>
      <c r="G105" s="352"/>
      <c r="H105" s="334"/>
      <c r="I105" s="334"/>
      <c r="J105" s="334"/>
      <c r="K105" s="333"/>
    </row>
    <row r="106" s="1" customFormat="1" ht="15" customHeight="1">
      <c r="B106" s="331"/>
      <c r="C106" s="319" t="s">
        <v>63</v>
      </c>
      <c r="D106" s="341"/>
      <c r="E106" s="341"/>
      <c r="F106" s="342" t="s">
        <v>1421</v>
      </c>
      <c r="G106" s="319"/>
      <c r="H106" s="319" t="s">
        <v>1461</v>
      </c>
      <c r="I106" s="319" t="s">
        <v>1423</v>
      </c>
      <c r="J106" s="319">
        <v>20</v>
      </c>
      <c r="K106" s="333"/>
    </row>
    <row r="107" s="1" customFormat="1" ht="15" customHeight="1">
      <c r="B107" s="331"/>
      <c r="C107" s="319" t="s">
        <v>1424</v>
      </c>
      <c r="D107" s="319"/>
      <c r="E107" s="319"/>
      <c r="F107" s="342" t="s">
        <v>1421</v>
      </c>
      <c r="G107" s="319"/>
      <c r="H107" s="319" t="s">
        <v>1461</v>
      </c>
      <c r="I107" s="319" t="s">
        <v>1423</v>
      </c>
      <c r="J107" s="319">
        <v>120</v>
      </c>
      <c r="K107" s="333"/>
    </row>
    <row r="108" s="1" customFormat="1" ht="15" customHeight="1">
      <c r="B108" s="344"/>
      <c r="C108" s="319" t="s">
        <v>1426</v>
      </c>
      <c r="D108" s="319"/>
      <c r="E108" s="319"/>
      <c r="F108" s="342" t="s">
        <v>1427</v>
      </c>
      <c r="G108" s="319"/>
      <c r="H108" s="319" t="s">
        <v>1461</v>
      </c>
      <c r="I108" s="319" t="s">
        <v>1423</v>
      </c>
      <c r="J108" s="319">
        <v>50</v>
      </c>
      <c r="K108" s="333"/>
    </row>
    <row r="109" s="1" customFormat="1" ht="15" customHeight="1">
      <c r="B109" s="344"/>
      <c r="C109" s="319" t="s">
        <v>1429</v>
      </c>
      <c r="D109" s="319"/>
      <c r="E109" s="319"/>
      <c r="F109" s="342" t="s">
        <v>1421</v>
      </c>
      <c r="G109" s="319"/>
      <c r="H109" s="319" t="s">
        <v>1461</v>
      </c>
      <c r="I109" s="319" t="s">
        <v>1431</v>
      </c>
      <c r="J109" s="319"/>
      <c r="K109" s="333"/>
    </row>
    <row r="110" s="1" customFormat="1" ht="15" customHeight="1">
      <c r="B110" s="344"/>
      <c r="C110" s="319" t="s">
        <v>1440</v>
      </c>
      <c r="D110" s="319"/>
      <c r="E110" s="319"/>
      <c r="F110" s="342" t="s">
        <v>1427</v>
      </c>
      <c r="G110" s="319"/>
      <c r="H110" s="319" t="s">
        <v>1461</v>
      </c>
      <c r="I110" s="319" t="s">
        <v>1423</v>
      </c>
      <c r="J110" s="319">
        <v>50</v>
      </c>
      <c r="K110" s="333"/>
    </row>
    <row r="111" s="1" customFormat="1" ht="15" customHeight="1">
      <c r="B111" s="344"/>
      <c r="C111" s="319" t="s">
        <v>1448</v>
      </c>
      <c r="D111" s="319"/>
      <c r="E111" s="319"/>
      <c r="F111" s="342" t="s">
        <v>1427</v>
      </c>
      <c r="G111" s="319"/>
      <c r="H111" s="319" t="s">
        <v>1461</v>
      </c>
      <c r="I111" s="319" t="s">
        <v>1423</v>
      </c>
      <c r="J111" s="319">
        <v>50</v>
      </c>
      <c r="K111" s="333"/>
    </row>
    <row r="112" s="1" customFormat="1" ht="15" customHeight="1">
      <c r="B112" s="344"/>
      <c r="C112" s="319" t="s">
        <v>1446</v>
      </c>
      <c r="D112" s="319"/>
      <c r="E112" s="319"/>
      <c r="F112" s="342" t="s">
        <v>1427</v>
      </c>
      <c r="G112" s="319"/>
      <c r="H112" s="319" t="s">
        <v>1461</v>
      </c>
      <c r="I112" s="319" t="s">
        <v>1423</v>
      </c>
      <c r="J112" s="319">
        <v>50</v>
      </c>
      <c r="K112" s="333"/>
    </row>
    <row r="113" s="1" customFormat="1" ht="15" customHeight="1">
      <c r="B113" s="344"/>
      <c r="C113" s="319" t="s">
        <v>63</v>
      </c>
      <c r="D113" s="319"/>
      <c r="E113" s="319"/>
      <c r="F113" s="342" t="s">
        <v>1421</v>
      </c>
      <c r="G113" s="319"/>
      <c r="H113" s="319" t="s">
        <v>1462</v>
      </c>
      <c r="I113" s="319" t="s">
        <v>1423</v>
      </c>
      <c r="J113" s="319">
        <v>20</v>
      </c>
      <c r="K113" s="333"/>
    </row>
    <row r="114" s="1" customFormat="1" ht="15" customHeight="1">
      <c r="B114" s="344"/>
      <c r="C114" s="319" t="s">
        <v>1463</v>
      </c>
      <c r="D114" s="319"/>
      <c r="E114" s="319"/>
      <c r="F114" s="342" t="s">
        <v>1421</v>
      </c>
      <c r="G114" s="319"/>
      <c r="H114" s="319" t="s">
        <v>1464</v>
      </c>
      <c r="I114" s="319" t="s">
        <v>1423</v>
      </c>
      <c r="J114" s="319">
        <v>120</v>
      </c>
      <c r="K114" s="333"/>
    </row>
    <row r="115" s="1" customFormat="1" ht="15" customHeight="1">
      <c r="B115" s="344"/>
      <c r="C115" s="319" t="s">
        <v>48</v>
      </c>
      <c r="D115" s="319"/>
      <c r="E115" s="319"/>
      <c r="F115" s="342" t="s">
        <v>1421</v>
      </c>
      <c r="G115" s="319"/>
      <c r="H115" s="319" t="s">
        <v>1465</v>
      </c>
      <c r="I115" s="319" t="s">
        <v>1456</v>
      </c>
      <c r="J115" s="319"/>
      <c r="K115" s="333"/>
    </row>
    <row r="116" s="1" customFormat="1" ht="15" customHeight="1">
      <c r="B116" s="344"/>
      <c r="C116" s="319" t="s">
        <v>58</v>
      </c>
      <c r="D116" s="319"/>
      <c r="E116" s="319"/>
      <c r="F116" s="342" t="s">
        <v>1421</v>
      </c>
      <c r="G116" s="319"/>
      <c r="H116" s="319" t="s">
        <v>1466</v>
      </c>
      <c r="I116" s="319" t="s">
        <v>1456</v>
      </c>
      <c r="J116" s="319"/>
      <c r="K116" s="333"/>
    </row>
    <row r="117" s="1" customFormat="1" ht="15" customHeight="1">
      <c r="B117" s="344"/>
      <c r="C117" s="319" t="s">
        <v>67</v>
      </c>
      <c r="D117" s="319"/>
      <c r="E117" s="319"/>
      <c r="F117" s="342" t="s">
        <v>1421</v>
      </c>
      <c r="G117" s="319"/>
      <c r="H117" s="319" t="s">
        <v>1467</v>
      </c>
      <c r="I117" s="319" t="s">
        <v>1468</v>
      </c>
      <c r="J117" s="319"/>
      <c r="K117" s="333"/>
    </row>
    <row r="118" s="1" customFormat="1" ht="15" customHeight="1">
      <c r="B118" s="347"/>
      <c r="C118" s="353"/>
      <c r="D118" s="353"/>
      <c r="E118" s="353"/>
      <c r="F118" s="353"/>
      <c r="G118" s="353"/>
      <c r="H118" s="353"/>
      <c r="I118" s="353"/>
      <c r="J118" s="353"/>
      <c r="K118" s="349"/>
    </row>
    <row r="119" s="1" customFormat="1" ht="18.75" customHeight="1">
      <c r="B119" s="354"/>
      <c r="C119" s="355"/>
      <c r="D119" s="355"/>
      <c r="E119" s="355"/>
      <c r="F119" s="356"/>
      <c r="G119" s="355"/>
      <c r="H119" s="355"/>
      <c r="I119" s="355"/>
      <c r="J119" s="355"/>
      <c r="K119" s="354"/>
    </row>
    <row r="120" s="1" customFormat="1" ht="18.75" customHeight="1">
      <c r="B120" s="327"/>
      <c r="C120" s="327"/>
      <c r="D120" s="327"/>
      <c r="E120" s="327"/>
      <c r="F120" s="327"/>
      <c r="G120" s="327"/>
      <c r="H120" s="327"/>
      <c r="I120" s="327"/>
      <c r="J120" s="327"/>
      <c r="K120" s="327"/>
    </row>
    <row r="121" s="1" customFormat="1" ht="7.5" customHeight="1">
      <c r="B121" s="357"/>
      <c r="C121" s="358"/>
      <c r="D121" s="358"/>
      <c r="E121" s="358"/>
      <c r="F121" s="358"/>
      <c r="G121" s="358"/>
      <c r="H121" s="358"/>
      <c r="I121" s="358"/>
      <c r="J121" s="358"/>
      <c r="K121" s="359"/>
    </row>
    <row r="122" s="1" customFormat="1" ht="45" customHeight="1">
      <c r="B122" s="360"/>
      <c r="C122" s="310" t="s">
        <v>1469</v>
      </c>
      <c r="D122" s="310"/>
      <c r="E122" s="310"/>
      <c r="F122" s="310"/>
      <c r="G122" s="310"/>
      <c r="H122" s="310"/>
      <c r="I122" s="310"/>
      <c r="J122" s="310"/>
      <c r="K122" s="361"/>
    </row>
    <row r="123" s="1" customFormat="1" ht="17.25" customHeight="1">
      <c r="B123" s="362"/>
      <c r="C123" s="334" t="s">
        <v>1415</v>
      </c>
      <c r="D123" s="334"/>
      <c r="E123" s="334"/>
      <c r="F123" s="334" t="s">
        <v>1416</v>
      </c>
      <c r="G123" s="335"/>
      <c r="H123" s="334" t="s">
        <v>64</v>
      </c>
      <c r="I123" s="334" t="s">
        <v>67</v>
      </c>
      <c r="J123" s="334" t="s">
        <v>1417</v>
      </c>
      <c r="K123" s="363"/>
    </row>
    <row r="124" s="1" customFormat="1" ht="17.25" customHeight="1">
      <c r="B124" s="362"/>
      <c r="C124" s="336" t="s">
        <v>1418</v>
      </c>
      <c r="D124" s="336"/>
      <c r="E124" s="336"/>
      <c r="F124" s="337" t="s">
        <v>1419</v>
      </c>
      <c r="G124" s="338"/>
      <c r="H124" s="336"/>
      <c r="I124" s="336"/>
      <c r="J124" s="336" t="s">
        <v>1420</v>
      </c>
      <c r="K124" s="363"/>
    </row>
    <row r="125" s="1" customFormat="1" ht="5.25" customHeight="1">
      <c r="B125" s="364"/>
      <c r="C125" s="339"/>
      <c r="D125" s="339"/>
      <c r="E125" s="339"/>
      <c r="F125" s="339"/>
      <c r="G125" s="365"/>
      <c r="H125" s="339"/>
      <c r="I125" s="339"/>
      <c r="J125" s="339"/>
      <c r="K125" s="366"/>
    </row>
    <row r="126" s="1" customFormat="1" ht="15" customHeight="1">
      <c r="B126" s="364"/>
      <c r="C126" s="319" t="s">
        <v>1424</v>
      </c>
      <c r="D126" s="341"/>
      <c r="E126" s="341"/>
      <c r="F126" s="342" t="s">
        <v>1421</v>
      </c>
      <c r="G126" s="319"/>
      <c r="H126" s="319" t="s">
        <v>1461</v>
      </c>
      <c r="I126" s="319" t="s">
        <v>1423</v>
      </c>
      <c r="J126" s="319">
        <v>120</v>
      </c>
      <c r="K126" s="367"/>
    </row>
    <row r="127" s="1" customFormat="1" ht="15" customHeight="1">
      <c r="B127" s="364"/>
      <c r="C127" s="319" t="s">
        <v>1470</v>
      </c>
      <c r="D127" s="319"/>
      <c r="E127" s="319"/>
      <c r="F127" s="342" t="s">
        <v>1421</v>
      </c>
      <c r="G127" s="319"/>
      <c r="H127" s="319" t="s">
        <v>1471</v>
      </c>
      <c r="I127" s="319" t="s">
        <v>1423</v>
      </c>
      <c r="J127" s="319" t="s">
        <v>1472</v>
      </c>
      <c r="K127" s="367"/>
    </row>
    <row r="128" s="1" customFormat="1" ht="15" customHeight="1">
      <c r="B128" s="364"/>
      <c r="C128" s="319" t="s">
        <v>1369</v>
      </c>
      <c r="D128" s="319"/>
      <c r="E128" s="319"/>
      <c r="F128" s="342" t="s">
        <v>1421</v>
      </c>
      <c r="G128" s="319"/>
      <c r="H128" s="319" t="s">
        <v>1473</v>
      </c>
      <c r="I128" s="319" t="s">
        <v>1423</v>
      </c>
      <c r="J128" s="319" t="s">
        <v>1472</v>
      </c>
      <c r="K128" s="367"/>
    </row>
    <row r="129" s="1" customFormat="1" ht="15" customHeight="1">
      <c r="B129" s="364"/>
      <c r="C129" s="319" t="s">
        <v>1432</v>
      </c>
      <c r="D129" s="319"/>
      <c r="E129" s="319"/>
      <c r="F129" s="342" t="s">
        <v>1427</v>
      </c>
      <c r="G129" s="319"/>
      <c r="H129" s="319" t="s">
        <v>1433</v>
      </c>
      <c r="I129" s="319" t="s">
        <v>1423</v>
      </c>
      <c r="J129" s="319">
        <v>15</v>
      </c>
      <c r="K129" s="367"/>
    </row>
    <row r="130" s="1" customFormat="1" ht="15" customHeight="1">
      <c r="B130" s="364"/>
      <c r="C130" s="345" t="s">
        <v>1434</v>
      </c>
      <c r="D130" s="345"/>
      <c r="E130" s="345"/>
      <c r="F130" s="346" t="s">
        <v>1427</v>
      </c>
      <c r="G130" s="345"/>
      <c r="H130" s="345" t="s">
        <v>1435</v>
      </c>
      <c r="I130" s="345" t="s">
        <v>1423</v>
      </c>
      <c r="J130" s="345">
        <v>15</v>
      </c>
      <c r="K130" s="367"/>
    </row>
    <row r="131" s="1" customFormat="1" ht="15" customHeight="1">
      <c r="B131" s="364"/>
      <c r="C131" s="345" t="s">
        <v>1436</v>
      </c>
      <c r="D131" s="345"/>
      <c r="E131" s="345"/>
      <c r="F131" s="346" t="s">
        <v>1427</v>
      </c>
      <c r="G131" s="345"/>
      <c r="H131" s="345" t="s">
        <v>1437</v>
      </c>
      <c r="I131" s="345" t="s">
        <v>1423</v>
      </c>
      <c r="J131" s="345">
        <v>20</v>
      </c>
      <c r="K131" s="367"/>
    </row>
    <row r="132" s="1" customFormat="1" ht="15" customHeight="1">
      <c r="B132" s="364"/>
      <c r="C132" s="345" t="s">
        <v>1438</v>
      </c>
      <c r="D132" s="345"/>
      <c r="E132" s="345"/>
      <c r="F132" s="346" t="s">
        <v>1427</v>
      </c>
      <c r="G132" s="345"/>
      <c r="H132" s="345" t="s">
        <v>1439</v>
      </c>
      <c r="I132" s="345" t="s">
        <v>1423</v>
      </c>
      <c r="J132" s="345">
        <v>20</v>
      </c>
      <c r="K132" s="367"/>
    </row>
    <row r="133" s="1" customFormat="1" ht="15" customHeight="1">
      <c r="B133" s="364"/>
      <c r="C133" s="319" t="s">
        <v>1426</v>
      </c>
      <c r="D133" s="319"/>
      <c r="E133" s="319"/>
      <c r="F133" s="342" t="s">
        <v>1427</v>
      </c>
      <c r="G133" s="319"/>
      <c r="H133" s="319" t="s">
        <v>1461</v>
      </c>
      <c r="I133" s="319" t="s">
        <v>1423</v>
      </c>
      <c r="J133" s="319">
        <v>50</v>
      </c>
      <c r="K133" s="367"/>
    </row>
    <row r="134" s="1" customFormat="1" ht="15" customHeight="1">
      <c r="B134" s="364"/>
      <c r="C134" s="319" t="s">
        <v>1440</v>
      </c>
      <c r="D134" s="319"/>
      <c r="E134" s="319"/>
      <c r="F134" s="342" t="s">
        <v>1427</v>
      </c>
      <c r="G134" s="319"/>
      <c r="H134" s="319" t="s">
        <v>1461</v>
      </c>
      <c r="I134" s="319" t="s">
        <v>1423</v>
      </c>
      <c r="J134" s="319">
        <v>50</v>
      </c>
      <c r="K134" s="367"/>
    </row>
    <row r="135" s="1" customFormat="1" ht="15" customHeight="1">
      <c r="B135" s="364"/>
      <c r="C135" s="319" t="s">
        <v>1446</v>
      </c>
      <c r="D135" s="319"/>
      <c r="E135" s="319"/>
      <c r="F135" s="342" t="s">
        <v>1427</v>
      </c>
      <c r="G135" s="319"/>
      <c r="H135" s="319" t="s">
        <v>1461</v>
      </c>
      <c r="I135" s="319" t="s">
        <v>1423</v>
      </c>
      <c r="J135" s="319">
        <v>50</v>
      </c>
      <c r="K135" s="367"/>
    </row>
    <row r="136" s="1" customFormat="1" ht="15" customHeight="1">
      <c r="B136" s="364"/>
      <c r="C136" s="319" t="s">
        <v>1448</v>
      </c>
      <c r="D136" s="319"/>
      <c r="E136" s="319"/>
      <c r="F136" s="342" t="s">
        <v>1427</v>
      </c>
      <c r="G136" s="319"/>
      <c r="H136" s="319" t="s">
        <v>1461</v>
      </c>
      <c r="I136" s="319" t="s">
        <v>1423</v>
      </c>
      <c r="J136" s="319">
        <v>50</v>
      </c>
      <c r="K136" s="367"/>
    </row>
    <row r="137" s="1" customFormat="1" ht="15" customHeight="1">
      <c r="B137" s="364"/>
      <c r="C137" s="319" t="s">
        <v>1449</v>
      </c>
      <c r="D137" s="319"/>
      <c r="E137" s="319"/>
      <c r="F137" s="342" t="s">
        <v>1427</v>
      </c>
      <c r="G137" s="319"/>
      <c r="H137" s="319" t="s">
        <v>1474</v>
      </c>
      <c r="I137" s="319" t="s">
        <v>1423</v>
      </c>
      <c r="J137" s="319">
        <v>255</v>
      </c>
      <c r="K137" s="367"/>
    </row>
    <row r="138" s="1" customFormat="1" ht="15" customHeight="1">
      <c r="B138" s="364"/>
      <c r="C138" s="319" t="s">
        <v>1451</v>
      </c>
      <c r="D138" s="319"/>
      <c r="E138" s="319"/>
      <c r="F138" s="342" t="s">
        <v>1421</v>
      </c>
      <c r="G138" s="319"/>
      <c r="H138" s="319" t="s">
        <v>1475</v>
      </c>
      <c r="I138" s="319" t="s">
        <v>1453</v>
      </c>
      <c r="J138" s="319"/>
      <c r="K138" s="367"/>
    </row>
    <row r="139" s="1" customFormat="1" ht="15" customHeight="1">
      <c r="B139" s="364"/>
      <c r="C139" s="319" t="s">
        <v>1454</v>
      </c>
      <c r="D139" s="319"/>
      <c r="E139" s="319"/>
      <c r="F139" s="342" t="s">
        <v>1421</v>
      </c>
      <c r="G139" s="319"/>
      <c r="H139" s="319" t="s">
        <v>1476</v>
      </c>
      <c r="I139" s="319" t="s">
        <v>1456</v>
      </c>
      <c r="J139" s="319"/>
      <c r="K139" s="367"/>
    </row>
    <row r="140" s="1" customFormat="1" ht="15" customHeight="1">
      <c r="B140" s="364"/>
      <c r="C140" s="319" t="s">
        <v>1457</v>
      </c>
      <c r="D140" s="319"/>
      <c r="E140" s="319"/>
      <c r="F140" s="342" t="s">
        <v>1421</v>
      </c>
      <c r="G140" s="319"/>
      <c r="H140" s="319" t="s">
        <v>1457</v>
      </c>
      <c r="I140" s="319" t="s">
        <v>1456</v>
      </c>
      <c r="J140" s="319"/>
      <c r="K140" s="367"/>
    </row>
    <row r="141" s="1" customFormat="1" ht="15" customHeight="1">
      <c r="B141" s="364"/>
      <c r="C141" s="319" t="s">
        <v>48</v>
      </c>
      <c r="D141" s="319"/>
      <c r="E141" s="319"/>
      <c r="F141" s="342" t="s">
        <v>1421</v>
      </c>
      <c r="G141" s="319"/>
      <c r="H141" s="319" t="s">
        <v>1477</v>
      </c>
      <c r="I141" s="319" t="s">
        <v>1456</v>
      </c>
      <c r="J141" s="319"/>
      <c r="K141" s="367"/>
    </row>
    <row r="142" s="1" customFormat="1" ht="15" customHeight="1">
      <c r="B142" s="364"/>
      <c r="C142" s="319" t="s">
        <v>1478</v>
      </c>
      <c r="D142" s="319"/>
      <c r="E142" s="319"/>
      <c r="F142" s="342" t="s">
        <v>1421</v>
      </c>
      <c r="G142" s="319"/>
      <c r="H142" s="319" t="s">
        <v>1479</v>
      </c>
      <c r="I142" s="319" t="s">
        <v>1456</v>
      </c>
      <c r="J142" s="319"/>
      <c r="K142" s="367"/>
    </row>
    <row r="143" s="1" customFormat="1" ht="15" customHeight="1">
      <c r="B143" s="368"/>
      <c r="C143" s="369"/>
      <c r="D143" s="369"/>
      <c r="E143" s="369"/>
      <c r="F143" s="369"/>
      <c r="G143" s="369"/>
      <c r="H143" s="369"/>
      <c r="I143" s="369"/>
      <c r="J143" s="369"/>
      <c r="K143" s="370"/>
    </row>
    <row r="144" s="1" customFormat="1" ht="18.75" customHeight="1">
      <c r="B144" s="355"/>
      <c r="C144" s="355"/>
      <c r="D144" s="355"/>
      <c r="E144" s="355"/>
      <c r="F144" s="356"/>
      <c r="G144" s="355"/>
      <c r="H144" s="355"/>
      <c r="I144" s="355"/>
      <c r="J144" s="355"/>
      <c r="K144" s="355"/>
    </row>
    <row r="145" s="1" customFormat="1" ht="18.75" customHeight="1">
      <c r="B145" s="327"/>
      <c r="C145" s="327"/>
      <c r="D145" s="327"/>
      <c r="E145" s="327"/>
      <c r="F145" s="327"/>
      <c r="G145" s="327"/>
      <c r="H145" s="327"/>
      <c r="I145" s="327"/>
      <c r="J145" s="327"/>
      <c r="K145" s="327"/>
    </row>
    <row r="146" s="1" customFormat="1" ht="7.5" customHeight="1">
      <c r="B146" s="328"/>
      <c r="C146" s="329"/>
      <c r="D146" s="329"/>
      <c r="E146" s="329"/>
      <c r="F146" s="329"/>
      <c r="G146" s="329"/>
      <c r="H146" s="329"/>
      <c r="I146" s="329"/>
      <c r="J146" s="329"/>
      <c r="K146" s="330"/>
    </row>
    <row r="147" s="1" customFormat="1" ht="45" customHeight="1">
      <c r="B147" s="331"/>
      <c r="C147" s="332" t="s">
        <v>1480</v>
      </c>
      <c r="D147" s="332"/>
      <c r="E147" s="332"/>
      <c r="F147" s="332"/>
      <c r="G147" s="332"/>
      <c r="H147" s="332"/>
      <c r="I147" s="332"/>
      <c r="J147" s="332"/>
      <c r="K147" s="333"/>
    </row>
    <row r="148" s="1" customFormat="1" ht="17.25" customHeight="1">
      <c r="B148" s="331"/>
      <c r="C148" s="334" t="s">
        <v>1415</v>
      </c>
      <c r="D148" s="334"/>
      <c r="E148" s="334"/>
      <c r="F148" s="334" t="s">
        <v>1416</v>
      </c>
      <c r="G148" s="335"/>
      <c r="H148" s="334" t="s">
        <v>64</v>
      </c>
      <c r="I148" s="334" t="s">
        <v>67</v>
      </c>
      <c r="J148" s="334" t="s">
        <v>1417</v>
      </c>
      <c r="K148" s="333"/>
    </row>
    <row r="149" s="1" customFormat="1" ht="17.25" customHeight="1">
      <c r="B149" s="331"/>
      <c r="C149" s="336" t="s">
        <v>1418</v>
      </c>
      <c r="D149" s="336"/>
      <c r="E149" s="336"/>
      <c r="F149" s="337" t="s">
        <v>1419</v>
      </c>
      <c r="G149" s="338"/>
      <c r="H149" s="336"/>
      <c r="I149" s="336"/>
      <c r="J149" s="336" t="s">
        <v>1420</v>
      </c>
      <c r="K149" s="333"/>
    </row>
    <row r="150" s="1" customFormat="1" ht="5.25" customHeight="1">
      <c r="B150" s="344"/>
      <c r="C150" s="339"/>
      <c r="D150" s="339"/>
      <c r="E150" s="339"/>
      <c r="F150" s="339"/>
      <c r="G150" s="340"/>
      <c r="H150" s="339"/>
      <c r="I150" s="339"/>
      <c r="J150" s="339"/>
      <c r="K150" s="367"/>
    </row>
    <row r="151" s="1" customFormat="1" ht="15" customHeight="1">
      <c r="B151" s="344"/>
      <c r="C151" s="371" t="s">
        <v>1424</v>
      </c>
      <c r="D151" s="319"/>
      <c r="E151" s="319"/>
      <c r="F151" s="372" t="s">
        <v>1421</v>
      </c>
      <c r="G151" s="319"/>
      <c r="H151" s="371" t="s">
        <v>1461</v>
      </c>
      <c r="I151" s="371" t="s">
        <v>1423</v>
      </c>
      <c r="J151" s="371">
        <v>120</v>
      </c>
      <c r="K151" s="367"/>
    </row>
    <row r="152" s="1" customFormat="1" ht="15" customHeight="1">
      <c r="B152" s="344"/>
      <c r="C152" s="371" t="s">
        <v>1470</v>
      </c>
      <c r="D152" s="319"/>
      <c r="E152" s="319"/>
      <c r="F152" s="372" t="s">
        <v>1421</v>
      </c>
      <c r="G152" s="319"/>
      <c r="H152" s="371" t="s">
        <v>1481</v>
      </c>
      <c r="I152" s="371" t="s">
        <v>1423</v>
      </c>
      <c r="J152" s="371" t="s">
        <v>1472</v>
      </c>
      <c r="K152" s="367"/>
    </row>
    <row r="153" s="1" customFormat="1" ht="15" customHeight="1">
      <c r="B153" s="344"/>
      <c r="C153" s="371" t="s">
        <v>1369</v>
      </c>
      <c r="D153" s="319"/>
      <c r="E153" s="319"/>
      <c r="F153" s="372" t="s">
        <v>1421</v>
      </c>
      <c r="G153" s="319"/>
      <c r="H153" s="371" t="s">
        <v>1482</v>
      </c>
      <c r="I153" s="371" t="s">
        <v>1423</v>
      </c>
      <c r="J153" s="371" t="s">
        <v>1472</v>
      </c>
      <c r="K153" s="367"/>
    </row>
    <row r="154" s="1" customFormat="1" ht="15" customHeight="1">
      <c r="B154" s="344"/>
      <c r="C154" s="371" t="s">
        <v>1426</v>
      </c>
      <c r="D154" s="319"/>
      <c r="E154" s="319"/>
      <c r="F154" s="372" t="s">
        <v>1427</v>
      </c>
      <c r="G154" s="319"/>
      <c r="H154" s="371" t="s">
        <v>1461</v>
      </c>
      <c r="I154" s="371" t="s">
        <v>1423</v>
      </c>
      <c r="J154" s="371">
        <v>50</v>
      </c>
      <c r="K154" s="367"/>
    </row>
    <row r="155" s="1" customFormat="1" ht="15" customHeight="1">
      <c r="B155" s="344"/>
      <c r="C155" s="371" t="s">
        <v>1429</v>
      </c>
      <c r="D155" s="319"/>
      <c r="E155" s="319"/>
      <c r="F155" s="372" t="s">
        <v>1421</v>
      </c>
      <c r="G155" s="319"/>
      <c r="H155" s="371" t="s">
        <v>1461</v>
      </c>
      <c r="I155" s="371" t="s">
        <v>1431</v>
      </c>
      <c r="J155" s="371"/>
      <c r="K155" s="367"/>
    </row>
    <row r="156" s="1" customFormat="1" ht="15" customHeight="1">
      <c r="B156" s="344"/>
      <c r="C156" s="371" t="s">
        <v>1440</v>
      </c>
      <c r="D156" s="319"/>
      <c r="E156" s="319"/>
      <c r="F156" s="372" t="s">
        <v>1427</v>
      </c>
      <c r="G156" s="319"/>
      <c r="H156" s="371" t="s">
        <v>1461</v>
      </c>
      <c r="I156" s="371" t="s">
        <v>1423</v>
      </c>
      <c r="J156" s="371">
        <v>50</v>
      </c>
      <c r="K156" s="367"/>
    </row>
    <row r="157" s="1" customFormat="1" ht="15" customHeight="1">
      <c r="B157" s="344"/>
      <c r="C157" s="371" t="s">
        <v>1448</v>
      </c>
      <c r="D157" s="319"/>
      <c r="E157" s="319"/>
      <c r="F157" s="372" t="s">
        <v>1427</v>
      </c>
      <c r="G157" s="319"/>
      <c r="H157" s="371" t="s">
        <v>1461</v>
      </c>
      <c r="I157" s="371" t="s">
        <v>1423</v>
      </c>
      <c r="J157" s="371">
        <v>50</v>
      </c>
      <c r="K157" s="367"/>
    </row>
    <row r="158" s="1" customFormat="1" ht="15" customHeight="1">
      <c r="B158" s="344"/>
      <c r="C158" s="371" t="s">
        <v>1446</v>
      </c>
      <c r="D158" s="319"/>
      <c r="E158" s="319"/>
      <c r="F158" s="372" t="s">
        <v>1427</v>
      </c>
      <c r="G158" s="319"/>
      <c r="H158" s="371" t="s">
        <v>1461</v>
      </c>
      <c r="I158" s="371" t="s">
        <v>1423</v>
      </c>
      <c r="J158" s="371">
        <v>50</v>
      </c>
      <c r="K158" s="367"/>
    </row>
    <row r="159" s="1" customFormat="1" ht="15" customHeight="1">
      <c r="B159" s="344"/>
      <c r="C159" s="371" t="s">
        <v>133</v>
      </c>
      <c r="D159" s="319"/>
      <c r="E159" s="319"/>
      <c r="F159" s="372" t="s">
        <v>1421</v>
      </c>
      <c r="G159" s="319"/>
      <c r="H159" s="371" t="s">
        <v>1483</v>
      </c>
      <c r="I159" s="371" t="s">
        <v>1423</v>
      </c>
      <c r="J159" s="371" t="s">
        <v>1484</v>
      </c>
      <c r="K159" s="367"/>
    </row>
    <row r="160" s="1" customFormat="1" ht="15" customHeight="1">
      <c r="B160" s="344"/>
      <c r="C160" s="371" t="s">
        <v>1485</v>
      </c>
      <c r="D160" s="319"/>
      <c r="E160" s="319"/>
      <c r="F160" s="372" t="s">
        <v>1421</v>
      </c>
      <c r="G160" s="319"/>
      <c r="H160" s="371" t="s">
        <v>1486</v>
      </c>
      <c r="I160" s="371" t="s">
        <v>1456</v>
      </c>
      <c r="J160" s="371"/>
      <c r="K160" s="367"/>
    </row>
    <row r="161" s="1" customFormat="1" ht="15" customHeight="1">
      <c r="B161" s="373"/>
      <c r="C161" s="353"/>
      <c r="D161" s="353"/>
      <c r="E161" s="353"/>
      <c r="F161" s="353"/>
      <c r="G161" s="353"/>
      <c r="H161" s="353"/>
      <c r="I161" s="353"/>
      <c r="J161" s="353"/>
      <c r="K161" s="374"/>
    </row>
    <row r="162" s="1" customFormat="1" ht="18.75" customHeight="1">
      <c r="B162" s="355"/>
      <c r="C162" s="365"/>
      <c r="D162" s="365"/>
      <c r="E162" s="365"/>
      <c r="F162" s="375"/>
      <c r="G162" s="365"/>
      <c r="H162" s="365"/>
      <c r="I162" s="365"/>
      <c r="J162" s="365"/>
      <c r="K162" s="355"/>
    </row>
    <row r="163" s="1" customFormat="1" ht="18.75" customHeight="1">
      <c r="B163" s="327"/>
      <c r="C163" s="327"/>
      <c r="D163" s="327"/>
      <c r="E163" s="327"/>
      <c r="F163" s="327"/>
      <c r="G163" s="327"/>
      <c r="H163" s="327"/>
      <c r="I163" s="327"/>
      <c r="J163" s="327"/>
      <c r="K163" s="327"/>
    </row>
    <row r="164" s="1" customFormat="1" ht="7.5" customHeight="1">
      <c r="B164" s="306"/>
      <c r="C164" s="307"/>
      <c r="D164" s="307"/>
      <c r="E164" s="307"/>
      <c r="F164" s="307"/>
      <c r="G164" s="307"/>
      <c r="H164" s="307"/>
      <c r="I164" s="307"/>
      <c r="J164" s="307"/>
      <c r="K164" s="308"/>
    </row>
    <row r="165" s="1" customFormat="1" ht="45" customHeight="1">
      <c r="B165" s="309"/>
      <c r="C165" s="310" t="s">
        <v>1487</v>
      </c>
      <c r="D165" s="310"/>
      <c r="E165" s="310"/>
      <c r="F165" s="310"/>
      <c r="G165" s="310"/>
      <c r="H165" s="310"/>
      <c r="I165" s="310"/>
      <c r="J165" s="310"/>
      <c r="K165" s="311"/>
    </row>
    <row r="166" s="1" customFormat="1" ht="17.25" customHeight="1">
      <c r="B166" s="309"/>
      <c r="C166" s="334" t="s">
        <v>1415</v>
      </c>
      <c r="D166" s="334"/>
      <c r="E166" s="334"/>
      <c r="F166" s="334" t="s">
        <v>1416</v>
      </c>
      <c r="G166" s="376"/>
      <c r="H166" s="377" t="s">
        <v>64</v>
      </c>
      <c r="I166" s="377" t="s">
        <v>67</v>
      </c>
      <c r="J166" s="334" t="s">
        <v>1417</v>
      </c>
      <c r="K166" s="311"/>
    </row>
    <row r="167" s="1" customFormat="1" ht="17.25" customHeight="1">
      <c r="B167" s="312"/>
      <c r="C167" s="336" t="s">
        <v>1418</v>
      </c>
      <c r="D167" s="336"/>
      <c r="E167" s="336"/>
      <c r="F167" s="337" t="s">
        <v>1419</v>
      </c>
      <c r="G167" s="378"/>
      <c r="H167" s="379"/>
      <c r="I167" s="379"/>
      <c r="J167" s="336" t="s">
        <v>1420</v>
      </c>
      <c r="K167" s="314"/>
    </row>
    <row r="168" s="1" customFormat="1" ht="5.25" customHeight="1">
      <c r="B168" s="344"/>
      <c r="C168" s="339"/>
      <c r="D168" s="339"/>
      <c r="E168" s="339"/>
      <c r="F168" s="339"/>
      <c r="G168" s="340"/>
      <c r="H168" s="339"/>
      <c r="I168" s="339"/>
      <c r="J168" s="339"/>
      <c r="K168" s="367"/>
    </row>
    <row r="169" s="1" customFormat="1" ht="15" customHeight="1">
      <c r="B169" s="344"/>
      <c r="C169" s="319" t="s">
        <v>1424</v>
      </c>
      <c r="D169" s="319"/>
      <c r="E169" s="319"/>
      <c r="F169" s="342" t="s">
        <v>1421</v>
      </c>
      <c r="G169" s="319"/>
      <c r="H169" s="319" t="s">
        <v>1461</v>
      </c>
      <c r="I169" s="319" t="s">
        <v>1423</v>
      </c>
      <c r="J169" s="319">
        <v>120</v>
      </c>
      <c r="K169" s="367"/>
    </row>
    <row r="170" s="1" customFormat="1" ht="15" customHeight="1">
      <c r="B170" s="344"/>
      <c r="C170" s="319" t="s">
        <v>1470</v>
      </c>
      <c r="D170" s="319"/>
      <c r="E170" s="319"/>
      <c r="F170" s="342" t="s">
        <v>1421</v>
      </c>
      <c r="G170" s="319"/>
      <c r="H170" s="319" t="s">
        <v>1471</v>
      </c>
      <c r="I170" s="319" t="s">
        <v>1423</v>
      </c>
      <c r="J170" s="319" t="s">
        <v>1472</v>
      </c>
      <c r="K170" s="367"/>
    </row>
    <row r="171" s="1" customFormat="1" ht="15" customHeight="1">
      <c r="B171" s="344"/>
      <c r="C171" s="319" t="s">
        <v>1369</v>
      </c>
      <c r="D171" s="319"/>
      <c r="E171" s="319"/>
      <c r="F171" s="342" t="s">
        <v>1421</v>
      </c>
      <c r="G171" s="319"/>
      <c r="H171" s="319" t="s">
        <v>1488</v>
      </c>
      <c r="I171" s="319" t="s">
        <v>1423</v>
      </c>
      <c r="J171" s="319" t="s">
        <v>1472</v>
      </c>
      <c r="K171" s="367"/>
    </row>
    <row r="172" s="1" customFormat="1" ht="15" customHeight="1">
      <c r="B172" s="344"/>
      <c r="C172" s="319" t="s">
        <v>1426</v>
      </c>
      <c r="D172" s="319"/>
      <c r="E172" s="319"/>
      <c r="F172" s="342" t="s">
        <v>1427</v>
      </c>
      <c r="G172" s="319"/>
      <c r="H172" s="319" t="s">
        <v>1488</v>
      </c>
      <c r="I172" s="319" t="s">
        <v>1423</v>
      </c>
      <c r="J172" s="319">
        <v>50</v>
      </c>
      <c r="K172" s="367"/>
    </row>
    <row r="173" s="1" customFormat="1" ht="15" customHeight="1">
      <c r="B173" s="344"/>
      <c r="C173" s="319" t="s">
        <v>1429</v>
      </c>
      <c r="D173" s="319"/>
      <c r="E173" s="319"/>
      <c r="F173" s="342" t="s">
        <v>1421</v>
      </c>
      <c r="G173" s="319"/>
      <c r="H173" s="319" t="s">
        <v>1488</v>
      </c>
      <c r="I173" s="319" t="s">
        <v>1431</v>
      </c>
      <c r="J173" s="319"/>
      <c r="K173" s="367"/>
    </row>
    <row r="174" s="1" customFormat="1" ht="15" customHeight="1">
      <c r="B174" s="344"/>
      <c r="C174" s="319" t="s">
        <v>1440</v>
      </c>
      <c r="D174" s="319"/>
      <c r="E174" s="319"/>
      <c r="F174" s="342" t="s">
        <v>1427</v>
      </c>
      <c r="G174" s="319"/>
      <c r="H174" s="319" t="s">
        <v>1488</v>
      </c>
      <c r="I174" s="319" t="s">
        <v>1423</v>
      </c>
      <c r="J174" s="319">
        <v>50</v>
      </c>
      <c r="K174" s="367"/>
    </row>
    <row r="175" s="1" customFormat="1" ht="15" customHeight="1">
      <c r="B175" s="344"/>
      <c r="C175" s="319" t="s">
        <v>1448</v>
      </c>
      <c r="D175" s="319"/>
      <c r="E175" s="319"/>
      <c r="F175" s="342" t="s">
        <v>1427</v>
      </c>
      <c r="G175" s="319"/>
      <c r="H175" s="319" t="s">
        <v>1488</v>
      </c>
      <c r="I175" s="319" t="s">
        <v>1423</v>
      </c>
      <c r="J175" s="319">
        <v>50</v>
      </c>
      <c r="K175" s="367"/>
    </row>
    <row r="176" s="1" customFormat="1" ht="15" customHeight="1">
      <c r="B176" s="344"/>
      <c r="C176" s="319" t="s">
        <v>1446</v>
      </c>
      <c r="D176" s="319"/>
      <c r="E176" s="319"/>
      <c r="F176" s="342" t="s">
        <v>1427</v>
      </c>
      <c r="G176" s="319"/>
      <c r="H176" s="319" t="s">
        <v>1488</v>
      </c>
      <c r="I176" s="319" t="s">
        <v>1423</v>
      </c>
      <c r="J176" s="319">
        <v>50</v>
      </c>
      <c r="K176" s="367"/>
    </row>
    <row r="177" s="1" customFormat="1" ht="15" customHeight="1">
      <c r="B177" s="344"/>
      <c r="C177" s="319" t="s">
        <v>149</v>
      </c>
      <c r="D177" s="319"/>
      <c r="E177" s="319"/>
      <c r="F177" s="342" t="s">
        <v>1421</v>
      </c>
      <c r="G177" s="319"/>
      <c r="H177" s="319" t="s">
        <v>1489</v>
      </c>
      <c r="I177" s="319" t="s">
        <v>1490</v>
      </c>
      <c r="J177" s="319"/>
      <c r="K177" s="367"/>
    </row>
    <row r="178" s="1" customFormat="1" ht="15" customHeight="1">
      <c r="B178" s="344"/>
      <c r="C178" s="319" t="s">
        <v>67</v>
      </c>
      <c r="D178" s="319"/>
      <c r="E178" s="319"/>
      <c r="F178" s="342" t="s">
        <v>1421</v>
      </c>
      <c r="G178" s="319"/>
      <c r="H178" s="319" t="s">
        <v>1491</v>
      </c>
      <c r="I178" s="319" t="s">
        <v>1492</v>
      </c>
      <c r="J178" s="319">
        <v>1</v>
      </c>
      <c r="K178" s="367"/>
    </row>
    <row r="179" s="1" customFormat="1" ht="15" customHeight="1">
      <c r="B179" s="344"/>
      <c r="C179" s="319" t="s">
        <v>63</v>
      </c>
      <c r="D179" s="319"/>
      <c r="E179" s="319"/>
      <c r="F179" s="342" t="s">
        <v>1421</v>
      </c>
      <c r="G179" s="319"/>
      <c r="H179" s="319" t="s">
        <v>1493</v>
      </c>
      <c r="I179" s="319" t="s">
        <v>1423</v>
      </c>
      <c r="J179" s="319">
        <v>20</v>
      </c>
      <c r="K179" s="367"/>
    </row>
    <row r="180" s="1" customFormat="1" ht="15" customHeight="1">
      <c r="B180" s="344"/>
      <c r="C180" s="319" t="s">
        <v>64</v>
      </c>
      <c r="D180" s="319"/>
      <c r="E180" s="319"/>
      <c r="F180" s="342" t="s">
        <v>1421</v>
      </c>
      <c r="G180" s="319"/>
      <c r="H180" s="319" t="s">
        <v>1494</v>
      </c>
      <c r="I180" s="319" t="s">
        <v>1423</v>
      </c>
      <c r="J180" s="319">
        <v>255</v>
      </c>
      <c r="K180" s="367"/>
    </row>
    <row r="181" s="1" customFormat="1" ht="15" customHeight="1">
      <c r="B181" s="344"/>
      <c r="C181" s="319" t="s">
        <v>150</v>
      </c>
      <c r="D181" s="319"/>
      <c r="E181" s="319"/>
      <c r="F181" s="342" t="s">
        <v>1421</v>
      </c>
      <c r="G181" s="319"/>
      <c r="H181" s="319" t="s">
        <v>1385</v>
      </c>
      <c r="I181" s="319" t="s">
        <v>1423</v>
      </c>
      <c r="J181" s="319">
        <v>10</v>
      </c>
      <c r="K181" s="367"/>
    </row>
    <row r="182" s="1" customFormat="1" ht="15" customHeight="1">
      <c r="B182" s="344"/>
      <c r="C182" s="319" t="s">
        <v>151</v>
      </c>
      <c r="D182" s="319"/>
      <c r="E182" s="319"/>
      <c r="F182" s="342" t="s">
        <v>1421</v>
      </c>
      <c r="G182" s="319"/>
      <c r="H182" s="319" t="s">
        <v>1495</v>
      </c>
      <c r="I182" s="319" t="s">
        <v>1456</v>
      </c>
      <c r="J182" s="319"/>
      <c r="K182" s="367"/>
    </row>
    <row r="183" s="1" customFormat="1" ht="15" customHeight="1">
      <c r="B183" s="344"/>
      <c r="C183" s="319" t="s">
        <v>1496</v>
      </c>
      <c r="D183" s="319"/>
      <c r="E183" s="319"/>
      <c r="F183" s="342" t="s">
        <v>1421</v>
      </c>
      <c r="G183" s="319"/>
      <c r="H183" s="319" t="s">
        <v>1497</v>
      </c>
      <c r="I183" s="319" t="s">
        <v>1456</v>
      </c>
      <c r="J183" s="319"/>
      <c r="K183" s="367"/>
    </row>
    <row r="184" s="1" customFormat="1" ht="15" customHeight="1">
      <c r="B184" s="344"/>
      <c r="C184" s="319" t="s">
        <v>1485</v>
      </c>
      <c r="D184" s="319"/>
      <c r="E184" s="319"/>
      <c r="F184" s="342" t="s">
        <v>1421</v>
      </c>
      <c r="G184" s="319"/>
      <c r="H184" s="319" t="s">
        <v>1498</v>
      </c>
      <c r="I184" s="319" t="s">
        <v>1456</v>
      </c>
      <c r="J184" s="319"/>
      <c r="K184" s="367"/>
    </row>
    <row r="185" s="1" customFormat="1" ht="15" customHeight="1">
      <c r="B185" s="344"/>
      <c r="C185" s="319" t="s">
        <v>153</v>
      </c>
      <c r="D185" s="319"/>
      <c r="E185" s="319"/>
      <c r="F185" s="342" t="s">
        <v>1427</v>
      </c>
      <c r="G185" s="319"/>
      <c r="H185" s="319" t="s">
        <v>1499</v>
      </c>
      <c r="I185" s="319" t="s">
        <v>1423</v>
      </c>
      <c r="J185" s="319">
        <v>50</v>
      </c>
      <c r="K185" s="367"/>
    </row>
    <row r="186" s="1" customFormat="1" ht="15" customHeight="1">
      <c r="B186" s="344"/>
      <c r="C186" s="319" t="s">
        <v>1500</v>
      </c>
      <c r="D186" s="319"/>
      <c r="E186" s="319"/>
      <c r="F186" s="342" t="s">
        <v>1427</v>
      </c>
      <c r="G186" s="319"/>
      <c r="H186" s="319" t="s">
        <v>1501</v>
      </c>
      <c r="I186" s="319" t="s">
        <v>1502</v>
      </c>
      <c r="J186" s="319"/>
      <c r="K186" s="367"/>
    </row>
    <row r="187" s="1" customFormat="1" ht="15" customHeight="1">
      <c r="B187" s="344"/>
      <c r="C187" s="319" t="s">
        <v>1503</v>
      </c>
      <c r="D187" s="319"/>
      <c r="E187" s="319"/>
      <c r="F187" s="342" t="s">
        <v>1427</v>
      </c>
      <c r="G187" s="319"/>
      <c r="H187" s="319" t="s">
        <v>1504</v>
      </c>
      <c r="I187" s="319" t="s">
        <v>1502</v>
      </c>
      <c r="J187" s="319"/>
      <c r="K187" s="367"/>
    </row>
    <row r="188" s="1" customFormat="1" ht="15" customHeight="1">
      <c r="B188" s="344"/>
      <c r="C188" s="319" t="s">
        <v>1505</v>
      </c>
      <c r="D188" s="319"/>
      <c r="E188" s="319"/>
      <c r="F188" s="342" t="s">
        <v>1427</v>
      </c>
      <c r="G188" s="319"/>
      <c r="H188" s="319" t="s">
        <v>1506</v>
      </c>
      <c r="I188" s="319" t="s">
        <v>1502</v>
      </c>
      <c r="J188" s="319"/>
      <c r="K188" s="367"/>
    </row>
    <row r="189" s="1" customFormat="1" ht="15" customHeight="1">
      <c r="B189" s="344"/>
      <c r="C189" s="380" t="s">
        <v>1507</v>
      </c>
      <c r="D189" s="319"/>
      <c r="E189" s="319"/>
      <c r="F189" s="342" t="s">
        <v>1427</v>
      </c>
      <c r="G189" s="319"/>
      <c r="H189" s="319" t="s">
        <v>1508</v>
      </c>
      <c r="I189" s="319" t="s">
        <v>1509</v>
      </c>
      <c r="J189" s="381" t="s">
        <v>1510</v>
      </c>
      <c r="K189" s="367"/>
    </row>
    <row r="190" s="18" customFormat="1" ht="15" customHeight="1">
      <c r="B190" s="382"/>
      <c r="C190" s="383" t="s">
        <v>1511</v>
      </c>
      <c r="D190" s="384"/>
      <c r="E190" s="384"/>
      <c r="F190" s="385" t="s">
        <v>1427</v>
      </c>
      <c r="G190" s="384"/>
      <c r="H190" s="384" t="s">
        <v>1512</v>
      </c>
      <c r="I190" s="384" t="s">
        <v>1509</v>
      </c>
      <c r="J190" s="386" t="s">
        <v>1510</v>
      </c>
      <c r="K190" s="387"/>
    </row>
    <row r="191" s="1" customFormat="1" ht="15" customHeight="1">
      <c r="B191" s="344"/>
      <c r="C191" s="380" t="s">
        <v>52</v>
      </c>
      <c r="D191" s="319"/>
      <c r="E191" s="319"/>
      <c r="F191" s="342" t="s">
        <v>1421</v>
      </c>
      <c r="G191" s="319"/>
      <c r="H191" s="316" t="s">
        <v>1513</v>
      </c>
      <c r="I191" s="319" t="s">
        <v>1514</v>
      </c>
      <c r="J191" s="319"/>
      <c r="K191" s="367"/>
    </row>
    <row r="192" s="1" customFormat="1" ht="15" customHeight="1">
      <c r="B192" s="344"/>
      <c r="C192" s="380" t="s">
        <v>1515</v>
      </c>
      <c r="D192" s="319"/>
      <c r="E192" s="319"/>
      <c r="F192" s="342" t="s">
        <v>1421</v>
      </c>
      <c r="G192" s="319"/>
      <c r="H192" s="319" t="s">
        <v>1516</v>
      </c>
      <c r="I192" s="319" t="s">
        <v>1456</v>
      </c>
      <c r="J192" s="319"/>
      <c r="K192" s="367"/>
    </row>
    <row r="193" s="1" customFormat="1" ht="15" customHeight="1">
      <c r="B193" s="344"/>
      <c r="C193" s="380" t="s">
        <v>1517</v>
      </c>
      <c r="D193" s="319"/>
      <c r="E193" s="319"/>
      <c r="F193" s="342" t="s">
        <v>1421</v>
      </c>
      <c r="G193" s="319"/>
      <c r="H193" s="319" t="s">
        <v>1518</v>
      </c>
      <c r="I193" s="319" t="s">
        <v>1456</v>
      </c>
      <c r="J193" s="319"/>
      <c r="K193" s="367"/>
    </row>
    <row r="194" s="1" customFormat="1" ht="15" customHeight="1">
      <c r="B194" s="344"/>
      <c r="C194" s="380" t="s">
        <v>1519</v>
      </c>
      <c r="D194" s="319"/>
      <c r="E194" s="319"/>
      <c r="F194" s="342" t="s">
        <v>1427</v>
      </c>
      <c r="G194" s="319"/>
      <c r="H194" s="319" t="s">
        <v>1520</v>
      </c>
      <c r="I194" s="319" t="s">
        <v>1456</v>
      </c>
      <c r="J194" s="319"/>
      <c r="K194" s="367"/>
    </row>
    <row r="195" s="1" customFormat="1" ht="15" customHeight="1">
      <c r="B195" s="373"/>
      <c r="C195" s="388"/>
      <c r="D195" s="353"/>
      <c r="E195" s="353"/>
      <c r="F195" s="353"/>
      <c r="G195" s="353"/>
      <c r="H195" s="353"/>
      <c r="I195" s="353"/>
      <c r="J195" s="353"/>
      <c r="K195" s="374"/>
    </row>
    <row r="196" s="1" customFormat="1" ht="18.75" customHeight="1">
      <c r="B196" s="355"/>
      <c r="C196" s="365"/>
      <c r="D196" s="365"/>
      <c r="E196" s="365"/>
      <c r="F196" s="375"/>
      <c r="G196" s="365"/>
      <c r="H196" s="365"/>
      <c r="I196" s="365"/>
      <c r="J196" s="365"/>
      <c r="K196" s="355"/>
    </row>
    <row r="197" s="1" customFormat="1" ht="18.75" customHeight="1">
      <c r="B197" s="355"/>
      <c r="C197" s="365"/>
      <c r="D197" s="365"/>
      <c r="E197" s="365"/>
      <c r="F197" s="375"/>
      <c r="G197" s="365"/>
      <c r="H197" s="365"/>
      <c r="I197" s="365"/>
      <c r="J197" s="365"/>
      <c r="K197" s="355"/>
    </row>
    <row r="198" s="1" customFormat="1" ht="18.75" customHeight="1">
      <c r="B198" s="327"/>
      <c r="C198" s="327"/>
      <c r="D198" s="327"/>
      <c r="E198" s="327"/>
      <c r="F198" s="327"/>
      <c r="G198" s="327"/>
      <c r="H198" s="327"/>
      <c r="I198" s="327"/>
      <c r="J198" s="327"/>
      <c r="K198" s="327"/>
    </row>
    <row r="199" s="1" customFormat="1" ht="13.5">
      <c r="B199" s="306"/>
      <c r="C199" s="307"/>
      <c r="D199" s="307"/>
      <c r="E199" s="307"/>
      <c r="F199" s="307"/>
      <c r="G199" s="307"/>
      <c r="H199" s="307"/>
      <c r="I199" s="307"/>
      <c r="J199" s="307"/>
      <c r="K199" s="308"/>
    </row>
    <row r="200" s="1" customFormat="1" ht="21">
      <c r="B200" s="309"/>
      <c r="C200" s="310" t="s">
        <v>1521</v>
      </c>
      <c r="D200" s="310"/>
      <c r="E200" s="310"/>
      <c r="F200" s="310"/>
      <c r="G200" s="310"/>
      <c r="H200" s="310"/>
      <c r="I200" s="310"/>
      <c r="J200" s="310"/>
      <c r="K200" s="311"/>
    </row>
    <row r="201" s="1" customFormat="1" ht="25.5" customHeight="1">
      <c r="B201" s="309"/>
      <c r="C201" s="389" t="s">
        <v>1522</v>
      </c>
      <c r="D201" s="389"/>
      <c r="E201" s="389"/>
      <c r="F201" s="389" t="s">
        <v>1523</v>
      </c>
      <c r="G201" s="390"/>
      <c r="H201" s="389" t="s">
        <v>1524</v>
      </c>
      <c r="I201" s="389"/>
      <c r="J201" s="389"/>
      <c r="K201" s="311"/>
    </row>
    <row r="202" s="1" customFormat="1" ht="5.25" customHeight="1">
      <c r="B202" s="344"/>
      <c r="C202" s="339"/>
      <c r="D202" s="339"/>
      <c r="E202" s="339"/>
      <c r="F202" s="339"/>
      <c r="G202" s="365"/>
      <c r="H202" s="339"/>
      <c r="I202" s="339"/>
      <c r="J202" s="339"/>
      <c r="K202" s="367"/>
    </row>
    <row r="203" s="1" customFormat="1" ht="15" customHeight="1">
      <c r="B203" s="344"/>
      <c r="C203" s="319" t="s">
        <v>1514</v>
      </c>
      <c r="D203" s="319"/>
      <c r="E203" s="319"/>
      <c r="F203" s="342" t="s">
        <v>53</v>
      </c>
      <c r="G203" s="319"/>
      <c r="H203" s="319" t="s">
        <v>1525</v>
      </c>
      <c r="I203" s="319"/>
      <c r="J203" s="319"/>
      <c r="K203" s="367"/>
    </row>
    <row r="204" s="1" customFormat="1" ht="15" customHeight="1">
      <c r="B204" s="344"/>
      <c r="C204" s="319"/>
      <c r="D204" s="319"/>
      <c r="E204" s="319"/>
      <c r="F204" s="342" t="s">
        <v>54</v>
      </c>
      <c r="G204" s="319"/>
      <c r="H204" s="319" t="s">
        <v>1526</v>
      </c>
      <c r="I204" s="319"/>
      <c r="J204" s="319"/>
      <c r="K204" s="367"/>
    </row>
    <row r="205" s="1" customFormat="1" ht="15" customHeight="1">
      <c r="B205" s="344"/>
      <c r="C205" s="319"/>
      <c r="D205" s="319"/>
      <c r="E205" s="319"/>
      <c r="F205" s="342" t="s">
        <v>57</v>
      </c>
      <c r="G205" s="319"/>
      <c r="H205" s="319" t="s">
        <v>1527</v>
      </c>
      <c r="I205" s="319"/>
      <c r="J205" s="319"/>
      <c r="K205" s="367"/>
    </row>
    <row r="206" s="1" customFormat="1" ht="15" customHeight="1">
      <c r="B206" s="344"/>
      <c r="C206" s="319"/>
      <c r="D206" s="319"/>
      <c r="E206" s="319"/>
      <c r="F206" s="342" t="s">
        <v>55</v>
      </c>
      <c r="G206" s="319"/>
      <c r="H206" s="319" t="s">
        <v>1528</v>
      </c>
      <c r="I206" s="319"/>
      <c r="J206" s="319"/>
      <c r="K206" s="367"/>
    </row>
    <row r="207" s="1" customFormat="1" ht="15" customHeight="1">
      <c r="B207" s="344"/>
      <c r="C207" s="319"/>
      <c r="D207" s="319"/>
      <c r="E207" s="319"/>
      <c r="F207" s="342" t="s">
        <v>56</v>
      </c>
      <c r="G207" s="319"/>
      <c r="H207" s="319" t="s">
        <v>1529</v>
      </c>
      <c r="I207" s="319"/>
      <c r="J207" s="319"/>
      <c r="K207" s="367"/>
    </row>
    <row r="208" s="1" customFormat="1" ht="15" customHeight="1">
      <c r="B208" s="344"/>
      <c r="C208" s="319"/>
      <c r="D208" s="319"/>
      <c r="E208" s="319"/>
      <c r="F208" s="342"/>
      <c r="G208" s="319"/>
      <c r="H208" s="319"/>
      <c r="I208" s="319"/>
      <c r="J208" s="319"/>
      <c r="K208" s="367"/>
    </row>
    <row r="209" s="1" customFormat="1" ht="15" customHeight="1">
      <c r="B209" s="344"/>
      <c r="C209" s="319" t="s">
        <v>1468</v>
      </c>
      <c r="D209" s="319"/>
      <c r="E209" s="319"/>
      <c r="F209" s="342" t="s">
        <v>89</v>
      </c>
      <c r="G209" s="319"/>
      <c r="H209" s="319" t="s">
        <v>1530</v>
      </c>
      <c r="I209" s="319"/>
      <c r="J209" s="319"/>
      <c r="K209" s="367"/>
    </row>
    <row r="210" s="1" customFormat="1" ht="15" customHeight="1">
      <c r="B210" s="344"/>
      <c r="C210" s="319"/>
      <c r="D210" s="319"/>
      <c r="E210" s="319"/>
      <c r="F210" s="342" t="s">
        <v>1364</v>
      </c>
      <c r="G210" s="319"/>
      <c r="H210" s="319" t="s">
        <v>1365</v>
      </c>
      <c r="I210" s="319"/>
      <c r="J210" s="319"/>
      <c r="K210" s="367"/>
    </row>
    <row r="211" s="1" customFormat="1" ht="15" customHeight="1">
      <c r="B211" s="344"/>
      <c r="C211" s="319"/>
      <c r="D211" s="319"/>
      <c r="E211" s="319"/>
      <c r="F211" s="342" t="s">
        <v>1362</v>
      </c>
      <c r="G211" s="319"/>
      <c r="H211" s="319" t="s">
        <v>1531</v>
      </c>
      <c r="I211" s="319"/>
      <c r="J211" s="319"/>
      <c r="K211" s="367"/>
    </row>
    <row r="212" s="1" customFormat="1" ht="15" customHeight="1">
      <c r="B212" s="391"/>
      <c r="C212" s="319"/>
      <c r="D212" s="319"/>
      <c r="E212" s="319"/>
      <c r="F212" s="342" t="s">
        <v>108</v>
      </c>
      <c r="G212" s="380"/>
      <c r="H212" s="371" t="s">
        <v>1366</v>
      </c>
      <c r="I212" s="371"/>
      <c r="J212" s="371"/>
      <c r="K212" s="392"/>
    </row>
    <row r="213" s="1" customFormat="1" ht="15" customHeight="1">
      <c r="B213" s="391"/>
      <c r="C213" s="319"/>
      <c r="D213" s="319"/>
      <c r="E213" s="319"/>
      <c r="F213" s="342" t="s">
        <v>1367</v>
      </c>
      <c r="G213" s="380"/>
      <c r="H213" s="371" t="s">
        <v>1532</v>
      </c>
      <c r="I213" s="371"/>
      <c r="J213" s="371"/>
      <c r="K213" s="392"/>
    </row>
    <row r="214" s="1" customFormat="1" ht="15" customHeight="1">
      <c r="B214" s="391"/>
      <c r="C214" s="319"/>
      <c r="D214" s="319"/>
      <c r="E214" s="319"/>
      <c r="F214" s="342"/>
      <c r="G214" s="380"/>
      <c r="H214" s="371"/>
      <c r="I214" s="371"/>
      <c r="J214" s="371"/>
      <c r="K214" s="392"/>
    </row>
    <row r="215" s="1" customFormat="1" ht="15" customHeight="1">
      <c r="B215" s="391"/>
      <c r="C215" s="319" t="s">
        <v>1492</v>
      </c>
      <c r="D215" s="319"/>
      <c r="E215" s="319"/>
      <c r="F215" s="342">
        <v>1</v>
      </c>
      <c r="G215" s="380"/>
      <c r="H215" s="371" t="s">
        <v>1533</v>
      </c>
      <c r="I215" s="371"/>
      <c r="J215" s="371"/>
      <c r="K215" s="392"/>
    </row>
    <row r="216" s="1" customFormat="1" ht="15" customHeight="1">
      <c r="B216" s="391"/>
      <c r="C216" s="319"/>
      <c r="D216" s="319"/>
      <c r="E216" s="319"/>
      <c r="F216" s="342">
        <v>2</v>
      </c>
      <c r="G216" s="380"/>
      <c r="H216" s="371" t="s">
        <v>1534</v>
      </c>
      <c r="I216" s="371"/>
      <c r="J216" s="371"/>
      <c r="K216" s="392"/>
    </row>
    <row r="217" s="1" customFormat="1" ht="15" customHeight="1">
      <c r="B217" s="391"/>
      <c r="C217" s="319"/>
      <c r="D217" s="319"/>
      <c r="E217" s="319"/>
      <c r="F217" s="342">
        <v>3</v>
      </c>
      <c r="G217" s="380"/>
      <c r="H217" s="371" t="s">
        <v>1535</v>
      </c>
      <c r="I217" s="371"/>
      <c r="J217" s="371"/>
      <c r="K217" s="392"/>
    </row>
    <row r="218" s="1" customFormat="1" ht="15" customHeight="1">
      <c r="B218" s="391"/>
      <c r="C218" s="319"/>
      <c r="D218" s="319"/>
      <c r="E218" s="319"/>
      <c r="F218" s="342">
        <v>4</v>
      </c>
      <c r="G218" s="380"/>
      <c r="H218" s="371" t="s">
        <v>1536</v>
      </c>
      <c r="I218" s="371"/>
      <c r="J218" s="371"/>
      <c r="K218" s="392"/>
    </row>
    <row r="219" s="1" customFormat="1" ht="12.75" customHeight="1">
      <c r="B219" s="393"/>
      <c r="C219" s="394"/>
      <c r="D219" s="394"/>
      <c r="E219" s="394"/>
      <c r="F219" s="394"/>
      <c r="G219" s="394"/>
      <c r="H219" s="394"/>
      <c r="I219" s="394"/>
      <c r="J219" s="394"/>
      <c r="K219" s="39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Martina Zamlinská</dc:creator>
  <cp:lastModifiedBy>Martina Zamlinská</cp:lastModifiedBy>
  <dcterms:created xsi:type="dcterms:W3CDTF">2026-01-27T11:17:16Z</dcterms:created>
  <dcterms:modified xsi:type="dcterms:W3CDTF">2026-01-27T11:17:26Z</dcterms:modified>
</cp:coreProperties>
</file>