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P:\001-projekce_a_inz\1247-Hanusovice-Holba-DODELAT\SOUTEZ\rozpocet upr 08 26\"/>
    </mc:Choice>
  </mc:AlternateContent>
  <xr:revisionPtr revIDLastSave="0" documentId="13_ncr:1_{1A220907-360B-4402-B3D9-5ADB720F4572}" xr6:coauthVersionLast="47" xr6:coauthVersionMax="47" xr10:uidLastSave="{00000000-0000-0000-0000-000000000000}"/>
  <bookViews>
    <workbookView xWindow="28680" yWindow="-45" windowWidth="29040" windowHeight="17520" xr2:uid="{00000000-000D-0000-FFFF-FFFF00000000}"/>
  </bookViews>
  <sheets>
    <sheet name="Rekapitulace stavby" sheetId="1" r:id="rId1"/>
    <sheet name="SO 001 - Příprava staveni..." sheetId="2" r:id="rId2"/>
    <sheet name="SO 101 - Komunikace vozid..." sheetId="3" r:id="rId3"/>
    <sheet name="SO 101.1 - Komunikace voz..." sheetId="4" r:id="rId4"/>
    <sheet name="SO 101.2 - Komunikace voz..." sheetId="5" r:id="rId5"/>
    <sheet name="SO 101.3 - Komunikace voz..." sheetId="6" r:id="rId6"/>
    <sheet name="SO 101.4 - Komunikace voz..." sheetId="7" r:id="rId7"/>
    <sheet name="SO 101.5 - Komunikace voz..." sheetId="8" r:id="rId8"/>
    <sheet name="SO 102 - Odstavné plochy" sheetId="9" r:id="rId9"/>
    <sheet name="SO 103 - Sjezdy" sheetId="10" r:id="rId10"/>
    <sheet name="SO 110 - Komunikace pro p..." sheetId="11" r:id="rId11"/>
    <sheet name="SO 110.1 - Komunikace pro..." sheetId="12" r:id="rId12"/>
    <sheet name="SO 191 - DIO" sheetId="13" r:id="rId13"/>
    <sheet name="SO 801 - Sadové úpravy, J..." sheetId="14" r:id="rId14"/>
    <sheet name="SO 901 - VRN" sheetId="15" r:id="rId15"/>
    <sheet name="Pokyny pro vyplnění" sheetId="16" r:id="rId16"/>
  </sheets>
  <definedNames>
    <definedName name="_xlnm._FilterDatabase" localSheetId="1" hidden="1">'SO 001 - Příprava staveni...'!$C$89:$K$274</definedName>
    <definedName name="_xlnm._FilterDatabase" localSheetId="2" hidden="1">'SO 101 - Komunikace vozid...'!$C$90:$K$211</definedName>
    <definedName name="_xlnm._FilterDatabase" localSheetId="3" hidden="1">'SO 101.1 - Komunikace voz...'!$C$90:$K$225</definedName>
    <definedName name="_xlnm._FilterDatabase" localSheetId="4" hidden="1">'SO 101.2 - Komunikace voz...'!$C$91:$K$230</definedName>
    <definedName name="_xlnm._FilterDatabase" localSheetId="5" hidden="1">'SO 101.3 - Komunikace voz...'!$C$90:$K$252</definedName>
    <definedName name="_xlnm._FilterDatabase" localSheetId="6" hidden="1">'SO 101.4 - Komunikace voz...'!$C$90:$K$338</definedName>
    <definedName name="_xlnm._FilterDatabase" localSheetId="7" hidden="1">'SO 101.5 - Komunikace voz...'!$C$90:$K$310</definedName>
    <definedName name="_xlnm._FilterDatabase" localSheetId="8" hidden="1">'SO 102 - Odstavné plochy'!$C$90:$K$271</definedName>
    <definedName name="_xlnm._FilterDatabase" localSheetId="9" hidden="1">'SO 103 - Sjezdy'!$C$89:$K$255</definedName>
    <definedName name="_xlnm._FilterDatabase" localSheetId="10" hidden="1">'SO 110 - Komunikace pro p...'!$C$90:$K$327</definedName>
    <definedName name="_xlnm._FilterDatabase" localSheetId="11" hidden="1">'SO 110.1 - Komunikace pro...'!$C$91:$K$261</definedName>
    <definedName name="_xlnm._FilterDatabase" localSheetId="12" hidden="1">'SO 191 - DIO'!$C$86:$K$95</definedName>
    <definedName name="_xlnm._FilterDatabase" localSheetId="13" hidden="1">'SO 801 - Sadové úpravy, J...'!$C$86:$K$160</definedName>
    <definedName name="_xlnm._FilterDatabase" localSheetId="14" hidden="1">'SO 901 - VRN'!$C$88:$K$155</definedName>
    <definedName name="_xlnm.Print_Titles" localSheetId="0">'Rekapitulace stavby'!$52:$52</definedName>
    <definedName name="_xlnm.Print_Titles" localSheetId="1">'SO 001 - Příprava staveni...'!$89:$89</definedName>
    <definedName name="_xlnm.Print_Titles" localSheetId="2">'SO 101 - Komunikace vozid...'!$90:$90</definedName>
    <definedName name="_xlnm.Print_Titles" localSheetId="3">'SO 101.1 - Komunikace voz...'!$90:$90</definedName>
    <definedName name="_xlnm.Print_Titles" localSheetId="4">'SO 101.2 - Komunikace voz...'!$91:$91</definedName>
    <definedName name="_xlnm.Print_Titles" localSheetId="5">'SO 101.3 - Komunikace voz...'!$90:$90</definedName>
    <definedName name="_xlnm.Print_Titles" localSheetId="6">'SO 101.4 - Komunikace voz...'!$90:$90</definedName>
    <definedName name="_xlnm.Print_Titles" localSheetId="7">'SO 101.5 - Komunikace voz...'!$90:$90</definedName>
    <definedName name="_xlnm.Print_Titles" localSheetId="8">'SO 102 - Odstavné plochy'!$90:$90</definedName>
    <definedName name="_xlnm.Print_Titles" localSheetId="9">'SO 103 - Sjezdy'!$89:$89</definedName>
    <definedName name="_xlnm.Print_Titles" localSheetId="10">'SO 110 - Komunikace pro p...'!$90:$90</definedName>
    <definedName name="_xlnm.Print_Titles" localSheetId="11">'SO 110.1 - Komunikace pro...'!$91:$91</definedName>
    <definedName name="_xlnm.Print_Titles" localSheetId="12">'SO 191 - DIO'!$86:$86</definedName>
    <definedName name="_xlnm.Print_Titles" localSheetId="13">'SO 801 - Sadové úpravy, J...'!$86:$86</definedName>
    <definedName name="_xlnm.Print_Titles" localSheetId="14">'SO 901 - VRN'!$88:$88</definedName>
    <definedName name="_xlnm.Print_Area" localSheetId="15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stavby'!$C$42:$AQ$73</definedName>
    <definedName name="_xlnm.Print_Area" localSheetId="1">'SO 001 - Příprava staveni...'!$C$4:$J$41,'SO 001 - Příprava staveni...'!$C$47:$J$69,'SO 001 - Příprava staveni...'!$C$75:$K$274</definedName>
    <definedName name="_xlnm.Print_Area" localSheetId="2">'SO 101 - Komunikace vozid...'!$C$4:$J$41,'SO 101 - Komunikace vozid...'!$C$47:$J$70,'SO 101 - Komunikace vozid...'!$C$76:$K$211</definedName>
    <definedName name="_xlnm.Print_Area" localSheetId="3">'SO 101.1 - Komunikace voz...'!$C$4:$J$41,'SO 101.1 - Komunikace voz...'!$C$47:$J$70,'SO 101.1 - Komunikace voz...'!$C$76:$K$225</definedName>
    <definedName name="_xlnm.Print_Area" localSheetId="4">'SO 101.2 - Komunikace voz...'!$C$4:$J$41,'SO 101.2 - Komunikace voz...'!$C$47:$J$71,'SO 101.2 - Komunikace voz...'!$C$77:$K$230</definedName>
    <definedName name="_xlnm.Print_Area" localSheetId="5">'SO 101.3 - Komunikace voz...'!$C$4:$J$41,'SO 101.3 - Komunikace voz...'!$C$47:$J$70,'SO 101.3 - Komunikace voz...'!$C$76:$K$252</definedName>
    <definedName name="_xlnm.Print_Area" localSheetId="6">'SO 101.4 - Komunikace voz...'!$C$4:$J$41,'SO 101.4 - Komunikace voz...'!$C$47:$J$70,'SO 101.4 - Komunikace voz...'!$C$76:$K$338</definedName>
    <definedName name="_xlnm.Print_Area" localSheetId="7">'SO 101.5 - Komunikace voz...'!$C$4:$J$41,'SO 101.5 - Komunikace voz...'!$C$47:$J$70,'SO 101.5 - Komunikace voz...'!$C$76:$K$310</definedName>
    <definedName name="_xlnm.Print_Area" localSheetId="8">'SO 102 - Odstavné plochy'!$C$4:$J$41,'SO 102 - Odstavné plochy'!$C$47:$J$70,'SO 102 - Odstavné plochy'!$C$76:$K$271</definedName>
    <definedName name="_xlnm.Print_Area" localSheetId="9">'SO 103 - Sjezdy'!$C$4:$J$41,'SO 103 - Sjezdy'!$C$47:$J$69,'SO 103 - Sjezdy'!$C$75:$K$255</definedName>
    <definedName name="_xlnm.Print_Area" localSheetId="10">'SO 110 - Komunikace pro p...'!$C$4:$J$41,'SO 110 - Komunikace pro p...'!$C$47:$J$70,'SO 110 - Komunikace pro p...'!$C$76:$K$327</definedName>
    <definedName name="_xlnm.Print_Area" localSheetId="11">'SO 110.1 - Komunikace pro...'!$C$4:$J$41,'SO 110.1 - Komunikace pro...'!$C$47:$J$71,'SO 110.1 - Komunikace pro...'!$C$77:$K$261</definedName>
    <definedName name="_xlnm.Print_Area" localSheetId="12">'SO 191 - DIO'!$C$4:$J$41,'SO 191 - DIO'!$C$47:$J$66,'SO 191 - DIO'!$C$72:$K$95</definedName>
    <definedName name="_xlnm.Print_Area" localSheetId="13">'SO 801 - Sadové úpravy, J...'!$C$4:$J$41,'SO 801 - Sadové úpravy, J...'!$C$47:$J$66,'SO 801 - Sadové úpravy, J...'!$C$72:$K$160</definedName>
    <definedName name="_xlnm.Print_Area" localSheetId="14">'SO 901 - VRN'!$C$4:$J$41,'SO 901 - VRN'!$C$47:$J$68,'SO 901 - VRN'!$C$74:$K$155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9" i="15" l="1"/>
  <c r="J38" i="15"/>
  <c r="AY72" i="1"/>
  <c r="J37" i="15"/>
  <c r="AX72" i="1" s="1"/>
  <c r="BI151" i="15"/>
  <c r="BH151" i="15"/>
  <c r="BG151" i="15"/>
  <c r="BF151" i="15"/>
  <c r="T151" i="15"/>
  <c r="R151" i="15"/>
  <c r="P151" i="15"/>
  <c r="BI146" i="15"/>
  <c r="BH146" i="15"/>
  <c r="BG146" i="15"/>
  <c r="BF146" i="15"/>
  <c r="T146" i="15"/>
  <c r="R146" i="15"/>
  <c r="P146" i="15"/>
  <c r="BI140" i="15"/>
  <c r="BH140" i="15"/>
  <c r="BG140" i="15"/>
  <c r="BF140" i="15"/>
  <c r="T140" i="15"/>
  <c r="R140" i="15"/>
  <c r="P140" i="15"/>
  <c r="BI135" i="15"/>
  <c r="BH135" i="15"/>
  <c r="BG135" i="15"/>
  <c r="BF135" i="15"/>
  <c r="T135" i="15"/>
  <c r="R135" i="15"/>
  <c r="P135" i="15"/>
  <c r="BI130" i="15"/>
  <c r="BH130" i="15"/>
  <c r="BG130" i="15"/>
  <c r="BF130" i="15"/>
  <c r="T130" i="15"/>
  <c r="R130" i="15"/>
  <c r="P130" i="15"/>
  <c r="BI124" i="15"/>
  <c r="BH124" i="15"/>
  <c r="BG124" i="15"/>
  <c r="BF124" i="15"/>
  <c r="T124" i="15"/>
  <c r="R124" i="15"/>
  <c r="P124" i="15"/>
  <c r="BI119" i="15"/>
  <c r="BH119" i="15"/>
  <c r="BG119" i="15"/>
  <c r="BF119" i="15"/>
  <c r="T119" i="15"/>
  <c r="R119" i="15"/>
  <c r="P119" i="15"/>
  <c r="BI112" i="15"/>
  <c r="BH112" i="15"/>
  <c r="BG112" i="15"/>
  <c r="BF112" i="15"/>
  <c r="T112" i="15"/>
  <c r="R112" i="15"/>
  <c r="P112" i="15"/>
  <c r="BI105" i="15"/>
  <c r="BH105" i="15"/>
  <c r="BG105" i="15"/>
  <c r="BF105" i="15"/>
  <c r="T105" i="15"/>
  <c r="R105" i="15"/>
  <c r="P105" i="15"/>
  <c r="BI98" i="15"/>
  <c r="BH98" i="15"/>
  <c r="BG98" i="15"/>
  <c r="BF98" i="15"/>
  <c r="T98" i="15"/>
  <c r="R98" i="15"/>
  <c r="P98" i="15"/>
  <c r="BI92" i="15"/>
  <c r="BH92" i="15"/>
  <c r="BG92" i="15"/>
  <c r="BF92" i="15"/>
  <c r="T92" i="15"/>
  <c r="R92" i="15"/>
  <c r="P92" i="15"/>
  <c r="J86" i="15"/>
  <c r="J85" i="15"/>
  <c r="F85" i="15"/>
  <c r="F83" i="15"/>
  <c r="E81" i="15"/>
  <c r="J59" i="15"/>
  <c r="J58" i="15"/>
  <c r="F58" i="15"/>
  <c r="F56" i="15"/>
  <c r="E54" i="15"/>
  <c r="J20" i="15"/>
  <c r="E20" i="15"/>
  <c r="F86" i="15"/>
  <c r="J19" i="15"/>
  <c r="J14" i="15"/>
  <c r="J83" i="15"/>
  <c r="E7" i="15"/>
  <c r="E77" i="15"/>
  <c r="J39" i="14"/>
  <c r="J38" i="14"/>
  <c r="AY70" i="1"/>
  <c r="J37" i="14"/>
  <c r="AX70" i="1"/>
  <c r="BI157" i="14"/>
  <c r="BH157" i="14"/>
  <c r="BG157" i="14"/>
  <c r="BF157" i="14"/>
  <c r="T157" i="14"/>
  <c r="R157" i="14"/>
  <c r="P157" i="14"/>
  <c r="BI153" i="14"/>
  <c r="BH153" i="14"/>
  <c r="BG153" i="14"/>
  <c r="BF153" i="14"/>
  <c r="T153" i="14"/>
  <c r="R153" i="14"/>
  <c r="P153" i="14"/>
  <c r="BI147" i="14"/>
  <c r="BH147" i="14"/>
  <c r="BG147" i="14"/>
  <c r="BF147" i="14"/>
  <c r="T147" i="14"/>
  <c r="R147" i="14"/>
  <c r="P147" i="14"/>
  <c r="BI143" i="14"/>
  <c r="BH143" i="14"/>
  <c r="BG143" i="14"/>
  <c r="BF143" i="14"/>
  <c r="T143" i="14"/>
  <c r="R143" i="14"/>
  <c r="P143" i="14"/>
  <c r="BI138" i="14"/>
  <c r="BH138" i="14"/>
  <c r="BG138" i="14"/>
  <c r="BF138" i="14"/>
  <c r="T138" i="14"/>
  <c r="R138" i="14"/>
  <c r="P138" i="14"/>
  <c r="BI133" i="14"/>
  <c r="BH133" i="14"/>
  <c r="BG133" i="14"/>
  <c r="BF133" i="14"/>
  <c r="T133" i="14"/>
  <c r="R133" i="14"/>
  <c r="P133" i="14"/>
  <c r="BI128" i="14"/>
  <c r="BH128" i="14"/>
  <c r="BG128" i="14"/>
  <c r="BF128" i="14"/>
  <c r="T128" i="14"/>
  <c r="R128" i="14"/>
  <c r="P128" i="14"/>
  <c r="BI125" i="14"/>
  <c r="BH125" i="14"/>
  <c r="BG125" i="14"/>
  <c r="BF125" i="14"/>
  <c r="T125" i="14"/>
  <c r="R125" i="14"/>
  <c r="P125" i="14"/>
  <c r="BI122" i="14"/>
  <c r="BH122" i="14"/>
  <c r="BG122" i="14"/>
  <c r="BF122" i="14"/>
  <c r="T122" i="14"/>
  <c r="R122" i="14"/>
  <c r="P122" i="14"/>
  <c r="BI118" i="14"/>
  <c r="BH118" i="14"/>
  <c r="BG118" i="14"/>
  <c r="BF118" i="14"/>
  <c r="T118" i="14"/>
  <c r="R118" i="14"/>
  <c r="P118" i="14"/>
  <c r="BI113" i="14"/>
  <c r="BH113" i="14"/>
  <c r="BG113" i="14"/>
  <c r="BF113" i="14"/>
  <c r="T113" i="14"/>
  <c r="R113" i="14"/>
  <c r="P113" i="14"/>
  <c r="BI108" i="14"/>
  <c r="BH108" i="14"/>
  <c r="BG108" i="14"/>
  <c r="BF108" i="14"/>
  <c r="T108" i="14"/>
  <c r="R108" i="14"/>
  <c r="P108" i="14"/>
  <c r="BI104" i="14"/>
  <c r="BH104" i="14"/>
  <c r="BG104" i="14"/>
  <c r="BF104" i="14"/>
  <c r="T104" i="14"/>
  <c r="R104" i="14"/>
  <c r="P104" i="14"/>
  <c r="BI97" i="14"/>
  <c r="BH97" i="14"/>
  <c r="BG97" i="14"/>
  <c r="BF97" i="14"/>
  <c r="T97" i="14"/>
  <c r="R97" i="14"/>
  <c r="P97" i="14"/>
  <c r="BI90" i="14"/>
  <c r="BH90" i="14"/>
  <c r="BG90" i="14"/>
  <c r="BF90" i="14"/>
  <c r="T90" i="14"/>
  <c r="R90" i="14"/>
  <c r="P90" i="14"/>
  <c r="J84" i="14"/>
  <c r="J83" i="14"/>
  <c r="F83" i="14"/>
  <c r="F81" i="14"/>
  <c r="E79" i="14"/>
  <c r="J59" i="14"/>
  <c r="J58" i="14"/>
  <c r="F58" i="14"/>
  <c r="F56" i="14"/>
  <c r="E54" i="14"/>
  <c r="J20" i="14"/>
  <c r="E20" i="14"/>
  <c r="F59" i="14"/>
  <c r="J19" i="14"/>
  <c r="J14" i="14"/>
  <c r="J56" i="14"/>
  <c r="E7" i="14"/>
  <c r="E75" i="14" s="1"/>
  <c r="J39" i="13"/>
  <c r="J38" i="13"/>
  <c r="AY68" i="1" s="1"/>
  <c r="J37" i="13"/>
  <c r="AX68" i="1" s="1"/>
  <c r="BI90" i="13"/>
  <c r="BH90" i="13"/>
  <c r="BG90" i="13"/>
  <c r="BF90" i="13"/>
  <c r="T90" i="13"/>
  <c r="T89" i="13"/>
  <c r="T88" i="13" s="1"/>
  <c r="T87" i="13" s="1"/>
  <c r="R90" i="13"/>
  <c r="R89" i="13" s="1"/>
  <c r="R88" i="13" s="1"/>
  <c r="R87" i="13" s="1"/>
  <c r="P90" i="13"/>
  <c r="P89" i="13"/>
  <c r="P88" i="13" s="1"/>
  <c r="P87" i="13" s="1"/>
  <c r="AU68" i="1" s="1"/>
  <c r="J84" i="13"/>
  <c r="J83" i="13"/>
  <c r="F83" i="13"/>
  <c r="F81" i="13"/>
  <c r="E79" i="13"/>
  <c r="J59" i="13"/>
  <c r="J58" i="13"/>
  <c r="F58" i="13"/>
  <c r="F56" i="13"/>
  <c r="E54" i="13"/>
  <c r="J20" i="13"/>
  <c r="E20" i="13"/>
  <c r="F84" i="13"/>
  <c r="J19" i="13"/>
  <c r="J14" i="13"/>
  <c r="J56" i="13"/>
  <c r="E7" i="13"/>
  <c r="E75" i="13"/>
  <c r="J39" i="12"/>
  <c r="J38" i="12"/>
  <c r="AY67" i="1"/>
  <c r="J37" i="12"/>
  <c r="AX67" i="1" s="1"/>
  <c r="BI260" i="12"/>
  <c r="BH260" i="12"/>
  <c r="BG260" i="12"/>
  <c r="BF260" i="12"/>
  <c r="T260" i="12"/>
  <c r="T259" i="12" s="1"/>
  <c r="R260" i="12"/>
  <c r="R259" i="12" s="1"/>
  <c r="P260" i="12"/>
  <c r="P259" i="12"/>
  <c r="BI254" i="12"/>
  <c r="BH254" i="12"/>
  <c r="BG254" i="12"/>
  <c r="BF254" i="12"/>
  <c r="T254" i="12"/>
  <c r="R254" i="12"/>
  <c r="P254" i="12"/>
  <c r="BI248" i="12"/>
  <c r="BH248" i="12"/>
  <c r="BG248" i="12"/>
  <c r="BF248" i="12"/>
  <c r="T248" i="12"/>
  <c r="R248" i="12"/>
  <c r="P248" i="12"/>
  <c r="BI242" i="12"/>
  <c r="BH242" i="12"/>
  <c r="BG242" i="12"/>
  <c r="BF242" i="12"/>
  <c r="T242" i="12"/>
  <c r="R242" i="12"/>
  <c r="P242" i="12"/>
  <c r="BI236" i="12"/>
  <c r="BH236" i="12"/>
  <c r="BG236" i="12"/>
  <c r="BF236" i="12"/>
  <c r="T236" i="12"/>
  <c r="R236" i="12"/>
  <c r="P236" i="12"/>
  <c r="BI231" i="12"/>
  <c r="BH231" i="12"/>
  <c r="BG231" i="12"/>
  <c r="BF231" i="12"/>
  <c r="T231" i="12"/>
  <c r="R231" i="12"/>
  <c r="P231" i="12"/>
  <c r="BI226" i="12"/>
  <c r="BH226" i="12"/>
  <c r="BG226" i="12"/>
  <c r="BF226" i="12"/>
  <c r="T226" i="12"/>
  <c r="R226" i="12"/>
  <c r="P226" i="12"/>
  <c r="BI220" i="12"/>
  <c r="BH220" i="12"/>
  <c r="BG220" i="12"/>
  <c r="BF220" i="12"/>
  <c r="T220" i="12"/>
  <c r="R220" i="12"/>
  <c r="P220" i="12"/>
  <c r="BI213" i="12"/>
  <c r="BH213" i="12"/>
  <c r="BG213" i="12"/>
  <c r="BF213" i="12"/>
  <c r="T213" i="12"/>
  <c r="R213" i="12"/>
  <c r="P213" i="12"/>
  <c r="BI209" i="12"/>
  <c r="BH209" i="12"/>
  <c r="BG209" i="12"/>
  <c r="BF209" i="12"/>
  <c r="T209" i="12"/>
  <c r="R209" i="12"/>
  <c r="P209" i="12"/>
  <c r="BI203" i="12"/>
  <c r="BH203" i="12"/>
  <c r="BG203" i="12"/>
  <c r="BF203" i="12"/>
  <c r="T203" i="12"/>
  <c r="R203" i="12"/>
  <c r="P203" i="12"/>
  <c r="BI196" i="12"/>
  <c r="BH196" i="12"/>
  <c r="BG196" i="12"/>
  <c r="BF196" i="12"/>
  <c r="T196" i="12"/>
  <c r="T195" i="12"/>
  <c r="R196" i="12"/>
  <c r="R195" i="12"/>
  <c r="P196" i="12"/>
  <c r="P195" i="12" s="1"/>
  <c r="BI190" i="12"/>
  <c r="BH190" i="12"/>
  <c r="BG190" i="12"/>
  <c r="BF190" i="12"/>
  <c r="T190" i="12"/>
  <c r="R190" i="12"/>
  <c r="P190" i="12"/>
  <c r="BI183" i="12"/>
  <c r="BH183" i="12"/>
  <c r="BG183" i="12"/>
  <c r="BF183" i="12"/>
  <c r="T183" i="12"/>
  <c r="R183" i="12"/>
  <c r="P183" i="12"/>
  <c r="BI176" i="12"/>
  <c r="BH176" i="12"/>
  <c r="BG176" i="12"/>
  <c r="BF176" i="12"/>
  <c r="T176" i="12"/>
  <c r="R176" i="12"/>
  <c r="P176" i="12"/>
  <c r="BI169" i="12"/>
  <c r="BH169" i="12"/>
  <c r="BG169" i="12"/>
  <c r="BF169" i="12"/>
  <c r="T169" i="12"/>
  <c r="R169" i="12"/>
  <c r="P169" i="12"/>
  <c r="BI163" i="12"/>
  <c r="BH163" i="12"/>
  <c r="BG163" i="12"/>
  <c r="BF163" i="12"/>
  <c r="T163" i="12"/>
  <c r="R163" i="12"/>
  <c r="P163" i="12"/>
  <c r="BI158" i="12"/>
  <c r="BH158" i="12"/>
  <c r="BG158" i="12"/>
  <c r="BF158" i="12"/>
  <c r="T158" i="12"/>
  <c r="R158" i="12"/>
  <c r="P158" i="12"/>
  <c r="BI153" i="12"/>
  <c r="BH153" i="12"/>
  <c r="BG153" i="12"/>
  <c r="BF153" i="12"/>
  <c r="T153" i="12"/>
  <c r="R153" i="12"/>
  <c r="P153" i="12"/>
  <c r="BI145" i="12"/>
  <c r="BH145" i="12"/>
  <c r="BG145" i="12"/>
  <c r="BF145" i="12"/>
  <c r="T145" i="12"/>
  <c r="R145" i="12"/>
  <c r="P145" i="12"/>
  <c r="BI140" i="12"/>
  <c r="BH140" i="12"/>
  <c r="BG140" i="12"/>
  <c r="BF140" i="12"/>
  <c r="T140" i="12"/>
  <c r="R140" i="12"/>
  <c r="P140" i="12"/>
  <c r="BI134" i="12"/>
  <c r="BH134" i="12"/>
  <c r="BG134" i="12"/>
  <c r="BF134" i="12"/>
  <c r="T134" i="12"/>
  <c r="R134" i="12"/>
  <c r="P134" i="12"/>
  <c r="BI117" i="12"/>
  <c r="BH117" i="12"/>
  <c r="BG117" i="12"/>
  <c r="BF117" i="12"/>
  <c r="T117" i="12"/>
  <c r="R117" i="12"/>
  <c r="P117" i="12"/>
  <c r="BI112" i="12"/>
  <c r="BH112" i="12"/>
  <c r="BG112" i="12"/>
  <c r="BF112" i="12"/>
  <c r="T112" i="12"/>
  <c r="R112" i="12"/>
  <c r="P112" i="12"/>
  <c r="BI107" i="12"/>
  <c r="BH107" i="12"/>
  <c r="BG107" i="12"/>
  <c r="BF107" i="12"/>
  <c r="T107" i="12"/>
  <c r="R107" i="12"/>
  <c r="P107" i="12"/>
  <c r="BI101" i="12"/>
  <c r="BH101" i="12"/>
  <c r="BG101" i="12"/>
  <c r="BF101" i="12"/>
  <c r="T101" i="12"/>
  <c r="R101" i="12"/>
  <c r="P101" i="12"/>
  <c r="BI95" i="12"/>
  <c r="BH95" i="12"/>
  <c r="BG95" i="12"/>
  <c r="BF95" i="12"/>
  <c r="T95" i="12"/>
  <c r="R95" i="12"/>
  <c r="P95" i="12"/>
  <c r="J89" i="12"/>
  <c r="J88" i="12"/>
  <c r="F88" i="12"/>
  <c r="F86" i="12"/>
  <c r="E84" i="12"/>
  <c r="J59" i="12"/>
  <c r="J58" i="12"/>
  <c r="F58" i="12"/>
  <c r="F56" i="12"/>
  <c r="E54" i="12"/>
  <c r="J20" i="12"/>
  <c r="E20" i="12"/>
  <c r="F89" i="12"/>
  <c r="J19" i="12"/>
  <c r="J14" i="12"/>
  <c r="J56" i="12"/>
  <c r="E7" i="12"/>
  <c r="E80" i="12" s="1"/>
  <c r="J39" i="11"/>
  <c r="J38" i="11"/>
  <c r="AY66" i="1" s="1"/>
  <c r="J37" i="11"/>
  <c r="AX66" i="1"/>
  <c r="BI326" i="11"/>
  <c r="BH326" i="11"/>
  <c r="BG326" i="11"/>
  <c r="BF326" i="11"/>
  <c r="T326" i="11"/>
  <c r="T325" i="11" s="1"/>
  <c r="R326" i="11"/>
  <c r="R325" i="11"/>
  <c r="P326" i="11"/>
  <c r="P325" i="11" s="1"/>
  <c r="BI320" i="11"/>
  <c r="BH320" i="11"/>
  <c r="BG320" i="11"/>
  <c r="BF320" i="11"/>
  <c r="T320" i="11"/>
  <c r="R320" i="11"/>
  <c r="P320" i="11"/>
  <c r="BI313" i="11"/>
  <c r="BH313" i="11"/>
  <c r="BG313" i="11"/>
  <c r="BF313" i="11"/>
  <c r="T313" i="11"/>
  <c r="R313" i="11"/>
  <c r="P313" i="11"/>
  <c r="BI306" i="11"/>
  <c r="BH306" i="11"/>
  <c r="BG306" i="11"/>
  <c r="BF306" i="11"/>
  <c r="T306" i="11"/>
  <c r="R306" i="11"/>
  <c r="P306" i="11"/>
  <c r="BI302" i="11"/>
  <c r="BH302" i="11"/>
  <c r="BG302" i="11"/>
  <c r="BF302" i="11"/>
  <c r="T302" i="11"/>
  <c r="R302" i="11"/>
  <c r="P302" i="11"/>
  <c r="BI287" i="11"/>
  <c r="BH287" i="11"/>
  <c r="BG287" i="11"/>
  <c r="BF287" i="11"/>
  <c r="T287" i="11"/>
  <c r="R287" i="11"/>
  <c r="P287" i="11"/>
  <c r="BI280" i="11"/>
  <c r="BH280" i="11"/>
  <c r="BG280" i="11"/>
  <c r="BF280" i="11"/>
  <c r="T280" i="11"/>
  <c r="R280" i="11"/>
  <c r="P280" i="11"/>
  <c r="BI273" i="11"/>
  <c r="BH273" i="11"/>
  <c r="BG273" i="11"/>
  <c r="BF273" i="11"/>
  <c r="T273" i="11"/>
  <c r="R273" i="11"/>
  <c r="P273" i="11"/>
  <c r="BI266" i="11"/>
  <c r="BH266" i="11"/>
  <c r="BG266" i="11"/>
  <c r="BF266" i="11"/>
  <c r="T266" i="11"/>
  <c r="R266" i="11"/>
  <c r="P266" i="11"/>
  <c r="BI261" i="11"/>
  <c r="BH261" i="11"/>
  <c r="BG261" i="11"/>
  <c r="BF261" i="11"/>
  <c r="T261" i="11"/>
  <c r="R261" i="11"/>
  <c r="P261" i="11"/>
  <c r="BI247" i="11"/>
  <c r="BH247" i="11"/>
  <c r="BG247" i="11"/>
  <c r="BF247" i="11"/>
  <c r="T247" i="11"/>
  <c r="R247" i="11"/>
  <c r="P247" i="11"/>
  <c r="BI242" i="11"/>
  <c r="BH242" i="11"/>
  <c r="BG242" i="11"/>
  <c r="BF242" i="11"/>
  <c r="T242" i="11"/>
  <c r="R242" i="11"/>
  <c r="P242" i="11"/>
  <c r="BI237" i="11"/>
  <c r="BH237" i="11"/>
  <c r="BG237" i="11"/>
  <c r="BF237" i="11"/>
  <c r="T237" i="11"/>
  <c r="R237" i="11"/>
  <c r="P237" i="11"/>
  <c r="BI210" i="11"/>
  <c r="BH210" i="11"/>
  <c r="BG210" i="11"/>
  <c r="BF210" i="11"/>
  <c r="T210" i="11"/>
  <c r="R210" i="11"/>
  <c r="P210" i="11"/>
  <c r="BI191" i="11"/>
  <c r="BH191" i="11"/>
  <c r="BG191" i="11"/>
  <c r="BF191" i="11"/>
  <c r="T191" i="11"/>
  <c r="R191" i="11"/>
  <c r="P191" i="11"/>
  <c r="BI185" i="11"/>
  <c r="BH185" i="11"/>
  <c r="BG185" i="11"/>
  <c r="BF185" i="11"/>
  <c r="T185" i="11"/>
  <c r="R185" i="11"/>
  <c r="P185" i="11"/>
  <c r="BI164" i="11"/>
  <c r="BH164" i="11"/>
  <c r="BG164" i="11"/>
  <c r="BF164" i="11"/>
  <c r="T164" i="11"/>
  <c r="R164" i="11"/>
  <c r="P164" i="11"/>
  <c r="BI158" i="11"/>
  <c r="BH158" i="11"/>
  <c r="BG158" i="11"/>
  <c r="BF158" i="11"/>
  <c r="T158" i="11"/>
  <c r="R158" i="11"/>
  <c r="P158" i="11"/>
  <c r="BI153" i="11"/>
  <c r="BH153" i="11"/>
  <c r="BG153" i="11"/>
  <c r="BF153" i="11"/>
  <c r="T153" i="11"/>
  <c r="R153" i="11"/>
  <c r="P153" i="11"/>
  <c r="BI148" i="11"/>
  <c r="BH148" i="11"/>
  <c r="BG148" i="11"/>
  <c r="BF148" i="11"/>
  <c r="T148" i="11"/>
  <c r="R148" i="11"/>
  <c r="P148" i="11"/>
  <c r="BI126" i="11"/>
  <c r="BH126" i="11"/>
  <c r="BG126" i="11"/>
  <c r="BF126" i="11"/>
  <c r="T126" i="11"/>
  <c r="R126" i="11"/>
  <c r="P126" i="11"/>
  <c r="BI121" i="11"/>
  <c r="BH121" i="11"/>
  <c r="BG121" i="11"/>
  <c r="BF121" i="11"/>
  <c r="T121" i="11"/>
  <c r="R121" i="11"/>
  <c r="P121" i="11"/>
  <c r="BI115" i="11"/>
  <c r="BH115" i="11"/>
  <c r="BG115" i="11"/>
  <c r="BF115" i="11"/>
  <c r="T115" i="11"/>
  <c r="R115" i="11"/>
  <c r="P115" i="11"/>
  <c r="BI101" i="11"/>
  <c r="BH101" i="11"/>
  <c r="BG101" i="11"/>
  <c r="BF101" i="11"/>
  <c r="T101" i="11"/>
  <c r="R101" i="11"/>
  <c r="P101" i="11"/>
  <c r="BI94" i="11"/>
  <c r="BH94" i="11"/>
  <c r="BG94" i="11"/>
  <c r="BF94" i="11"/>
  <c r="T94" i="11"/>
  <c r="R94" i="11"/>
  <c r="P94" i="11"/>
  <c r="J88" i="11"/>
  <c r="J87" i="11"/>
  <c r="F87" i="11"/>
  <c r="F85" i="11"/>
  <c r="E83" i="11"/>
  <c r="J59" i="11"/>
  <c r="J58" i="11"/>
  <c r="F58" i="11"/>
  <c r="F56" i="11"/>
  <c r="E54" i="11"/>
  <c r="J20" i="11"/>
  <c r="E20" i="11"/>
  <c r="F88" i="11"/>
  <c r="J19" i="11"/>
  <c r="J14" i="11"/>
  <c r="J56" i="11"/>
  <c r="E7" i="11"/>
  <c r="E79" i="11" s="1"/>
  <c r="J39" i="10"/>
  <c r="J38" i="10"/>
  <c r="AY65" i="1"/>
  <c r="J37" i="10"/>
  <c r="AX65" i="1" s="1"/>
  <c r="BI254" i="10"/>
  <c r="BH254" i="10"/>
  <c r="BG254" i="10"/>
  <c r="BF254" i="10"/>
  <c r="T254" i="10"/>
  <c r="T253" i="10"/>
  <c r="R254" i="10"/>
  <c r="R253" i="10"/>
  <c r="P254" i="10"/>
  <c r="P253" i="10"/>
  <c r="BI248" i="10"/>
  <c r="BH248" i="10"/>
  <c r="BG248" i="10"/>
  <c r="BF248" i="10"/>
  <c r="T248" i="10"/>
  <c r="R248" i="10"/>
  <c r="P248" i="10"/>
  <c r="BI243" i="10"/>
  <c r="BH243" i="10"/>
  <c r="BG243" i="10"/>
  <c r="BF243" i="10"/>
  <c r="T243" i="10"/>
  <c r="R243" i="10"/>
  <c r="P243" i="10"/>
  <c r="BI235" i="10"/>
  <c r="BH235" i="10"/>
  <c r="BG235" i="10"/>
  <c r="BF235" i="10"/>
  <c r="T235" i="10"/>
  <c r="R235" i="10"/>
  <c r="P235" i="10"/>
  <c r="BI231" i="10"/>
  <c r="BH231" i="10"/>
  <c r="BG231" i="10"/>
  <c r="BF231" i="10"/>
  <c r="T231" i="10"/>
  <c r="R231" i="10"/>
  <c r="P231" i="10"/>
  <c r="BI224" i="10"/>
  <c r="BH224" i="10"/>
  <c r="BG224" i="10"/>
  <c r="BF224" i="10"/>
  <c r="T224" i="10"/>
  <c r="R224" i="10"/>
  <c r="P224" i="10"/>
  <c r="BI220" i="10"/>
  <c r="BH220" i="10"/>
  <c r="BG220" i="10"/>
  <c r="BF220" i="10"/>
  <c r="T220" i="10"/>
  <c r="R220" i="10"/>
  <c r="P220" i="10"/>
  <c r="BI216" i="10"/>
  <c r="BH216" i="10"/>
  <c r="BG216" i="10"/>
  <c r="BF216" i="10"/>
  <c r="T216" i="10"/>
  <c r="R216" i="10"/>
  <c r="P216" i="10"/>
  <c r="BI207" i="10"/>
  <c r="BH207" i="10"/>
  <c r="BG207" i="10"/>
  <c r="BF207" i="10"/>
  <c r="T207" i="10"/>
  <c r="R207" i="10"/>
  <c r="P207" i="10"/>
  <c r="BI202" i="10"/>
  <c r="BH202" i="10"/>
  <c r="BG202" i="10"/>
  <c r="BF202" i="10"/>
  <c r="T202" i="10"/>
  <c r="R202" i="10"/>
  <c r="P202" i="10"/>
  <c r="BI193" i="10"/>
  <c r="BH193" i="10"/>
  <c r="BG193" i="10"/>
  <c r="BF193" i="10"/>
  <c r="T193" i="10"/>
  <c r="R193" i="10"/>
  <c r="P193" i="10"/>
  <c r="BI188" i="10"/>
  <c r="BH188" i="10"/>
  <c r="BG188" i="10"/>
  <c r="BF188" i="10"/>
  <c r="T188" i="10"/>
  <c r="R188" i="10"/>
  <c r="P188" i="10"/>
  <c r="BI183" i="10"/>
  <c r="BH183" i="10"/>
  <c r="BG183" i="10"/>
  <c r="BF183" i="10"/>
  <c r="T183" i="10"/>
  <c r="R183" i="10"/>
  <c r="P183" i="10"/>
  <c r="BI174" i="10"/>
  <c r="BH174" i="10"/>
  <c r="BG174" i="10"/>
  <c r="BF174" i="10"/>
  <c r="T174" i="10"/>
  <c r="R174" i="10"/>
  <c r="P174" i="10"/>
  <c r="BI164" i="10"/>
  <c r="BH164" i="10"/>
  <c r="BG164" i="10"/>
  <c r="BF164" i="10"/>
  <c r="T164" i="10"/>
  <c r="R164" i="10"/>
  <c r="P164" i="10"/>
  <c r="BI154" i="10"/>
  <c r="BH154" i="10"/>
  <c r="BG154" i="10"/>
  <c r="BF154" i="10"/>
  <c r="T154" i="10"/>
  <c r="R154" i="10"/>
  <c r="P154" i="10"/>
  <c r="BI144" i="10"/>
  <c r="BH144" i="10"/>
  <c r="BG144" i="10"/>
  <c r="BF144" i="10"/>
  <c r="T144" i="10"/>
  <c r="R144" i="10"/>
  <c r="P144" i="10"/>
  <c r="BI139" i="10"/>
  <c r="BH139" i="10"/>
  <c r="BG139" i="10"/>
  <c r="BF139" i="10"/>
  <c r="T139" i="10"/>
  <c r="R139" i="10"/>
  <c r="P139" i="10"/>
  <c r="BI134" i="10"/>
  <c r="BH134" i="10"/>
  <c r="BG134" i="10"/>
  <c r="BF134" i="10"/>
  <c r="T134" i="10"/>
  <c r="R134" i="10"/>
  <c r="P134" i="10"/>
  <c r="BI123" i="10"/>
  <c r="BH123" i="10"/>
  <c r="BG123" i="10"/>
  <c r="BF123" i="10"/>
  <c r="T123" i="10"/>
  <c r="R123" i="10"/>
  <c r="P123" i="10"/>
  <c r="BI118" i="10"/>
  <c r="BH118" i="10"/>
  <c r="BG118" i="10"/>
  <c r="BF118" i="10"/>
  <c r="T118" i="10"/>
  <c r="R118" i="10"/>
  <c r="P118" i="10"/>
  <c r="BI113" i="10"/>
  <c r="BH113" i="10"/>
  <c r="BG113" i="10"/>
  <c r="BF113" i="10"/>
  <c r="T113" i="10"/>
  <c r="R113" i="10"/>
  <c r="P113" i="10"/>
  <c r="BI93" i="10"/>
  <c r="BH93" i="10"/>
  <c r="BG93" i="10"/>
  <c r="BF93" i="10"/>
  <c r="T93" i="10"/>
  <c r="R93" i="10"/>
  <c r="P93" i="10"/>
  <c r="J87" i="10"/>
  <c r="J86" i="10"/>
  <c r="F86" i="10"/>
  <c r="F84" i="10"/>
  <c r="E82" i="10"/>
  <c r="J59" i="10"/>
  <c r="J58" i="10"/>
  <c r="F58" i="10"/>
  <c r="F56" i="10"/>
  <c r="E54" i="10"/>
  <c r="J20" i="10"/>
  <c r="E20" i="10"/>
  <c r="F87" i="10" s="1"/>
  <c r="J19" i="10"/>
  <c r="J14" i="10"/>
  <c r="J56" i="10" s="1"/>
  <c r="E7" i="10"/>
  <c r="E78" i="10"/>
  <c r="J39" i="9"/>
  <c r="J38" i="9"/>
  <c r="AY64" i="1"/>
  <c r="J37" i="9"/>
  <c r="AX64" i="1" s="1"/>
  <c r="BI270" i="9"/>
  <c r="BH270" i="9"/>
  <c r="BG270" i="9"/>
  <c r="BF270" i="9"/>
  <c r="T270" i="9"/>
  <c r="T269" i="9"/>
  <c r="R270" i="9"/>
  <c r="R269" i="9"/>
  <c r="P270" i="9"/>
  <c r="P269" i="9"/>
  <c r="BI265" i="9"/>
  <c r="BH265" i="9"/>
  <c r="BG265" i="9"/>
  <c r="BF265" i="9"/>
  <c r="T265" i="9"/>
  <c r="R265" i="9"/>
  <c r="P265" i="9"/>
  <c r="BI257" i="9"/>
  <c r="BH257" i="9"/>
  <c r="BG257" i="9"/>
  <c r="BF257" i="9"/>
  <c r="T257" i="9"/>
  <c r="R257" i="9"/>
  <c r="P257" i="9"/>
  <c r="BI243" i="9"/>
  <c r="BH243" i="9"/>
  <c r="BG243" i="9"/>
  <c r="BF243" i="9"/>
  <c r="T243" i="9"/>
  <c r="R243" i="9"/>
  <c r="P243" i="9"/>
  <c r="BI237" i="9"/>
  <c r="BH237" i="9"/>
  <c r="BG237" i="9"/>
  <c r="BF237" i="9"/>
  <c r="T237" i="9"/>
  <c r="R237" i="9"/>
  <c r="P237" i="9"/>
  <c r="BI231" i="9"/>
  <c r="BH231" i="9"/>
  <c r="BG231" i="9"/>
  <c r="BF231" i="9"/>
  <c r="T231" i="9"/>
  <c r="R231" i="9"/>
  <c r="P231" i="9"/>
  <c r="BI227" i="9"/>
  <c r="BH227" i="9"/>
  <c r="BG227" i="9"/>
  <c r="BF227" i="9"/>
  <c r="T227" i="9"/>
  <c r="R227" i="9"/>
  <c r="P227" i="9"/>
  <c r="BI223" i="9"/>
  <c r="BH223" i="9"/>
  <c r="BG223" i="9"/>
  <c r="BF223" i="9"/>
  <c r="T223" i="9"/>
  <c r="R223" i="9"/>
  <c r="P223" i="9"/>
  <c r="BI210" i="9"/>
  <c r="BH210" i="9"/>
  <c r="BG210" i="9"/>
  <c r="BF210" i="9"/>
  <c r="T210" i="9"/>
  <c r="R210" i="9"/>
  <c r="P210" i="9"/>
  <c r="BI203" i="9"/>
  <c r="BH203" i="9"/>
  <c r="BG203" i="9"/>
  <c r="BF203" i="9"/>
  <c r="T203" i="9"/>
  <c r="R203" i="9"/>
  <c r="P203" i="9"/>
  <c r="BI190" i="9"/>
  <c r="BH190" i="9"/>
  <c r="BG190" i="9"/>
  <c r="BF190" i="9"/>
  <c r="T190" i="9"/>
  <c r="R190" i="9"/>
  <c r="P190" i="9"/>
  <c r="BI176" i="9"/>
  <c r="BH176" i="9"/>
  <c r="BG176" i="9"/>
  <c r="BF176" i="9"/>
  <c r="T176" i="9"/>
  <c r="R176" i="9"/>
  <c r="P176" i="9"/>
  <c r="BI162" i="9"/>
  <c r="BH162" i="9"/>
  <c r="BG162" i="9"/>
  <c r="BF162" i="9"/>
  <c r="T162" i="9"/>
  <c r="R162" i="9"/>
  <c r="P162" i="9"/>
  <c r="BI150" i="9"/>
  <c r="BH150" i="9"/>
  <c r="BG150" i="9"/>
  <c r="BF150" i="9"/>
  <c r="T150" i="9"/>
  <c r="R150" i="9"/>
  <c r="P150" i="9"/>
  <c r="BI145" i="9"/>
  <c r="BH145" i="9"/>
  <c r="BG145" i="9"/>
  <c r="BF145" i="9"/>
  <c r="T145" i="9"/>
  <c r="R145" i="9"/>
  <c r="P145" i="9"/>
  <c r="BI140" i="9"/>
  <c r="BH140" i="9"/>
  <c r="BG140" i="9"/>
  <c r="BF140" i="9"/>
  <c r="T140" i="9"/>
  <c r="R140" i="9"/>
  <c r="P140" i="9"/>
  <c r="BI125" i="9"/>
  <c r="BH125" i="9"/>
  <c r="BG125" i="9"/>
  <c r="BF125" i="9"/>
  <c r="T125" i="9"/>
  <c r="R125" i="9"/>
  <c r="P125" i="9"/>
  <c r="BI120" i="9"/>
  <c r="BH120" i="9"/>
  <c r="BG120" i="9"/>
  <c r="BF120" i="9"/>
  <c r="T120" i="9"/>
  <c r="R120" i="9"/>
  <c r="P120" i="9"/>
  <c r="BI115" i="9"/>
  <c r="BH115" i="9"/>
  <c r="BG115" i="9"/>
  <c r="BF115" i="9"/>
  <c r="T115" i="9"/>
  <c r="R115" i="9"/>
  <c r="P115" i="9"/>
  <c r="BI94" i="9"/>
  <c r="BH94" i="9"/>
  <c r="BG94" i="9"/>
  <c r="BF94" i="9"/>
  <c r="T94" i="9"/>
  <c r="R94" i="9"/>
  <c r="P94" i="9"/>
  <c r="J88" i="9"/>
  <c r="J87" i="9"/>
  <c r="F87" i="9"/>
  <c r="F85" i="9"/>
  <c r="E83" i="9"/>
  <c r="J59" i="9"/>
  <c r="J58" i="9"/>
  <c r="F58" i="9"/>
  <c r="F56" i="9"/>
  <c r="E54" i="9"/>
  <c r="J20" i="9"/>
  <c r="E20" i="9"/>
  <c r="F59" i="9" s="1"/>
  <c r="J19" i="9"/>
  <c r="J14" i="9"/>
  <c r="J85" i="9" s="1"/>
  <c r="E7" i="9"/>
  <c r="E79" i="9" s="1"/>
  <c r="J39" i="8"/>
  <c r="J38" i="8"/>
  <c r="AY63" i="1"/>
  <c r="J37" i="8"/>
  <c r="AX63" i="1" s="1"/>
  <c r="BI309" i="8"/>
  <c r="BH309" i="8"/>
  <c r="BG309" i="8"/>
  <c r="BF309" i="8"/>
  <c r="T309" i="8"/>
  <c r="T308" i="8"/>
  <c r="R309" i="8"/>
  <c r="R308" i="8" s="1"/>
  <c r="P309" i="8"/>
  <c r="P308" i="8"/>
  <c r="BI303" i="8"/>
  <c r="BH303" i="8"/>
  <c r="BG303" i="8"/>
  <c r="BF303" i="8"/>
  <c r="T303" i="8"/>
  <c r="R303" i="8"/>
  <c r="P303" i="8"/>
  <c r="BI297" i="8"/>
  <c r="BH297" i="8"/>
  <c r="BG297" i="8"/>
  <c r="BF297" i="8"/>
  <c r="T297" i="8"/>
  <c r="R297" i="8"/>
  <c r="P297" i="8"/>
  <c r="BI292" i="8"/>
  <c r="BH292" i="8"/>
  <c r="BG292" i="8"/>
  <c r="BF292" i="8"/>
  <c r="T292" i="8"/>
  <c r="R292" i="8"/>
  <c r="P292" i="8"/>
  <c r="BI287" i="8"/>
  <c r="BH287" i="8"/>
  <c r="BG287" i="8"/>
  <c r="BF287" i="8"/>
  <c r="T287" i="8"/>
  <c r="R287" i="8"/>
  <c r="P287" i="8"/>
  <c r="BI281" i="8"/>
  <c r="BH281" i="8"/>
  <c r="BG281" i="8"/>
  <c r="BF281" i="8"/>
  <c r="T281" i="8"/>
  <c r="R281" i="8"/>
  <c r="P281" i="8"/>
  <c r="BI275" i="8"/>
  <c r="BH275" i="8"/>
  <c r="BG275" i="8"/>
  <c r="BF275" i="8"/>
  <c r="T275" i="8"/>
  <c r="R275" i="8"/>
  <c r="P275" i="8"/>
  <c r="BI270" i="8"/>
  <c r="BH270" i="8"/>
  <c r="BG270" i="8"/>
  <c r="BF270" i="8"/>
  <c r="T270" i="8"/>
  <c r="R270" i="8"/>
  <c r="P270" i="8"/>
  <c r="BI265" i="8"/>
  <c r="BH265" i="8"/>
  <c r="BG265" i="8"/>
  <c r="BF265" i="8"/>
  <c r="T265" i="8"/>
  <c r="R265" i="8"/>
  <c r="P265" i="8"/>
  <c r="BI259" i="8"/>
  <c r="BH259" i="8"/>
  <c r="BG259" i="8"/>
  <c r="BF259" i="8"/>
  <c r="T259" i="8"/>
  <c r="R259" i="8"/>
  <c r="P259" i="8"/>
  <c r="BI253" i="8"/>
  <c r="BH253" i="8"/>
  <c r="BG253" i="8"/>
  <c r="BF253" i="8"/>
  <c r="T253" i="8"/>
  <c r="R253" i="8"/>
  <c r="P253" i="8"/>
  <c r="BI247" i="8"/>
  <c r="BH247" i="8"/>
  <c r="BG247" i="8"/>
  <c r="BF247" i="8"/>
  <c r="T247" i="8"/>
  <c r="R247" i="8"/>
  <c r="P247" i="8"/>
  <c r="BI239" i="8"/>
  <c r="BH239" i="8"/>
  <c r="BG239" i="8"/>
  <c r="BF239" i="8"/>
  <c r="T239" i="8"/>
  <c r="R239" i="8"/>
  <c r="P239" i="8"/>
  <c r="BI235" i="8"/>
  <c r="BH235" i="8"/>
  <c r="BG235" i="8"/>
  <c r="BF235" i="8"/>
  <c r="T235" i="8"/>
  <c r="R235" i="8"/>
  <c r="P235" i="8"/>
  <c r="BI231" i="8"/>
  <c r="BH231" i="8"/>
  <c r="BG231" i="8"/>
  <c r="BF231" i="8"/>
  <c r="T231" i="8"/>
  <c r="R231" i="8"/>
  <c r="P231" i="8"/>
  <c r="BI225" i="8"/>
  <c r="BH225" i="8"/>
  <c r="BG225" i="8"/>
  <c r="BF225" i="8"/>
  <c r="T225" i="8"/>
  <c r="R225" i="8"/>
  <c r="P225" i="8"/>
  <c r="BI221" i="8"/>
  <c r="BH221" i="8"/>
  <c r="BG221" i="8"/>
  <c r="BF221" i="8"/>
  <c r="T221" i="8"/>
  <c r="R221" i="8"/>
  <c r="P221" i="8"/>
  <c r="BI215" i="8"/>
  <c r="BH215" i="8"/>
  <c r="BG215" i="8"/>
  <c r="BF215" i="8"/>
  <c r="T215" i="8"/>
  <c r="R215" i="8"/>
  <c r="P215" i="8"/>
  <c r="BI208" i="8"/>
  <c r="BH208" i="8"/>
  <c r="BG208" i="8"/>
  <c r="BF208" i="8"/>
  <c r="T208" i="8"/>
  <c r="R208" i="8"/>
  <c r="P208" i="8"/>
  <c r="BI202" i="8"/>
  <c r="BH202" i="8"/>
  <c r="BG202" i="8"/>
  <c r="BF202" i="8"/>
  <c r="T202" i="8"/>
  <c r="R202" i="8"/>
  <c r="P202" i="8"/>
  <c r="BI196" i="8"/>
  <c r="BH196" i="8"/>
  <c r="BG196" i="8"/>
  <c r="BF196" i="8"/>
  <c r="T196" i="8"/>
  <c r="R196" i="8"/>
  <c r="P196" i="8"/>
  <c r="BI190" i="8"/>
  <c r="BH190" i="8"/>
  <c r="BG190" i="8"/>
  <c r="BF190" i="8"/>
  <c r="T190" i="8"/>
  <c r="R190" i="8"/>
  <c r="P190" i="8"/>
  <c r="BI183" i="8"/>
  <c r="BH183" i="8"/>
  <c r="BG183" i="8"/>
  <c r="BF183" i="8"/>
  <c r="T183" i="8"/>
  <c r="R183" i="8"/>
  <c r="P183" i="8"/>
  <c r="BI176" i="8"/>
  <c r="BH176" i="8"/>
  <c r="BG176" i="8"/>
  <c r="BF176" i="8"/>
  <c r="T176" i="8"/>
  <c r="R176" i="8"/>
  <c r="P176" i="8"/>
  <c r="BI169" i="8"/>
  <c r="BH169" i="8"/>
  <c r="BG169" i="8"/>
  <c r="BF169" i="8"/>
  <c r="T169" i="8"/>
  <c r="R169" i="8"/>
  <c r="P169" i="8"/>
  <c r="BI163" i="8"/>
  <c r="BH163" i="8"/>
  <c r="BG163" i="8"/>
  <c r="BF163" i="8"/>
  <c r="T163" i="8"/>
  <c r="R163" i="8"/>
  <c r="P163" i="8"/>
  <c r="BI158" i="8"/>
  <c r="BH158" i="8"/>
  <c r="BG158" i="8"/>
  <c r="BF158" i="8"/>
  <c r="T158" i="8"/>
  <c r="R158" i="8"/>
  <c r="P158" i="8"/>
  <c r="BI153" i="8"/>
  <c r="BH153" i="8"/>
  <c r="BG153" i="8"/>
  <c r="BF153" i="8"/>
  <c r="T153" i="8"/>
  <c r="R153" i="8"/>
  <c r="P153" i="8"/>
  <c r="BI145" i="8"/>
  <c r="BH145" i="8"/>
  <c r="BG145" i="8"/>
  <c r="BF145" i="8"/>
  <c r="T145" i="8"/>
  <c r="R145" i="8"/>
  <c r="P145" i="8"/>
  <c r="BI140" i="8"/>
  <c r="BH140" i="8"/>
  <c r="BG140" i="8"/>
  <c r="BF140" i="8"/>
  <c r="T140" i="8"/>
  <c r="R140" i="8"/>
  <c r="P140" i="8"/>
  <c r="BI133" i="8"/>
  <c r="BH133" i="8"/>
  <c r="BG133" i="8"/>
  <c r="BF133" i="8"/>
  <c r="T133" i="8"/>
  <c r="R133" i="8"/>
  <c r="P133" i="8"/>
  <c r="BI127" i="8"/>
  <c r="BH127" i="8"/>
  <c r="BG127" i="8"/>
  <c r="BF127" i="8"/>
  <c r="T127" i="8"/>
  <c r="R127" i="8"/>
  <c r="P127" i="8"/>
  <c r="BI111" i="8"/>
  <c r="BH111" i="8"/>
  <c r="BG111" i="8"/>
  <c r="BF111" i="8"/>
  <c r="T111" i="8"/>
  <c r="R111" i="8"/>
  <c r="P111" i="8"/>
  <c r="BI106" i="8"/>
  <c r="BH106" i="8"/>
  <c r="BG106" i="8"/>
  <c r="BF106" i="8"/>
  <c r="T106" i="8"/>
  <c r="R106" i="8"/>
  <c r="P106" i="8"/>
  <c r="BI100" i="8"/>
  <c r="BH100" i="8"/>
  <c r="BG100" i="8"/>
  <c r="BF100" i="8"/>
  <c r="T100" i="8"/>
  <c r="R100" i="8"/>
  <c r="P100" i="8"/>
  <c r="BI94" i="8"/>
  <c r="BH94" i="8"/>
  <c r="BG94" i="8"/>
  <c r="BF94" i="8"/>
  <c r="T94" i="8"/>
  <c r="R94" i="8"/>
  <c r="P94" i="8"/>
  <c r="J88" i="8"/>
  <c r="J87" i="8"/>
  <c r="F87" i="8"/>
  <c r="F85" i="8"/>
  <c r="E83" i="8"/>
  <c r="J59" i="8"/>
  <c r="J58" i="8"/>
  <c r="F58" i="8"/>
  <c r="F56" i="8"/>
  <c r="E54" i="8"/>
  <c r="J20" i="8"/>
  <c r="E20" i="8"/>
  <c r="F59" i="8" s="1"/>
  <c r="J19" i="8"/>
  <c r="J14" i="8"/>
  <c r="J85" i="8" s="1"/>
  <c r="E7" i="8"/>
  <c r="E50" i="8"/>
  <c r="J39" i="7"/>
  <c r="J38" i="7"/>
  <c r="AY62" i="1" s="1"/>
  <c r="J37" i="7"/>
  <c r="AX62" i="1" s="1"/>
  <c r="BI337" i="7"/>
  <c r="BH337" i="7"/>
  <c r="BG337" i="7"/>
  <c r="BF337" i="7"/>
  <c r="T337" i="7"/>
  <c r="T336" i="7"/>
  <c r="R337" i="7"/>
  <c r="R336" i="7"/>
  <c r="P337" i="7"/>
  <c r="P336" i="7"/>
  <c r="BI331" i="7"/>
  <c r="BH331" i="7"/>
  <c r="BG331" i="7"/>
  <c r="BF331" i="7"/>
  <c r="T331" i="7"/>
  <c r="R331" i="7"/>
  <c r="P331" i="7"/>
  <c r="BI326" i="7"/>
  <c r="BH326" i="7"/>
  <c r="BG326" i="7"/>
  <c r="BF326" i="7"/>
  <c r="T326" i="7"/>
  <c r="R326" i="7"/>
  <c r="P326" i="7"/>
  <c r="BI321" i="7"/>
  <c r="BH321" i="7"/>
  <c r="BG321" i="7"/>
  <c r="BF321" i="7"/>
  <c r="T321" i="7"/>
  <c r="R321" i="7"/>
  <c r="P321" i="7"/>
  <c r="BI316" i="7"/>
  <c r="BH316" i="7"/>
  <c r="BG316" i="7"/>
  <c r="BF316" i="7"/>
  <c r="T316" i="7"/>
  <c r="R316" i="7"/>
  <c r="P316" i="7"/>
  <c r="BI311" i="7"/>
  <c r="BH311" i="7"/>
  <c r="BG311" i="7"/>
  <c r="BF311" i="7"/>
  <c r="T311" i="7"/>
  <c r="R311" i="7"/>
  <c r="P311" i="7"/>
  <c r="BI306" i="7"/>
  <c r="BH306" i="7"/>
  <c r="BG306" i="7"/>
  <c r="BF306" i="7"/>
  <c r="T306" i="7"/>
  <c r="R306" i="7"/>
  <c r="P306" i="7"/>
  <c r="BI300" i="7"/>
  <c r="BH300" i="7"/>
  <c r="BG300" i="7"/>
  <c r="BF300" i="7"/>
  <c r="T300" i="7"/>
  <c r="R300" i="7"/>
  <c r="P300" i="7"/>
  <c r="BI294" i="7"/>
  <c r="BH294" i="7"/>
  <c r="BG294" i="7"/>
  <c r="BF294" i="7"/>
  <c r="T294" i="7"/>
  <c r="R294" i="7"/>
  <c r="P294" i="7"/>
  <c r="BI288" i="7"/>
  <c r="BH288" i="7"/>
  <c r="BG288" i="7"/>
  <c r="BF288" i="7"/>
  <c r="T288" i="7"/>
  <c r="R288" i="7"/>
  <c r="P288" i="7"/>
  <c r="BI280" i="7"/>
  <c r="BH280" i="7"/>
  <c r="BG280" i="7"/>
  <c r="BF280" i="7"/>
  <c r="T280" i="7"/>
  <c r="R280" i="7"/>
  <c r="P280" i="7"/>
  <c r="BI276" i="7"/>
  <c r="BH276" i="7"/>
  <c r="BG276" i="7"/>
  <c r="BF276" i="7"/>
  <c r="T276" i="7"/>
  <c r="R276" i="7"/>
  <c r="P276" i="7"/>
  <c r="BI272" i="7"/>
  <c r="BH272" i="7"/>
  <c r="BG272" i="7"/>
  <c r="BF272" i="7"/>
  <c r="T272" i="7"/>
  <c r="R272" i="7"/>
  <c r="P272" i="7"/>
  <c r="BI265" i="7"/>
  <c r="BH265" i="7"/>
  <c r="BG265" i="7"/>
  <c r="BF265" i="7"/>
  <c r="T265" i="7"/>
  <c r="R265" i="7"/>
  <c r="P265" i="7"/>
  <c r="BI261" i="7"/>
  <c r="BH261" i="7"/>
  <c r="BG261" i="7"/>
  <c r="BF261" i="7"/>
  <c r="T261" i="7"/>
  <c r="R261" i="7"/>
  <c r="P261" i="7"/>
  <c r="BI255" i="7"/>
  <c r="BH255" i="7"/>
  <c r="BG255" i="7"/>
  <c r="BF255" i="7"/>
  <c r="T255" i="7"/>
  <c r="R255" i="7"/>
  <c r="P255" i="7"/>
  <c r="BI248" i="7"/>
  <c r="BH248" i="7"/>
  <c r="BG248" i="7"/>
  <c r="BF248" i="7"/>
  <c r="T248" i="7"/>
  <c r="R248" i="7"/>
  <c r="P248" i="7"/>
  <c r="BI242" i="7"/>
  <c r="BH242" i="7"/>
  <c r="BG242" i="7"/>
  <c r="BF242" i="7"/>
  <c r="T242" i="7"/>
  <c r="R242" i="7"/>
  <c r="P242" i="7"/>
  <c r="BI236" i="7"/>
  <c r="BH236" i="7"/>
  <c r="BG236" i="7"/>
  <c r="BF236" i="7"/>
  <c r="T236" i="7"/>
  <c r="R236" i="7"/>
  <c r="P236" i="7"/>
  <c r="BI230" i="7"/>
  <c r="BH230" i="7"/>
  <c r="BG230" i="7"/>
  <c r="BF230" i="7"/>
  <c r="T230" i="7"/>
  <c r="R230" i="7"/>
  <c r="P230" i="7"/>
  <c r="BI224" i="7"/>
  <c r="BH224" i="7"/>
  <c r="BG224" i="7"/>
  <c r="BF224" i="7"/>
  <c r="T224" i="7"/>
  <c r="R224" i="7"/>
  <c r="P224" i="7"/>
  <c r="BI218" i="7"/>
  <c r="BH218" i="7"/>
  <c r="BG218" i="7"/>
  <c r="BF218" i="7"/>
  <c r="T218" i="7"/>
  <c r="R218" i="7"/>
  <c r="P218" i="7"/>
  <c r="BI205" i="7"/>
  <c r="BH205" i="7"/>
  <c r="BG205" i="7"/>
  <c r="BF205" i="7"/>
  <c r="T205" i="7"/>
  <c r="R205" i="7"/>
  <c r="P205" i="7"/>
  <c r="BI192" i="7"/>
  <c r="BH192" i="7"/>
  <c r="BG192" i="7"/>
  <c r="BF192" i="7"/>
  <c r="T192" i="7"/>
  <c r="R192" i="7"/>
  <c r="P192" i="7"/>
  <c r="BI180" i="7"/>
  <c r="BH180" i="7"/>
  <c r="BG180" i="7"/>
  <c r="BF180" i="7"/>
  <c r="T180" i="7"/>
  <c r="R180" i="7"/>
  <c r="P180" i="7"/>
  <c r="BI174" i="7"/>
  <c r="BH174" i="7"/>
  <c r="BG174" i="7"/>
  <c r="BF174" i="7"/>
  <c r="T174" i="7"/>
  <c r="R174" i="7"/>
  <c r="P174" i="7"/>
  <c r="BI169" i="7"/>
  <c r="BH169" i="7"/>
  <c r="BG169" i="7"/>
  <c r="BF169" i="7"/>
  <c r="T169" i="7"/>
  <c r="R169" i="7"/>
  <c r="P169" i="7"/>
  <c r="BI164" i="7"/>
  <c r="BH164" i="7"/>
  <c r="BG164" i="7"/>
  <c r="BF164" i="7"/>
  <c r="T164" i="7"/>
  <c r="R164" i="7"/>
  <c r="P164" i="7"/>
  <c r="BI150" i="7"/>
  <c r="BH150" i="7"/>
  <c r="BG150" i="7"/>
  <c r="BF150" i="7"/>
  <c r="T150" i="7"/>
  <c r="R150" i="7"/>
  <c r="P150" i="7"/>
  <c r="BI145" i="7"/>
  <c r="BH145" i="7"/>
  <c r="BG145" i="7"/>
  <c r="BF145" i="7"/>
  <c r="T145" i="7"/>
  <c r="R145" i="7"/>
  <c r="P145" i="7"/>
  <c r="BI138" i="7"/>
  <c r="BH138" i="7"/>
  <c r="BG138" i="7"/>
  <c r="BF138" i="7"/>
  <c r="T138" i="7"/>
  <c r="R138" i="7"/>
  <c r="P138" i="7"/>
  <c r="BI130" i="7"/>
  <c r="BH130" i="7"/>
  <c r="BG130" i="7"/>
  <c r="BF130" i="7"/>
  <c r="T130" i="7"/>
  <c r="R130" i="7"/>
  <c r="P130" i="7"/>
  <c r="BI105" i="7"/>
  <c r="BH105" i="7"/>
  <c r="BG105" i="7"/>
  <c r="BF105" i="7"/>
  <c r="T105" i="7"/>
  <c r="R105" i="7"/>
  <c r="P105" i="7"/>
  <c r="BI100" i="7"/>
  <c r="BH100" i="7"/>
  <c r="BG100" i="7"/>
  <c r="BF100" i="7"/>
  <c r="T100" i="7"/>
  <c r="R100" i="7"/>
  <c r="P100" i="7"/>
  <c r="BI94" i="7"/>
  <c r="BH94" i="7"/>
  <c r="BG94" i="7"/>
  <c r="BF94" i="7"/>
  <c r="T94" i="7"/>
  <c r="R94" i="7"/>
  <c r="P94" i="7"/>
  <c r="J88" i="7"/>
  <c r="J87" i="7"/>
  <c r="F87" i="7"/>
  <c r="F85" i="7"/>
  <c r="E83" i="7"/>
  <c r="J59" i="7"/>
  <c r="J58" i="7"/>
  <c r="F58" i="7"/>
  <c r="F56" i="7"/>
  <c r="E54" i="7"/>
  <c r="J20" i="7"/>
  <c r="E20" i="7"/>
  <c r="F88" i="7" s="1"/>
  <c r="J19" i="7"/>
  <c r="J14" i="7"/>
  <c r="J56" i="7" s="1"/>
  <c r="E7" i="7"/>
  <c r="E50" i="7" s="1"/>
  <c r="J39" i="6"/>
  <c r="J38" i="6"/>
  <c r="AY61" i="1" s="1"/>
  <c r="J37" i="6"/>
  <c r="AX61" i="1"/>
  <c r="BI251" i="6"/>
  <c r="BH251" i="6"/>
  <c r="BG251" i="6"/>
  <c r="BF251" i="6"/>
  <c r="T251" i="6"/>
  <c r="T250" i="6"/>
  <c r="R251" i="6"/>
  <c r="R250" i="6"/>
  <c r="P251" i="6"/>
  <c r="P250" i="6" s="1"/>
  <c r="BI245" i="6"/>
  <c r="BH245" i="6"/>
  <c r="BG245" i="6"/>
  <c r="BF245" i="6"/>
  <c r="T245" i="6"/>
  <c r="R245" i="6"/>
  <c r="P245" i="6"/>
  <c r="BI240" i="6"/>
  <c r="BH240" i="6"/>
  <c r="BG240" i="6"/>
  <c r="BF240" i="6"/>
  <c r="T240" i="6"/>
  <c r="R240" i="6"/>
  <c r="P240" i="6"/>
  <c r="BI235" i="6"/>
  <c r="BH235" i="6"/>
  <c r="BG235" i="6"/>
  <c r="BF235" i="6"/>
  <c r="T235" i="6"/>
  <c r="R235" i="6"/>
  <c r="P235" i="6"/>
  <c r="BI229" i="6"/>
  <c r="BH229" i="6"/>
  <c r="BG229" i="6"/>
  <c r="BF229" i="6"/>
  <c r="T229" i="6"/>
  <c r="R229" i="6"/>
  <c r="P229" i="6"/>
  <c r="BI224" i="6"/>
  <c r="BH224" i="6"/>
  <c r="BG224" i="6"/>
  <c r="BF224" i="6"/>
  <c r="T224" i="6"/>
  <c r="R224" i="6"/>
  <c r="P224" i="6"/>
  <c r="BI217" i="6"/>
  <c r="BH217" i="6"/>
  <c r="BG217" i="6"/>
  <c r="BF217" i="6"/>
  <c r="T217" i="6"/>
  <c r="R217" i="6"/>
  <c r="P217" i="6"/>
  <c r="BI211" i="6"/>
  <c r="BH211" i="6"/>
  <c r="BG211" i="6"/>
  <c r="BF211" i="6"/>
  <c r="T211" i="6"/>
  <c r="R211" i="6"/>
  <c r="P211" i="6"/>
  <c r="BI205" i="6"/>
  <c r="BH205" i="6"/>
  <c r="BG205" i="6"/>
  <c r="BF205" i="6"/>
  <c r="T205" i="6"/>
  <c r="R205" i="6"/>
  <c r="P205" i="6"/>
  <c r="BI201" i="6"/>
  <c r="BH201" i="6"/>
  <c r="BG201" i="6"/>
  <c r="BF201" i="6"/>
  <c r="T201" i="6"/>
  <c r="R201" i="6"/>
  <c r="P201" i="6"/>
  <c r="BI195" i="6"/>
  <c r="BH195" i="6"/>
  <c r="BG195" i="6"/>
  <c r="BF195" i="6"/>
  <c r="T195" i="6"/>
  <c r="R195" i="6"/>
  <c r="P195" i="6"/>
  <c r="BI188" i="6"/>
  <c r="BH188" i="6"/>
  <c r="BG188" i="6"/>
  <c r="BF188" i="6"/>
  <c r="T188" i="6"/>
  <c r="R188" i="6"/>
  <c r="P188" i="6"/>
  <c r="BI182" i="6"/>
  <c r="BH182" i="6"/>
  <c r="BG182" i="6"/>
  <c r="BF182" i="6"/>
  <c r="T182" i="6"/>
  <c r="R182" i="6"/>
  <c r="P182" i="6"/>
  <c r="BI176" i="6"/>
  <c r="BH176" i="6"/>
  <c r="BG176" i="6"/>
  <c r="BF176" i="6"/>
  <c r="T176" i="6"/>
  <c r="R176" i="6"/>
  <c r="P176" i="6"/>
  <c r="BI170" i="6"/>
  <c r="BH170" i="6"/>
  <c r="BG170" i="6"/>
  <c r="BF170" i="6"/>
  <c r="T170" i="6"/>
  <c r="R170" i="6"/>
  <c r="P170" i="6"/>
  <c r="BI163" i="6"/>
  <c r="BH163" i="6"/>
  <c r="BG163" i="6"/>
  <c r="BF163" i="6"/>
  <c r="T163" i="6"/>
  <c r="R163" i="6"/>
  <c r="P163" i="6"/>
  <c r="BI156" i="6"/>
  <c r="BH156" i="6"/>
  <c r="BG156" i="6"/>
  <c r="BF156" i="6"/>
  <c r="T156" i="6"/>
  <c r="R156" i="6"/>
  <c r="P156" i="6"/>
  <c r="BI150" i="6"/>
  <c r="BH150" i="6"/>
  <c r="BG150" i="6"/>
  <c r="BF150" i="6"/>
  <c r="T150" i="6"/>
  <c r="R150" i="6"/>
  <c r="P150" i="6"/>
  <c r="BI144" i="6"/>
  <c r="BH144" i="6"/>
  <c r="BG144" i="6"/>
  <c r="BF144" i="6"/>
  <c r="T144" i="6"/>
  <c r="R144" i="6"/>
  <c r="P144" i="6"/>
  <c r="BI139" i="6"/>
  <c r="BH139" i="6"/>
  <c r="BG139" i="6"/>
  <c r="BF139" i="6"/>
  <c r="T139" i="6"/>
  <c r="R139" i="6"/>
  <c r="P139" i="6"/>
  <c r="BI134" i="6"/>
  <c r="BH134" i="6"/>
  <c r="BG134" i="6"/>
  <c r="BF134" i="6"/>
  <c r="T134" i="6"/>
  <c r="R134" i="6"/>
  <c r="P134" i="6"/>
  <c r="BI126" i="6"/>
  <c r="BH126" i="6"/>
  <c r="BG126" i="6"/>
  <c r="BF126" i="6"/>
  <c r="T126" i="6"/>
  <c r="R126" i="6"/>
  <c r="P126" i="6"/>
  <c r="BI121" i="6"/>
  <c r="BH121" i="6"/>
  <c r="BG121" i="6"/>
  <c r="BF121" i="6"/>
  <c r="T121" i="6"/>
  <c r="R121" i="6"/>
  <c r="P121" i="6"/>
  <c r="BI115" i="6"/>
  <c r="BH115" i="6"/>
  <c r="BG115" i="6"/>
  <c r="BF115" i="6"/>
  <c r="T115" i="6"/>
  <c r="R115" i="6"/>
  <c r="P115" i="6"/>
  <c r="BI100" i="6"/>
  <c r="BH100" i="6"/>
  <c r="BG100" i="6"/>
  <c r="BF100" i="6"/>
  <c r="T100" i="6"/>
  <c r="R100" i="6"/>
  <c r="P100" i="6"/>
  <c r="BI94" i="6"/>
  <c r="BH94" i="6"/>
  <c r="BG94" i="6"/>
  <c r="BF94" i="6"/>
  <c r="T94" i="6"/>
  <c r="R94" i="6"/>
  <c r="P94" i="6"/>
  <c r="J88" i="6"/>
  <c r="J87" i="6"/>
  <c r="F87" i="6"/>
  <c r="F85" i="6"/>
  <c r="E83" i="6"/>
  <c r="J59" i="6"/>
  <c r="J58" i="6"/>
  <c r="F58" i="6"/>
  <c r="F56" i="6"/>
  <c r="E54" i="6"/>
  <c r="J20" i="6"/>
  <c r="E20" i="6"/>
  <c r="F88" i="6"/>
  <c r="J19" i="6"/>
  <c r="J14" i="6"/>
  <c r="J56" i="6" s="1"/>
  <c r="E7" i="6"/>
  <c r="E79" i="6" s="1"/>
  <c r="J39" i="5"/>
  <c r="J38" i="5"/>
  <c r="AY60" i="1" s="1"/>
  <c r="J37" i="5"/>
  <c r="AX60" i="1" s="1"/>
  <c r="BI229" i="5"/>
  <c r="BH229" i="5"/>
  <c r="BG229" i="5"/>
  <c r="BF229" i="5"/>
  <c r="T229" i="5"/>
  <c r="T228" i="5" s="1"/>
  <c r="R229" i="5"/>
  <c r="R228" i="5"/>
  <c r="P229" i="5"/>
  <c r="P228" i="5" s="1"/>
  <c r="BI223" i="5"/>
  <c r="BH223" i="5"/>
  <c r="BG223" i="5"/>
  <c r="BF223" i="5"/>
  <c r="T223" i="5"/>
  <c r="R223" i="5"/>
  <c r="P223" i="5"/>
  <c r="BI218" i="5"/>
  <c r="BH218" i="5"/>
  <c r="BG218" i="5"/>
  <c r="BF218" i="5"/>
  <c r="T218" i="5"/>
  <c r="R218" i="5"/>
  <c r="P218" i="5"/>
  <c r="BI213" i="5"/>
  <c r="BH213" i="5"/>
  <c r="BG213" i="5"/>
  <c r="BF213" i="5"/>
  <c r="T213" i="5"/>
  <c r="R213" i="5"/>
  <c r="P213" i="5"/>
  <c r="BI207" i="5"/>
  <c r="BH207" i="5"/>
  <c r="BG207" i="5"/>
  <c r="BF207" i="5"/>
  <c r="T207" i="5"/>
  <c r="R207" i="5"/>
  <c r="P207" i="5"/>
  <c r="BI200" i="5"/>
  <c r="BH200" i="5"/>
  <c r="BG200" i="5"/>
  <c r="BF200" i="5"/>
  <c r="T200" i="5"/>
  <c r="R200" i="5"/>
  <c r="P200" i="5"/>
  <c r="BI193" i="5"/>
  <c r="BH193" i="5"/>
  <c r="BG193" i="5"/>
  <c r="BF193" i="5"/>
  <c r="T193" i="5"/>
  <c r="R193" i="5"/>
  <c r="P193" i="5"/>
  <c r="BI185" i="5"/>
  <c r="BH185" i="5"/>
  <c r="BG185" i="5"/>
  <c r="BF185" i="5"/>
  <c r="T185" i="5"/>
  <c r="R185" i="5"/>
  <c r="P185" i="5"/>
  <c r="BI181" i="5"/>
  <c r="BH181" i="5"/>
  <c r="BG181" i="5"/>
  <c r="BF181" i="5"/>
  <c r="T181" i="5"/>
  <c r="R181" i="5"/>
  <c r="P181" i="5"/>
  <c r="BI177" i="5"/>
  <c r="BH177" i="5"/>
  <c r="BG177" i="5"/>
  <c r="BF177" i="5"/>
  <c r="T177" i="5"/>
  <c r="R177" i="5"/>
  <c r="P177" i="5"/>
  <c r="BI173" i="5"/>
  <c r="BH173" i="5"/>
  <c r="BG173" i="5"/>
  <c r="BF173" i="5"/>
  <c r="T173" i="5"/>
  <c r="R173" i="5"/>
  <c r="P173" i="5"/>
  <c r="BI165" i="5"/>
  <c r="BH165" i="5"/>
  <c r="BG165" i="5"/>
  <c r="BF165" i="5"/>
  <c r="T165" i="5"/>
  <c r="R165" i="5"/>
  <c r="P165" i="5"/>
  <c r="BI161" i="5"/>
  <c r="BH161" i="5"/>
  <c r="BG161" i="5"/>
  <c r="BF161" i="5"/>
  <c r="T161" i="5"/>
  <c r="R161" i="5"/>
  <c r="P161" i="5"/>
  <c r="BI155" i="5"/>
  <c r="BH155" i="5"/>
  <c r="BG155" i="5"/>
  <c r="BF155" i="5"/>
  <c r="T155" i="5"/>
  <c r="R155" i="5"/>
  <c r="P155" i="5"/>
  <c r="BI148" i="5"/>
  <c r="BH148" i="5"/>
  <c r="BG148" i="5"/>
  <c r="BF148" i="5"/>
  <c r="T148" i="5"/>
  <c r="R148" i="5"/>
  <c r="P148" i="5"/>
  <c r="BI142" i="5"/>
  <c r="BH142" i="5"/>
  <c r="BG142" i="5"/>
  <c r="BF142" i="5"/>
  <c r="T142" i="5"/>
  <c r="T141" i="5" s="1"/>
  <c r="R142" i="5"/>
  <c r="R141" i="5" s="1"/>
  <c r="P142" i="5"/>
  <c r="P141" i="5" s="1"/>
  <c r="BI135" i="5"/>
  <c r="BH135" i="5"/>
  <c r="BG135" i="5"/>
  <c r="BF135" i="5"/>
  <c r="T135" i="5"/>
  <c r="R135" i="5"/>
  <c r="P135" i="5"/>
  <c r="BI129" i="5"/>
  <c r="BH129" i="5"/>
  <c r="BG129" i="5"/>
  <c r="BF129" i="5"/>
  <c r="T129" i="5"/>
  <c r="R129" i="5"/>
  <c r="P129" i="5"/>
  <c r="BI123" i="5"/>
  <c r="BH123" i="5"/>
  <c r="BG123" i="5"/>
  <c r="BF123" i="5"/>
  <c r="T123" i="5"/>
  <c r="R123" i="5"/>
  <c r="P123" i="5"/>
  <c r="BI117" i="5"/>
  <c r="BH117" i="5"/>
  <c r="BG117" i="5"/>
  <c r="BF117" i="5"/>
  <c r="T117" i="5"/>
  <c r="R117" i="5"/>
  <c r="P117" i="5"/>
  <c r="BI108" i="5"/>
  <c r="BH108" i="5"/>
  <c r="BG108" i="5"/>
  <c r="BF108" i="5"/>
  <c r="T108" i="5"/>
  <c r="R108" i="5"/>
  <c r="P108" i="5"/>
  <c r="BI101" i="5"/>
  <c r="BH101" i="5"/>
  <c r="BG101" i="5"/>
  <c r="BF101" i="5"/>
  <c r="T101" i="5"/>
  <c r="R101" i="5"/>
  <c r="P101" i="5"/>
  <c r="BI95" i="5"/>
  <c r="BH95" i="5"/>
  <c r="BG95" i="5"/>
  <c r="BF95" i="5"/>
  <c r="T95" i="5"/>
  <c r="R95" i="5"/>
  <c r="P95" i="5"/>
  <c r="J89" i="5"/>
  <c r="J88" i="5"/>
  <c r="F88" i="5"/>
  <c r="F86" i="5"/>
  <c r="E84" i="5"/>
  <c r="J59" i="5"/>
  <c r="J58" i="5"/>
  <c r="F58" i="5"/>
  <c r="F56" i="5"/>
  <c r="E54" i="5"/>
  <c r="J20" i="5"/>
  <c r="E20" i="5"/>
  <c r="F89" i="5"/>
  <c r="J19" i="5"/>
  <c r="J14" i="5"/>
  <c r="J86" i="5" s="1"/>
  <c r="E7" i="5"/>
  <c r="E50" i="5" s="1"/>
  <c r="J39" i="4"/>
  <c r="J38" i="4"/>
  <c r="AY59" i="1"/>
  <c r="J37" i="4"/>
  <c r="AX59" i="1" s="1"/>
  <c r="BI224" i="4"/>
  <c r="BH224" i="4"/>
  <c r="BG224" i="4"/>
  <c r="BF224" i="4"/>
  <c r="T224" i="4"/>
  <c r="T223" i="4" s="1"/>
  <c r="R224" i="4"/>
  <c r="R223" i="4"/>
  <c r="P224" i="4"/>
  <c r="P223" i="4"/>
  <c r="BI218" i="4"/>
  <c r="BH218" i="4"/>
  <c r="BG218" i="4"/>
  <c r="BF218" i="4"/>
  <c r="T218" i="4"/>
  <c r="R218" i="4"/>
  <c r="P218" i="4"/>
  <c r="BI213" i="4"/>
  <c r="BH213" i="4"/>
  <c r="BG213" i="4"/>
  <c r="BF213" i="4"/>
  <c r="T213" i="4"/>
  <c r="R213" i="4"/>
  <c r="P213" i="4"/>
  <c r="BI208" i="4"/>
  <c r="BH208" i="4"/>
  <c r="BG208" i="4"/>
  <c r="BF208" i="4"/>
  <c r="T208" i="4"/>
  <c r="R208" i="4"/>
  <c r="P208" i="4"/>
  <c r="BI202" i="4"/>
  <c r="BH202" i="4"/>
  <c r="BG202" i="4"/>
  <c r="BF202" i="4"/>
  <c r="T202" i="4"/>
  <c r="R202" i="4"/>
  <c r="P202" i="4"/>
  <c r="BI194" i="4"/>
  <c r="BH194" i="4"/>
  <c r="BG194" i="4"/>
  <c r="BF194" i="4"/>
  <c r="T194" i="4"/>
  <c r="R194" i="4"/>
  <c r="P194" i="4"/>
  <c r="BI186" i="4"/>
  <c r="BH186" i="4"/>
  <c r="BG186" i="4"/>
  <c r="BF186" i="4"/>
  <c r="T186" i="4"/>
  <c r="R186" i="4"/>
  <c r="P186" i="4"/>
  <c r="BI178" i="4"/>
  <c r="BH178" i="4"/>
  <c r="BG178" i="4"/>
  <c r="BF178" i="4"/>
  <c r="T178" i="4"/>
  <c r="R178" i="4"/>
  <c r="P178" i="4"/>
  <c r="BI174" i="4"/>
  <c r="BH174" i="4"/>
  <c r="BG174" i="4"/>
  <c r="BF174" i="4"/>
  <c r="T174" i="4"/>
  <c r="R174" i="4"/>
  <c r="P174" i="4"/>
  <c r="BI170" i="4"/>
  <c r="BH170" i="4"/>
  <c r="BG170" i="4"/>
  <c r="BF170" i="4"/>
  <c r="T170" i="4"/>
  <c r="R170" i="4"/>
  <c r="P170" i="4"/>
  <c r="BI166" i="4"/>
  <c r="BH166" i="4"/>
  <c r="BG166" i="4"/>
  <c r="BF166" i="4"/>
  <c r="T166" i="4"/>
  <c r="R166" i="4"/>
  <c r="P166" i="4"/>
  <c r="BI158" i="4"/>
  <c r="BH158" i="4"/>
  <c r="BG158" i="4"/>
  <c r="BF158" i="4"/>
  <c r="T158" i="4"/>
  <c r="R158" i="4"/>
  <c r="P158" i="4"/>
  <c r="BI154" i="4"/>
  <c r="BH154" i="4"/>
  <c r="BG154" i="4"/>
  <c r="BF154" i="4"/>
  <c r="T154" i="4"/>
  <c r="R154" i="4"/>
  <c r="P154" i="4"/>
  <c r="BI148" i="4"/>
  <c r="BH148" i="4"/>
  <c r="BG148" i="4"/>
  <c r="BF148" i="4"/>
  <c r="T148" i="4"/>
  <c r="R148" i="4"/>
  <c r="P148" i="4"/>
  <c r="BI141" i="4"/>
  <c r="BH141" i="4"/>
  <c r="BG141" i="4"/>
  <c r="BF141" i="4"/>
  <c r="T141" i="4"/>
  <c r="R141" i="4"/>
  <c r="P141" i="4"/>
  <c r="BI135" i="4"/>
  <c r="BH135" i="4"/>
  <c r="BG135" i="4"/>
  <c r="BF135" i="4"/>
  <c r="T135" i="4"/>
  <c r="R135" i="4"/>
  <c r="P135" i="4"/>
  <c r="BI129" i="4"/>
  <c r="BH129" i="4"/>
  <c r="BG129" i="4"/>
  <c r="BF129" i="4"/>
  <c r="T129" i="4"/>
  <c r="R129" i="4"/>
  <c r="P129" i="4"/>
  <c r="BI123" i="4"/>
  <c r="BH123" i="4"/>
  <c r="BG123" i="4"/>
  <c r="BF123" i="4"/>
  <c r="T123" i="4"/>
  <c r="R123" i="4"/>
  <c r="P123" i="4"/>
  <c r="BI117" i="4"/>
  <c r="BH117" i="4"/>
  <c r="BG117" i="4"/>
  <c r="BF117" i="4"/>
  <c r="T117" i="4"/>
  <c r="R117" i="4"/>
  <c r="P117" i="4"/>
  <c r="BI112" i="4"/>
  <c r="BH112" i="4"/>
  <c r="BG112" i="4"/>
  <c r="BF112" i="4"/>
  <c r="T112" i="4"/>
  <c r="R112" i="4"/>
  <c r="P112" i="4"/>
  <c r="BI107" i="4"/>
  <c r="BH107" i="4"/>
  <c r="BG107" i="4"/>
  <c r="BF107" i="4"/>
  <c r="T107" i="4"/>
  <c r="R107" i="4"/>
  <c r="P107" i="4"/>
  <c r="BI100" i="4"/>
  <c r="BH100" i="4"/>
  <c r="BG100" i="4"/>
  <c r="BF100" i="4"/>
  <c r="T100" i="4"/>
  <c r="R100" i="4"/>
  <c r="P100" i="4"/>
  <c r="BI94" i="4"/>
  <c r="BH94" i="4"/>
  <c r="BG94" i="4"/>
  <c r="BF94" i="4"/>
  <c r="T94" i="4"/>
  <c r="R94" i="4"/>
  <c r="P94" i="4"/>
  <c r="J88" i="4"/>
  <c r="J87" i="4"/>
  <c r="F87" i="4"/>
  <c r="F85" i="4"/>
  <c r="E83" i="4"/>
  <c r="J59" i="4"/>
  <c r="J58" i="4"/>
  <c r="F58" i="4"/>
  <c r="F56" i="4"/>
  <c r="E54" i="4"/>
  <c r="J20" i="4"/>
  <c r="E20" i="4"/>
  <c r="F88" i="4"/>
  <c r="J19" i="4"/>
  <c r="J14" i="4"/>
  <c r="J56" i="4" s="1"/>
  <c r="E7" i="4"/>
  <c r="E50" i="4"/>
  <c r="J39" i="3"/>
  <c r="J38" i="3"/>
  <c r="AY58" i="1" s="1"/>
  <c r="J37" i="3"/>
  <c r="AX58" i="1"/>
  <c r="BI210" i="3"/>
  <c r="BH210" i="3"/>
  <c r="BG210" i="3"/>
  <c r="BF210" i="3"/>
  <c r="T210" i="3"/>
  <c r="T209" i="3" s="1"/>
  <c r="R210" i="3"/>
  <c r="R209" i="3" s="1"/>
  <c r="P210" i="3"/>
  <c r="P209" i="3" s="1"/>
  <c r="BI204" i="3"/>
  <c r="BH204" i="3"/>
  <c r="BG204" i="3"/>
  <c r="BF204" i="3"/>
  <c r="T204" i="3"/>
  <c r="R204" i="3"/>
  <c r="P204" i="3"/>
  <c r="BI198" i="3"/>
  <c r="BH198" i="3"/>
  <c r="BG198" i="3"/>
  <c r="BF198" i="3"/>
  <c r="T198" i="3"/>
  <c r="R198" i="3"/>
  <c r="P198" i="3"/>
  <c r="BI192" i="3"/>
  <c r="BH192" i="3"/>
  <c r="BG192" i="3"/>
  <c r="BF192" i="3"/>
  <c r="T192" i="3"/>
  <c r="R192" i="3"/>
  <c r="P192" i="3"/>
  <c r="BI184" i="3"/>
  <c r="BH184" i="3"/>
  <c r="BG184" i="3"/>
  <c r="BF184" i="3"/>
  <c r="T184" i="3"/>
  <c r="R184" i="3"/>
  <c r="P184" i="3"/>
  <c r="BI180" i="3"/>
  <c r="BH180" i="3"/>
  <c r="BG180" i="3"/>
  <c r="BF180" i="3"/>
  <c r="T180" i="3"/>
  <c r="R180" i="3"/>
  <c r="P180" i="3"/>
  <c r="BI176" i="3"/>
  <c r="BH176" i="3"/>
  <c r="BG176" i="3"/>
  <c r="BF176" i="3"/>
  <c r="T176" i="3"/>
  <c r="R176" i="3"/>
  <c r="P176" i="3"/>
  <c r="BI172" i="3"/>
  <c r="BH172" i="3"/>
  <c r="BG172" i="3"/>
  <c r="BF172" i="3"/>
  <c r="T172" i="3"/>
  <c r="R172" i="3"/>
  <c r="P172" i="3"/>
  <c r="BI164" i="3"/>
  <c r="BH164" i="3"/>
  <c r="BG164" i="3"/>
  <c r="BF164" i="3"/>
  <c r="T164" i="3"/>
  <c r="R164" i="3"/>
  <c r="P164" i="3"/>
  <c r="BI160" i="3"/>
  <c r="BH160" i="3"/>
  <c r="BG160" i="3"/>
  <c r="BF160" i="3"/>
  <c r="T160" i="3"/>
  <c r="R160" i="3"/>
  <c r="P160" i="3"/>
  <c r="BI154" i="3"/>
  <c r="BH154" i="3"/>
  <c r="BG154" i="3"/>
  <c r="BF154" i="3"/>
  <c r="T154" i="3"/>
  <c r="R154" i="3"/>
  <c r="P154" i="3"/>
  <c r="BI147" i="3"/>
  <c r="BH147" i="3"/>
  <c r="BG147" i="3"/>
  <c r="BF147" i="3"/>
  <c r="T147" i="3"/>
  <c r="R147" i="3"/>
  <c r="R140" i="3"/>
  <c r="P147" i="3"/>
  <c r="P140" i="3" s="1"/>
  <c r="BI141" i="3"/>
  <c r="BH141" i="3"/>
  <c r="BG141" i="3"/>
  <c r="BF141" i="3"/>
  <c r="T141" i="3"/>
  <c r="R141" i="3"/>
  <c r="P141" i="3"/>
  <c r="BI134" i="3"/>
  <c r="BH134" i="3"/>
  <c r="BG134" i="3"/>
  <c r="BF134" i="3"/>
  <c r="T134" i="3"/>
  <c r="R134" i="3"/>
  <c r="P134" i="3"/>
  <c r="BI128" i="3"/>
  <c r="BH128" i="3"/>
  <c r="BG128" i="3"/>
  <c r="BF128" i="3"/>
  <c r="T128" i="3"/>
  <c r="R128" i="3"/>
  <c r="P128" i="3"/>
  <c r="BI122" i="3"/>
  <c r="BH122" i="3"/>
  <c r="BG122" i="3"/>
  <c r="BF122" i="3"/>
  <c r="T122" i="3"/>
  <c r="R122" i="3"/>
  <c r="P122" i="3"/>
  <c r="BI116" i="3"/>
  <c r="BH116" i="3"/>
  <c r="BG116" i="3"/>
  <c r="BF116" i="3"/>
  <c r="T116" i="3"/>
  <c r="R116" i="3"/>
  <c r="P116" i="3"/>
  <c r="BI110" i="3"/>
  <c r="BH110" i="3"/>
  <c r="BG110" i="3"/>
  <c r="BF110" i="3"/>
  <c r="T110" i="3"/>
  <c r="R110" i="3"/>
  <c r="P110" i="3"/>
  <c r="BI105" i="3"/>
  <c r="BH105" i="3"/>
  <c r="BG105" i="3"/>
  <c r="BF105" i="3"/>
  <c r="T105" i="3"/>
  <c r="R105" i="3"/>
  <c r="P105" i="3"/>
  <c r="BI100" i="3"/>
  <c r="BH100" i="3"/>
  <c r="BG100" i="3"/>
  <c r="BF100" i="3"/>
  <c r="T100" i="3"/>
  <c r="R100" i="3"/>
  <c r="P100" i="3"/>
  <c r="BI94" i="3"/>
  <c r="BH94" i="3"/>
  <c r="BG94" i="3"/>
  <c r="BF94" i="3"/>
  <c r="T94" i="3"/>
  <c r="R94" i="3"/>
  <c r="P94" i="3"/>
  <c r="J88" i="3"/>
  <c r="J87" i="3"/>
  <c r="F87" i="3"/>
  <c r="F85" i="3"/>
  <c r="E83" i="3"/>
  <c r="J59" i="3"/>
  <c r="J58" i="3"/>
  <c r="F58" i="3"/>
  <c r="F56" i="3"/>
  <c r="E54" i="3"/>
  <c r="J20" i="3"/>
  <c r="E20" i="3"/>
  <c r="F88" i="3"/>
  <c r="J19" i="3"/>
  <c r="J14" i="3"/>
  <c r="J56" i="3" s="1"/>
  <c r="E7" i="3"/>
  <c r="E79" i="3"/>
  <c r="J39" i="2"/>
  <c r="J38" i="2"/>
  <c r="AY56" i="1" s="1"/>
  <c r="J37" i="2"/>
  <c r="AX56" i="1"/>
  <c r="BI273" i="2"/>
  <c r="BH273" i="2"/>
  <c r="BG273" i="2"/>
  <c r="BF273" i="2"/>
  <c r="T273" i="2"/>
  <c r="T272" i="2"/>
  <c r="R273" i="2"/>
  <c r="R272" i="2"/>
  <c r="P273" i="2"/>
  <c r="P272" i="2" s="1"/>
  <c r="BI267" i="2"/>
  <c r="BH267" i="2"/>
  <c r="BG267" i="2"/>
  <c r="BF267" i="2"/>
  <c r="T267" i="2"/>
  <c r="R267" i="2"/>
  <c r="P267" i="2"/>
  <c r="BI260" i="2"/>
  <c r="BH260" i="2"/>
  <c r="BG260" i="2"/>
  <c r="BF260" i="2"/>
  <c r="T260" i="2"/>
  <c r="R260" i="2"/>
  <c r="P260" i="2"/>
  <c r="BI253" i="2"/>
  <c r="BH253" i="2"/>
  <c r="BG253" i="2"/>
  <c r="BF253" i="2"/>
  <c r="T253" i="2"/>
  <c r="R253" i="2"/>
  <c r="P253" i="2"/>
  <c r="BI246" i="2"/>
  <c r="BH246" i="2"/>
  <c r="BG246" i="2"/>
  <c r="BF246" i="2"/>
  <c r="T246" i="2"/>
  <c r="R246" i="2"/>
  <c r="P246" i="2"/>
  <c r="BI241" i="2"/>
  <c r="BH241" i="2"/>
  <c r="BG241" i="2"/>
  <c r="BF241" i="2"/>
  <c r="T241" i="2"/>
  <c r="R241" i="2"/>
  <c r="P241" i="2"/>
  <c r="BI236" i="2"/>
  <c r="BH236" i="2"/>
  <c r="BG236" i="2"/>
  <c r="BF236" i="2"/>
  <c r="T236" i="2"/>
  <c r="R236" i="2"/>
  <c r="P236" i="2"/>
  <c r="BI228" i="2"/>
  <c r="BH228" i="2"/>
  <c r="BG228" i="2"/>
  <c r="BF228" i="2"/>
  <c r="T228" i="2"/>
  <c r="T227" i="2" s="1"/>
  <c r="R228" i="2"/>
  <c r="R227" i="2"/>
  <c r="P228" i="2"/>
  <c r="P227" i="2"/>
  <c r="BI219" i="2"/>
  <c r="BH219" i="2"/>
  <c r="BG219" i="2"/>
  <c r="BF219" i="2"/>
  <c r="T219" i="2"/>
  <c r="R219" i="2"/>
  <c r="P219" i="2"/>
  <c r="BI213" i="2"/>
  <c r="BH213" i="2"/>
  <c r="BG213" i="2"/>
  <c r="BF213" i="2"/>
  <c r="T213" i="2"/>
  <c r="R213" i="2"/>
  <c r="P213" i="2"/>
  <c r="BI207" i="2"/>
  <c r="BH207" i="2"/>
  <c r="BG207" i="2"/>
  <c r="BF207" i="2"/>
  <c r="T207" i="2"/>
  <c r="R207" i="2"/>
  <c r="P207" i="2"/>
  <c r="BI201" i="2"/>
  <c r="BH201" i="2"/>
  <c r="BG201" i="2"/>
  <c r="BF201" i="2"/>
  <c r="T201" i="2"/>
  <c r="R201" i="2"/>
  <c r="P201" i="2"/>
  <c r="BI195" i="2"/>
  <c r="BH195" i="2"/>
  <c r="BG195" i="2"/>
  <c r="BF195" i="2"/>
  <c r="T195" i="2"/>
  <c r="R195" i="2"/>
  <c r="P195" i="2"/>
  <c r="BI186" i="2"/>
  <c r="BH186" i="2"/>
  <c r="BG186" i="2"/>
  <c r="BF186" i="2"/>
  <c r="T186" i="2"/>
  <c r="R186" i="2"/>
  <c r="P186" i="2"/>
  <c r="BI159" i="2"/>
  <c r="BH159" i="2"/>
  <c r="BG159" i="2"/>
  <c r="BF159" i="2"/>
  <c r="T159" i="2"/>
  <c r="R159" i="2"/>
  <c r="P159" i="2"/>
  <c r="BI153" i="2"/>
  <c r="BH153" i="2"/>
  <c r="BG153" i="2"/>
  <c r="BF153" i="2"/>
  <c r="T153" i="2"/>
  <c r="R153" i="2"/>
  <c r="P153" i="2"/>
  <c r="BI142" i="2"/>
  <c r="BH142" i="2"/>
  <c r="BG142" i="2"/>
  <c r="BF142" i="2"/>
  <c r="T142" i="2"/>
  <c r="R142" i="2"/>
  <c r="P142" i="2"/>
  <c r="BI131" i="2"/>
  <c r="BH131" i="2"/>
  <c r="BG131" i="2"/>
  <c r="BF131" i="2"/>
  <c r="T131" i="2"/>
  <c r="R131" i="2"/>
  <c r="P131" i="2"/>
  <c r="BI122" i="2"/>
  <c r="BH122" i="2"/>
  <c r="BG122" i="2"/>
  <c r="BF122" i="2"/>
  <c r="T122" i="2"/>
  <c r="R122" i="2"/>
  <c r="P122" i="2"/>
  <c r="BI115" i="2"/>
  <c r="BH115" i="2"/>
  <c r="BG115" i="2"/>
  <c r="BF115" i="2"/>
  <c r="T115" i="2"/>
  <c r="R115" i="2"/>
  <c r="P115" i="2"/>
  <c r="BI110" i="2"/>
  <c r="BH110" i="2"/>
  <c r="BG110" i="2"/>
  <c r="BF110" i="2"/>
  <c r="T110" i="2"/>
  <c r="R110" i="2"/>
  <c r="P110" i="2"/>
  <c r="BI105" i="2"/>
  <c r="BH105" i="2"/>
  <c r="BG105" i="2"/>
  <c r="BF105" i="2"/>
  <c r="T105" i="2"/>
  <c r="R105" i="2"/>
  <c r="P105" i="2"/>
  <c r="BI99" i="2"/>
  <c r="BH99" i="2"/>
  <c r="BG99" i="2"/>
  <c r="BF99" i="2"/>
  <c r="T99" i="2"/>
  <c r="R99" i="2"/>
  <c r="P99" i="2"/>
  <c r="BI93" i="2"/>
  <c r="BH93" i="2"/>
  <c r="BG93" i="2"/>
  <c r="BF93" i="2"/>
  <c r="T93" i="2"/>
  <c r="R93" i="2"/>
  <c r="P93" i="2"/>
  <c r="J87" i="2"/>
  <c r="J86" i="2"/>
  <c r="F86" i="2"/>
  <c r="F84" i="2"/>
  <c r="E82" i="2"/>
  <c r="J59" i="2"/>
  <c r="J58" i="2"/>
  <c r="F58" i="2"/>
  <c r="F56" i="2"/>
  <c r="E54" i="2"/>
  <c r="J20" i="2"/>
  <c r="E20" i="2"/>
  <c r="F87" i="2"/>
  <c r="J19" i="2"/>
  <c r="J14" i="2"/>
  <c r="J56" i="2" s="1"/>
  <c r="E7" i="2"/>
  <c r="E78" i="2" s="1"/>
  <c r="L50" i="1"/>
  <c r="AM50" i="1"/>
  <c r="AM49" i="1"/>
  <c r="L49" i="1"/>
  <c r="AM47" i="1"/>
  <c r="L47" i="1"/>
  <c r="L45" i="1"/>
  <c r="L44" i="1"/>
  <c r="BK138" i="7"/>
  <c r="J194" i="4"/>
  <c r="J260" i="2"/>
  <c r="BK220" i="12"/>
  <c r="J107" i="12"/>
  <c r="J93" i="10"/>
  <c r="BK125" i="9"/>
  <c r="J196" i="8"/>
  <c r="J127" i="8"/>
  <c r="BK205" i="7"/>
  <c r="J170" i="6"/>
  <c r="J320" i="11"/>
  <c r="BK150" i="9"/>
  <c r="BK265" i="7"/>
  <c r="J224" i="6"/>
  <c r="BK185" i="5"/>
  <c r="BK172" i="3"/>
  <c r="BK231" i="12"/>
  <c r="J164" i="10"/>
  <c r="BK196" i="8"/>
  <c r="J280" i="7"/>
  <c r="J176" i="6"/>
  <c r="BK165" i="5"/>
  <c r="BK123" i="4"/>
  <c r="BK207" i="2"/>
  <c r="J220" i="12"/>
  <c r="J185" i="11"/>
  <c r="J113" i="10"/>
  <c r="J303" i="8"/>
  <c r="J215" i="8"/>
  <c r="BK217" i="6"/>
  <c r="J213" i="5"/>
  <c r="BK154" i="4"/>
  <c r="J122" i="3"/>
  <c r="BK147" i="14"/>
  <c r="BK133" i="14"/>
  <c r="J104" i="14"/>
  <c r="J139" i="10"/>
  <c r="J100" i="8"/>
  <c r="BK223" i="5"/>
  <c r="BK117" i="4"/>
  <c r="J164" i="3"/>
  <c r="J93" i="2"/>
  <c r="BK188" i="10"/>
  <c r="BK183" i="8"/>
  <c r="J155" i="5"/>
  <c r="J207" i="2"/>
  <c r="J135" i="15"/>
  <c r="J133" i="8"/>
  <c r="J205" i="7"/>
  <c r="BK126" i="6"/>
  <c r="J141" i="4"/>
  <c r="BK105" i="3"/>
  <c r="J151" i="15"/>
  <c r="BK134" i="12"/>
  <c r="J147" i="14"/>
  <c r="J140" i="12"/>
  <c r="BK203" i="9"/>
  <c r="J300" i="7"/>
  <c r="BK240" i="6"/>
  <c r="BK150" i="6"/>
  <c r="J186" i="4"/>
  <c r="BK210" i="3"/>
  <c r="J172" i="3"/>
  <c r="J195" i="2"/>
  <c r="F38" i="13"/>
  <c r="BC68" i="1" s="1"/>
  <c r="BK260" i="12"/>
  <c r="BK169" i="12"/>
  <c r="BK306" i="11"/>
  <c r="J123" i="10"/>
  <c r="J140" i="8"/>
  <c r="J192" i="7"/>
  <c r="BK213" i="5"/>
  <c r="J228" i="2"/>
  <c r="J125" i="14"/>
  <c r="J163" i="12"/>
  <c r="BK261" i="11"/>
  <c r="J257" i="9"/>
  <c r="BK120" i="9"/>
  <c r="BK176" i="8"/>
  <c r="BK316" i="7"/>
  <c r="J105" i="7"/>
  <c r="J218" i="5"/>
  <c r="J326" i="11"/>
  <c r="J270" i="8"/>
  <c r="J176" i="12"/>
  <c r="J115" i="11"/>
  <c r="BK257" i="9"/>
  <c r="J153" i="8"/>
  <c r="BK242" i="7"/>
  <c r="BK163" i="6"/>
  <c r="J208" i="4"/>
  <c r="J129" i="4"/>
  <c r="J105" i="2"/>
  <c r="J138" i="14"/>
  <c r="BK280" i="11"/>
  <c r="J227" i="9"/>
  <c r="J145" i="7"/>
  <c r="J229" i="5"/>
  <c r="BK224" i="4"/>
  <c r="BK122" i="3"/>
  <c r="BK254" i="12"/>
  <c r="J144" i="10"/>
  <c r="J150" i="6"/>
  <c r="BK94" i="3"/>
  <c r="BK135" i="15"/>
  <c r="J119" i="15"/>
  <c r="BK105" i="15"/>
  <c r="BK121" i="11"/>
  <c r="BK223" i="9"/>
  <c r="BK208" i="8"/>
  <c r="J236" i="7"/>
  <c r="J181" i="5"/>
  <c r="J174" i="4"/>
  <c r="J204" i="3"/>
  <c r="BK142" i="2"/>
  <c r="J247" i="11"/>
  <c r="BK164" i="10"/>
  <c r="J281" i="8"/>
  <c r="J193" i="5"/>
  <c r="J142" i="5"/>
  <c r="BK166" i="4"/>
  <c r="BK198" i="3"/>
  <c r="BK246" i="2"/>
  <c r="BK105" i="2"/>
  <c r="F37" i="13"/>
  <c r="BB68" i="1" s="1"/>
  <c r="J209" i="12"/>
  <c r="BK176" i="12"/>
  <c r="BK287" i="11"/>
  <c r="BK174" i="10"/>
  <c r="BK265" i="8"/>
  <c r="BK94" i="8"/>
  <c r="BK174" i="7"/>
  <c r="BK229" i="5"/>
  <c r="J184" i="3"/>
  <c r="BK267" i="2"/>
  <c r="BK157" i="14"/>
  <c r="J190" i="12"/>
  <c r="J95" i="12"/>
  <c r="J243" i="9"/>
  <c r="BK145" i="9"/>
  <c r="J235" i="8"/>
  <c r="BK140" i="8"/>
  <c r="J272" i="7"/>
  <c r="J188" i="6"/>
  <c r="BK92" i="15"/>
  <c r="BK191" i="11"/>
  <c r="J251" i="6"/>
  <c r="J211" i="6"/>
  <c r="J213" i="2"/>
  <c r="J203" i="12"/>
  <c r="BK237" i="11"/>
  <c r="BK309" i="8"/>
  <c r="BK337" i="7"/>
  <c r="BK255" i="7"/>
  <c r="BK121" i="6"/>
  <c r="BK208" i="4"/>
  <c r="J180" i="3"/>
  <c r="J219" i="2"/>
  <c r="J196" i="12"/>
  <c r="BK153" i="11"/>
  <c r="BK139" i="10"/>
  <c r="J309" i="8"/>
  <c r="BK281" i="8"/>
  <c r="BK280" i="7"/>
  <c r="BK139" i="6"/>
  <c r="J158" i="4"/>
  <c r="BK192" i="3"/>
  <c r="BK143" i="14"/>
  <c r="BK128" i="14"/>
  <c r="BK242" i="12"/>
  <c r="BK243" i="10"/>
  <c r="BK115" i="9"/>
  <c r="BK127" i="8"/>
  <c r="BK144" i="6"/>
  <c r="J135" i="5"/>
  <c r="J94" i="4"/>
  <c r="BK110" i="2"/>
  <c r="J203" i="9"/>
  <c r="BK169" i="8"/>
  <c r="BK218" i="5"/>
  <c r="BK195" i="2"/>
  <c r="J130" i="15"/>
  <c r="J105" i="15"/>
  <c r="J92" i="15"/>
  <c r="J248" i="10"/>
  <c r="J265" i="8"/>
  <c r="J337" i="7"/>
  <c r="J169" i="7"/>
  <c r="J224" i="4"/>
  <c r="J154" i="4"/>
  <c r="J116" i="3"/>
  <c r="BK99" i="2"/>
  <c r="J148" i="11"/>
  <c r="J118" i="10"/>
  <c r="J208" i="8"/>
  <c r="BK236" i="7"/>
  <c r="J150" i="7"/>
  <c r="J173" i="5"/>
  <c r="BK94" i="4"/>
  <c r="BK213" i="2"/>
  <c r="J231" i="12"/>
  <c r="J126" i="11"/>
  <c r="J158" i="12"/>
  <c r="BK227" i="9"/>
  <c r="BK225" i="8"/>
  <c r="BK180" i="7"/>
  <c r="J205" i="6"/>
  <c r="J121" i="6"/>
  <c r="J213" i="4"/>
  <c r="J100" i="4"/>
  <c r="BK180" i="3"/>
  <c r="J253" i="2"/>
  <c r="BK122" i="2"/>
  <c r="J36" i="13"/>
  <c r="AW68" i="1" s="1"/>
  <c r="BK196" i="12"/>
  <c r="BK326" i="11"/>
  <c r="BK154" i="10"/>
  <c r="BK145" i="8"/>
  <c r="BK272" i="7"/>
  <c r="BK130" i="7"/>
  <c r="J223" i="5"/>
  <c r="BK178" i="4"/>
  <c r="J241" i="2"/>
  <c r="J113" i="14"/>
  <c r="BK248" i="10"/>
  <c r="J237" i="9"/>
  <c r="J94" i="9"/>
  <c r="BK158" i="8"/>
  <c r="J311" i="7"/>
  <c r="BK229" i="6"/>
  <c r="J236" i="12"/>
  <c r="BK210" i="11"/>
  <c r="J321" i="7"/>
  <c r="J207" i="5"/>
  <c r="J123" i="4"/>
  <c r="BK201" i="2"/>
  <c r="J242" i="11"/>
  <c r="BK215" i="8"/>
  <c r="BK288" i="7"/>
  <c r="BK94" i="7"/>
  <c r="BK213" i="4"/>
  <c r="J128" i="3"/>
  <c r="J97" i="14"/>
  <c r="J174" i="10"/>
  <c r="BK243" i="9"/>
  <c r="BK297" i="8"/>
  <c r="BK261" i="7"/>
  <c r="J129" i="5"/>
  <c r="BK111" i="8"/>
  <c r="J134" i="3"/>
  <c r="BK140" i="15"/>
  <c r="J112" i="15"/>
  <c r="BK247" i="11"/>
  <c r="BK235" i="10"/>
  <c r="J231" i="8"/>
  <c r="J294" i="7"/>
  <c r="BK173" i="5"/>
  <c r="BK158" i="4"/>
  <c r="J94" i="3"/>
  <c r="J280" i="11"/>
  <c r="J202" i="10"/>
  <c r="J120" i="9"/>
  <c r="J221" i="8"/>
  <c r="BK248" i="7"/>
  <c r="BK192" i="7"/>
  <c r="J185" i="5"/>
  <c r="J202" i="4"/>
  <c r="AS71" i="1"/>
  <c r="J112" i="12"/>
  <c r="J90" i="14"/>
  <c r="BK145" i="12"/>
  <c r="BK123" i="10"/>
  <c r="BK247" i="8"/>
  <c r="BK218" i="7"/>
  <c r="J201" i="6"/>
  <c r="BK161" i="5"/>
  <c r="BK112" i="4"/>
  <c r="J160" i="3"/>
  <c r="J131" i="2"/>
  <c r="F39" i="13"/>
  <c r="BD68" i="1" s="1"/>
  <c r="J242" i="12"/>
  <c r="J153" i="12"/>
  <c r="BK158" i="11"/>
  <c r="BK207" i="10"/>
  <c r="BK162" i="9"/>
  <c r="BK133" i="8"/>
  <c r="BK169" i="7"/>
  <c r="BK115" i="6"/>
  <c r="BK160" i="3"/>
  <c r="BK159" i="2"/>
  <c r="J126" i="6"/>
  <c r="BK228" i="2"/>
  <c r="BK118" i="14"/>
  <c r="J261" i="11"/>
  <c r="BK210" i="9"/>
  <c r="J163" i="8"/>
  <c r="J164" i="7"/>
  <c r="BK200" i="5"/>
  <c r="J135" i="4"/>
  <c r="BK260" i="2"/>
  <c r="J122" i="14"/>
  <c r="J216" i="10"/>
  <c r="J134" i="10"/>
  <c r="J125" i="9"/>
  <c r="BK221" i="8"/>
  <c r="BK170" i="6"/>
  <c r="BK170" i="4"/>
  <c r="BK154" i="3"/>
  <c r="J115" i="2"/>
  <c r="J133" i="14"/>
  <c r="J226" i="12"/>
  <c r="J231" i="9"/>
  <c r="BK321" i="7"/>
  <c r="J177" i="5"/>
  <c r="BK141" i="4"/>
  <c r="BK134" i="3"/>
  <c r="BK164" i="11"/>
  <c r="BK183" i="10"/>
  <c r="J115" i="9"/>
  <c r="BK176" i="6"/>
  <c r="BK101" i="5"/>
  <c r="BK186" i="2"/>
  <c r="BK112" i="15"/>
  <c r="BK98" i="15"/>
  <c r="J153" i="11"/>
  <c r="BK94" i="9"/>
  <c r="J202" i="8"/>
  <c r="J265" i="7"/>
  <c r="J200" i="5"/>
  <c r="BK194" i="4"/>
  <c r="J105" i="3"/>
  <c r="J306" i="11"/>
  <c r="BK101" i="11"/>
  <c r="BK134" i="10"/>
  <c r="BK275" i="8"/>
  <c r="J255" i="7"/>
  <c r="BK224" i="6"/>
  <c r="BK117" i="5"/>
  <c r="J273" i="2"/>
  <c r="J157" i="14"/>
  <c r="J145" i="12"/>
  <c r="BK122" i="14"/>
  <c r="BK209" i="12"/>
  <c r="BK113" i="10"/>
  <c r="BK190" i="8"/>
  <c r="BK150" i="7"/>
  <c r="J182" i="6"/>
  <c r="BK155" i="5"/>
  <c r="J170" i="4"/>
  <c r="BK204" i="3"/>
  <c r="J147" i="3"/>
  <c r="J159" i="2"/>
  <c r="AS69" i="1"/>
  <c r="BK236" i="12"/>
  <c r="J101" i="12"/>
  <c r="BK254" i="10"/>
  <c r="J176" i="8"/>
  <c r="J248" i="7"/>
  <c r="BK235" i="6"/>
  <c r="BK135" i="5"/>
  <c r="J236" i="2"/>
  <c r="BK153" i="14"/>
  <c r="BK140" i="12"/>
  <c r="J164" i="11"/>
  <c r="BK190" i="9"/>
  <c r="J145" i="8"/>
  <c r="BK276" i="7"/>
  <c r="BK156" i="6"/>
  <c r="BK213" i="12"/>
  <c r="BK220" i="10"/>
  <c r="BK105" i="7"/>
  <c r="J163" i="6"/>
  <c r="J148" i="4"/>
  <c r="J122" i="2"/>
  <c r="BK117" i="12"/>
  <c r="BK148" i="11"/>
  <c r="BK292" i="8"/>
  <c r="BK306" i="7"/>
  <c r="J139" i="6"/>
  <c r="J101" i="5"/>
  <c r="J198" i="3"/>
  <c r="J128" i="14"/>
  <c r="BK95" i="12"/>
  <c r="BK265" i="9"/>
  <c r="J275" i="8"/>
  <c r="J94" i="8"/>
  <c r="BK211" i="6"/>
  <c r="BK186" i="4"/>
  <c r="BK164" i="3"/>
  <c r="BK151" i="15"/>
  <c r="J108" i="14"/>
  <c r="J213" i="12"/>
  <c r="BK118" i="10"/>
  <c r="J158" i="8"/>
  <c r="J130" i="7"/>
  <c r="J117" i="5"/>
  <c r="BK100" i="4"/>
  <c r="J153" i="2"/>
  <c r="J101" i="11"/>
  <c r="BK237" i="9"/>
  <c r="J239" i="8"/>
  <c r="J115" i="6"/>
  <c r="J110" i="3"/>
  <c r="AS57" i="1"/>
  <c r="BK302" i="11"/>
  <c r="BK201" i="6"/>
  <c r="BK135" i="4"/>
  <c r="BK219" i="2"/>
  <c r="J153" i="14"/>
  <c r="BK115" i="11"/>
  <c r="BK226" i="12"/>
  <c r="J94" i="11"/>
  <c r="BK176" i="9"/>
  <c r="BK230" i="7"/>
  <c r="J138" i="7"/>
  <c r="BK195" i="6"/>
  <c r="BK181" i="5"/>
  <c r="BK174" i="4"/>
  <c r="BK184" i="3"/>
  <c r="J186" i="2"/>
  <c r="J99" i="2"/>
  <c r="BK90" i="13"/>
  <c r="J183" i="12"/>
  <c r="BK313" i="11"/>
  <c r="J235" i="10"/>
  <c r="J140" i="9"/>
  <c r="BK300" i="7"/>
  <c r="BK164" i="7"/>
  <c r="J134" i="6"/>
  <c r="J141" i="3"/>
  <c r="J110" i="2"/>
  <c r="BK248" i="12"/>
  <c r="J265" i="9"/>
  <c r="J162" i="9"/>
  <c r="J259" i="8"/>
  <c r="J326" i="7"/>
  <c r="BK205" i="6"/>
  <c r="J248" i="12"/>
  <c r="J237" i="11"/>
  <c r="J253" i="8"/>
  <c r="J245" i="6"/>
  <c r="BK123" i="5"/>
  <c r="AS55" i="1"/>
  <c r="BK101" i="12"/>
  <c r="BK144" i="10"/>
  <c r="J183" i="8"/>
  <c r="J180" i="7"/>
  <c r="BK193" i="5"/>
  <c r="BK202" i="4"/>
  <c r="BK110" i="3"/>
  <c r="BK113" i="14"/>
  <c r="BK266" i="11"/>
  <c r="J270" i="9"/>
  <c r="J306" i="7"/>
  <c r="J95" i="5"/>
  <c r="BK176" i="3"/>
  <c r="BK115" i="2"/>
  <c r="BK124" i="15"/>
  <c r="J146" i="15"/>
  <c r="BK185" i="11"/>
  <c r="J243" i="10"/>
  <c r="J225" i="8"/>
  <c r="J174" i="7"/>
  <c r="J161" i="5"/>
  <c r="BK129" i="4"/>
  <c r="J267" i="2"/>
  <c r="BK242" i="11"/>
  <c r="J207" i="10"/>
  <c r="BK303" i="8"/>
  <c r="J316" i="7"/>
  <c r="J94" i="7"/>
  <c r="BK147" i="3"/>
  <c r="J118" i="14"/>
  <c r="J273" i="11"/>
  <c r="J260" i="12"/>
  <c r="BK112" i="12"/>
  <c r="J254" i="12"/>
  <c r="BK190" i="12"/>
  <c r="J117" i="12"/>
  <c r="J231" i="10"/>
  <c r="BK270" i="9"/>
  <c r="J288" i="7"/>
  <c r="BK100" i="7"/>
  <c r="BK207" i="5"/>
  <c r="J100" i="3"/>
  <c r="J142" i="2"/>
  <c r="BK104" i="14"/>
  <c r="J134" i="12"/>
  <c r="BK216" i="10"/>
  <c r="BK231" i="9"/>
  <c r="BK153" i="8"/>
  <c r="BK224" i="7"/>
  <c r="BK94" i="6"/>
  <c r="J313" i="11"/>
  <c r="J247" i="8"/>
  <c r="J240" i="6"/>
  <c r="J94" i="6"/>
  <c r="BK141" i="3"/>
  <c r="BK108" i="14"/>
  <c r="J158" i="11"/>
  <c r="J190" i="8"/>
  <c r="J276" i="7"/>
  <c r="BK134" i="6"/>
  <c r="BK95" i="5"/>
  <c r="J154" i="3"/>
  <c r="BK93" i="2"/>
  <c r="J210" i="11"/>
  <c r="J154" i="10"/>
  <c r="BK140" i="9"/>
  <c r="BK287" i="8"/>
  <c r="J111" i="8"/>
  <c r="BK188" i="6"/>
  <c r="J123" i="5"/>
  <c r="J107" i="4"/>
  <c r="BK100" i="3"/>
  <c r="J143" i="14"/>
  <c r="BK97" i="14"/>
  <c r="J183" i="10"/>
  <c r="J169" i="8"/>
  <c r="BK182" i="6"/>
  <c r="BK218" i="4"/>
  <c r="BK253" i="2"/>
  <c r="BK94" i="11"/>
  <c r="J176" i="9"/>
  <c r="J218" i="7"/>
  <c r="BK107" i="4"/>
  <c r="J140" i="15"/>
  <c r="BK119" i="15"/>
  <c r="J98" i="15"/>
  <c r="J254" i="10"/>
  <c r="J220" i="10"/>
  <c r="J106" i="8"/>
  <c r="BK251" i="6"/>
  <c r="J108" i="5"/>
  <c r="J210" i="3"/>
  <c r="BK320" i="11"/>
  <c r="J191" i="11"/>
  <c r="BK93" i="10"/>
  <c r="J287" i="8"/>
  <c r="BK311" i="7"/>
  <c r="J229" i="6"/>
  <c r="J165" i="5"/>
  <c r="BK116" i="3"/>
  <c r="BK183" i="12"/>
  <c r="J188" i="10"/>
  <c r="J169" i="12"/>
  <c r="BK259" i="8"/>
  <c r="J242" i="7"/>
  <c r="J302" i="11"/>
  <c r="BK326" i="7"/>
  <c r="J217" i="6"/>
  <c r="BK108" i="5"/>
  <c r="BK153" i="2"/>
  <c r="BK158" i="12"/>
  <c r="J121" i="11"/>
  <c r="BK239" i="8"/>
  <c r="J331" i="7"/>
  <c r="J100" i="7"/>
  <c r="BK128" i="3"/>
  <c r="BK153" i="12"/>
  <c r="BK202" i="10"/>
  <c r="J150" i="9"/>
  <c r="BK253" i="8"/>
  <c r="BK163" i="8"/>
  <c r="BK294" i="7"/>
  <c r="BK129" i="5"/>
  <c r="J166" i="4"/>
  <c r="BK236" i="2"/>
  <c r="BK125" i="14"/>
  <c r="BK107" i="12"/>
  <c r="BK193" i="10"/>
  <c r="J190" i="9"/>
  <c r="J292" i="8"/>
  <c r="BK100" i="8"/>
  <c r="BK148" i="5"/>
  <c r="BK148" i="4"/>
  <c r="BK131" i="2"/>
  <c r="BK138" i="14"/>
  <c r="BK90" i="14"/>
  <c r="J266" i="11"/>
  <c r="BK270" i="8"/>
  <c r="J195" i="6"/>
  <c r="BK142" i="5"/>
  <c r="J112" i="4"/>
  <c r="J176" i="3"/>
  <c r="BK241" i="2"/>
  <c r="BK231" i="10"/>
  <c r="J223" i="9"/>
  <c r="BK202" i="8"/>
  <c r="J156" i="6"/>
  <c r="J100" i="6"/>
  <c r="J246" i="2"/>
  <c r="BK130" i="15"/>
  <c r="J124" i="15"/>
  <c r="BK146" i="15"/>
  <c r="BK273" i="11"/>
  <c r="J224" i="10"/>
  <c r="BK235" i="8"/>
  <c r="BK331" i="7"/>
  <c r="J261" i="7"/>
  <c r="BK245" i="6"/>
  <c r="J218" i="4"/>
  <c r="J117" i="4"/>
  <c r="BK273" i="2"/>
  <c r="J287" i="11"/>
  <c r="BK126" i="11"/>
  <c r="J210" i="9"/>
  <c r="J297" i="8"/>
  <c r="BK106" i="8"/>
  <c r="J230" i="7"/>
  <c r="BK145" i="7"/>
  <c r="BK100" i="6"/>
  <c r="J148" i="5"/>
  <c r="J192" i="3"/>
  <c r="J201" i="2"/>
  <c r="BK203" i="12"/>
  <c r="BK163" i="12"/>
  <c r="J193" i="10"/>
  <c r="J90" i="13"/>
  <c r="BK224" i="10"/>
  <c r="J145" i="9"/>
  <c r="BK231" i="8"/>
  <c r="J224" i="7"/>
  <c r="J235" i="6"/>
  <c r="J144" i="6"/>
  <c r="BK177" i="5"/>
  <c r="J178" i="4"/>
  <c r="T140" i="3" l="1"/>
  <c r="T129" i="15"/>
  <c r="R129" i="15"/>
  <c r="P129" i="15"/>
  <c r="J85" i="3"/>
  <c r="P235" i="2"/>
  <c r="P91" i="2" s="1"/>
  <c r="P90" i="2" s="1"/>
  <c r="AU56" i="1" s="1"/>
  <c r="AU55" i="1" s="1"/>
  <c r="BK93" i="3"/>
  <c r="R147" i="4"/>
  <c r="P154" i="5"/>
  <c r="R194" i="6"/>
  <c r="T93" i="7"/>
  <c r="P305" i="7"/>
  <c r="P175" i="8"/>
  <c r="P264" i="8"/>
  <c r="BK209" i="9"/>
  <c r="J209" i="9"/>
  <c r="J67" i="9"/>
  <c r="P153" i="10"/>
  <c r="BK93" i="11"/>
  <c r="J93" i="11" s="1"/>
  <c r="J65" i="11" s="1"/>
  <c r="P272" i="11"/>
  <c r="BK94" i="12"/>
  <c r="J94" i="12"/>
  <c r="J65" i="12" s="1"/>
  <c r="BK202" i="12"/>
  <c r="J202" i="12"/>
  <c r="J68" i="12"/>
  <c r="T202" i="12"/>
  <c r="R92" i="10"/>
  <c r="R184" i="11"/>
  <c r="T272" i="11"/>
  <c r="T175" i="12"/>
  <c r="P225" i="12"/>
  <c r="BK91" i="15"/>
  <c r="T115" i="3"/>
  <c r="R93" i="4"/>
  <c r="T122" i="4"/>
  <c r="BK207" i="4"/>
  <c r="J207" i="4"/>
  <c r="J68" i="4"/>
  <c r="T154" i="5"/>
  <c r="T93" i="6"/>
  <c r="P223" i="6"/>
  <c r="R191" i="7"/>
  <c r="R305" i="7"/>
  <c r="R92" i="7" s="1"/>
  <c r="R91" i="7" s="1"/>
  <c r="R93" i="8"/>
  <c r="R264" i="8"/>
  <c r="R161" i="9"/>
  <c r="BK242" i="9"/>
  <c r="J242" i="9"/>
  <c r="J68" i="9"/>
  <c r="BK206" i="10"/>
  <c r="J206" i="10"/>
  <c r="J67" i="10" s="1"/>
  <c r="BK235" i="2"/>
  <c r="J235" i="2"/>
  <c r="J67" i="2"/>
  <c r="BK115" i="3"/>
  <c r="J115" i="3"/>
  <c r="J66" i="3" s="1"/>
  <c r="P153" i="3"/>
  <c r="R154" i="5"/>
  <c r="BK93" i="6"/>
  <c r="BK194" i="6"/>
  <c r="J194" i="6"/>
  <c r="J67" i="6" s="1"/>
  <c r="P93" i="7"/>
  <c r="R254" i="7"/>
  <c r="BK161" i="9"/>
  <c r="J161" i="9" s="1"/>
  <c r="J66" i="9" s="1"/>
  <c r="T242" i="9"/>
  <c r="T206" i="10"/>
  <c r="T91" i="15"/>
  <c r="R145" i="15"/>
  <c r="T92" i="2"/>
  <c r="T93" i="3"/>
  <c r="T92" i="3" s="1"/>
  <c r="T91" i="3" s="1"/>
  <c r="T153" i="3"/>
  <c r="P93" i="4"/>
  <c r="BK154" i="5"/>
  <c r="J154" i="5"/>
  <c r="J68" i="5" s="1"/>
  <c r="R93" i="6"/>
  <c r="BK223" i="6"/>
  <c r="J223" i="6"/>
  <c r="J68" i="6"/>
  <c r="P254" i="7"/>
  <c r="R175" i="8"/>
  <c r="T264" i="8"/>
  <c r="T161" i="9"/>
  <c r="P184" i="11"/>
  <c r="P92" i="11" s="1"/>
  <c r="P91" i="11" s="1"/>
  <c r="AU66" i="1" s="1"/>
  <c r="R272" i="11"/>
  <c r="P175" i="12"/>
  <c r="P91" i="15"/>
  <c r="R93" i="3"/>
  <c r="BK153" i="3"/>
  <c r="J153" i="3"/>
  <c r="J68" i="3"/>
  <c r="BK147" i="4"/>
  <c r="J147" i="4" s="1"/>
  <c r="J67" i="4" s="1"/>
  <c r="R207" i="4"/>
  <c r="P94" i="5"/>
  <c r="R116" i="5"/>
  <c r="BK212" i="5"/>
  <c r="J212" i="5" s="1"/>
  <c r="J69" i="5" s="1"/>
  <c r="R155" i="6"/>
  <c r="BK254" i="7"/>
  <c r="J254" i="7"/>
  <c r="J67" i="7"/>
  <c r="BK175" i="8"/>
  <c r="J175" i="8" s="1"/>
  <c r="J66" i="8" s="1"/>
  <c r="R214" i="8"/>
  <c r="P93" i="9"/>
  <c r="R209" i="9"/>
  <c r="P92" i="10"/>
  <c r="BK153" i="10"/>
  <c r="J153" i="10"/>
  <c r="J66" i="10"/>
  <c r="T184" i="11"/>
  <c r="P94" i="12"/>
  <c r="P93" i="12" s="1"/>
  <c r="P92" i="12" s="1"/>
  <c r="AU67" i="1" s="1"/>
  <c r="P202" i="12"/>
  <c r="P89" i="14"/>
  <c r="P88" i="14"/>
  <c r="P87" i="14" s="1"/>
  <c r="AU70" i="1" s="1"/>
  <c r="AU69" i="1" s="1"/>
  <c r="P92" i="2"/>
  <c r="R115" i="3"/>
  <c r="BK122" i="4"/>
  <c r="J122" i="4" s="1"/>
  <c r="J66" i="4" s="1"/>
  <c r="P122" i="4"/>
  <c r="P207" i="4"/>
  <c r="BK94" i="5"/>
  <c r="P116" i="5"/>
  <c r="BK155" i="6"/>
  <c r="J155" i="6"/>
  <c r="J66" i="6"/>
  <c r="R223" i="6"/>
  <c r="P191" i="7"/>
  <c r="T305" i="7"/>
  <c r="P93" i="8"/>
  <c r="T214" i="8"/>
  <c r="BK93" i="9"/>
  <c r="T209" i="9"/>
  <c r="T92" i="9" s="1"/>
  <c r="T91" i="9" s="1"/>
  <c r="T153" i="10"/>
  <c r="BK286" i="11"/>
  <c r="J286" i="11" s="1"/>
  <c r="J68" i="11" s="1"/>
  <c r="T94" i="12"/>
  <c r="R225" i="12"/>
  <c r="R91" i="15"/>
  <c r="R90" i="15" s="1"/>
  <c r="R89" i="15" s="1"/>
  <c r="R235" i="2"/>
  <c r="P93" i="3"/>
  <c r="R153" i="3"/>
  <c r="P147" i="4"/>
  <c r="T155" i="6"/>
  <c r="BK93" i="7"/>
  <c r="T254" i="7"/>
  <c r="T93" i="8"/>
  <c r="P214" i="8"/>
  <c r="P161" i="9"/>
  <c r="P242" i="9"/>
  <c r="R206" i="10"/>
  <c r="R93" i="11"/>
  <c r="P286" i="11"/>
  <c r="T225" i="12"/>
  <c r="BK92" i="2"/>
  <c r="J92" i="2"/>
  <c r="J65" i="2" s="1"/>
  <c r="T235" i="2"/>
  <c r="BK93" i="4"/>
  <c r="J93" i="4"/>
  <c r="J65" i="4" s="1"/>
  <c r="T147" i="4"/>
  <c r="T94" i="5"/>
  <c r="T212" i="5"/>
  <c r="P93" i="6"/>
  <c r="P194" i="6"/>
  <c r="R93" i="7"/>
  <c r="BK305" i="7"/>
  <c r="J305" i="7"/>
  <c r="J68" i="7"/>
  <c r="BK214" i="8"/>
  <c r="J214" i="8" s="1"/>
  <c r="J67" i="8" s="1"/>
  <c r="T92" i="10"/>
  <c r="T91" i="10" s="1"/>
  <c r="T90" i="10" s="1"/>
  <c r="P93" i="11"/>
  <c r="BK272" i="11"/>
  <c r="J272" i="11"/>
  <c r="J67" i="11" s="1"/>
  <c r="R175" i="12"/>
  <c r="T89" i="14"/>
  <c r="T88" i="14"/>
  <c r="T87" i="14" s="1"/>
  <c r="BK145" i="15"/>
  <c r="J145" i="15" s="1"/>
  <c r="J67" i="15" s="1"/>
  <c r="R94" i="5"/>
  <c r="T116" i="5"/>
  <c r="P212" i="5"/>
  <c r="P155" i="6"/>
  <c r="T223" i="6"/>
  <c r="BK191" i="7"/>
  <c r="J191" i="7" s="1"/>
  <c r="J66" i="7" s="1"/>
  <c r="BK93" i="8"/>
  <c r="J93" i="8"/>
  <c r="J65" i="8" s="1"/>
  <c r="T93" i="9"/>
  <c r="P209" i="9"/>
  <c r="BK92" i="10"/>
  <c r="P206" i="10"/>
  <c r="BK184" i="11"/>
  <c r="J184" i="11" s="1"/>
  <c r="J66" i="11" s="1"/>
  <c r="T286" i="11"/>
  <c r="BK175" i="12"/>
  <c r="J175" i="12" s="1"/>
  <c r="J66" i="12" s="1"/>
  <c r="BK225" i="12"/>
  <c r="J225" i="12" s="1"/>
  <c r="J69" i="12" s="1"/>
  <c r="R89" i="14"/>
  <c r="R88" i="14" s="1"/>
  <c r="R87" i="14" s="1"/>
  <c r="P145" i="15"/>
  <c r="R92" i="2"/>
  <c r="R91" i="2" s="1"/>
  <c r="R90" i="2" s="1"/>
  <c r="P115" i="3"/>
  <c r="T93" i="4"/>
  <c r="R122" i="4"/>
  <c r="T207" i="4"/>
  <c r="BK116" i="5"/>
  <c r="J116" i="5"/>
  <c r="J66" i="5" s="1"/>
  <c r="R212" i="5"/>
  <c r="T194" i="6"/>
  <c r="T191" i="7"/>
  <c r="T175" i="8"/>
  <c r="BK264" i="8"/>
  <c r="J264" i="8" s="1"/>
  <c r="J68" i="8" s="1"/>
  <c r="R93" i="9"/>
  <c r="R92" i="9" s="1"/>
  <c r="R91" i="9" s="1"/>
  <c r="R242" i="9"/>
  <c r="R153" i="10"/>
  <c r="T93" i="11"/>
  <c r="T92" i="11"/>
  <c r="T91" i="11"/>
  <c r="R286" i="11"/>
  <c r="R94" i="12"/>
  <c r="R93" i="12" s="1"/>
  <c r="R92" i="12" s="1"/>
  <c r="R202" i="12"/>
  <c r="BK89" i="14"/>
  <c r="J89" i="14"/>
  <c r="J65" i="14"/>
  <c r="T145" i="15"/>
  <c r="BE110" i="2"/>
  <c r="BE213" i="2"/>
  <c r="BE236" i="2"/>
  <c r="BK272" i="2"/>
  <c r="J272" i="2"/>
  <c r="J68" i="2" s="1"/>
  <c r="BE154" i="3"/>
  <c r="BE164" i="3"/>
  <c r="BE172" i="3"/>
  <c r="BE204" i="3"/>
  <c r="BK140" i="3"/>
  <c r="J140" i="3" s="1"/>
  <c r="J67" i="3" s="1"/>
  <c r="BK209" i="3"/>
  <c r="J209" i="3"/>
  <c r="J69" i="3" s="1"/>
  <c r="E79" i="4"/>
  <c r="BE129" i="4"/>
  <c r="BE173" i="5"/>
  <c r="E50" i="6"/>
  <c r="J85" i="6"/>
  <c r="BE188" i="6"/>
  <c r="BE211" i="6"/>
  <c r="BE105" i="7"/>
  <c r="BE130" i="7"/>
  <c r="BE205" i="7"/>
  <c r="BE306" i="7"/>
  <c r="BE281" i="8"/>
  <c r="J56" i="9"/>
  <c r="BE120" i="9"/>
  <c r="BE125" i="9"/>
  <c r="BE210" i="9"/>
  <c r="BK269" i="9"/>
  <c r="J269" i="9"/>
  <c r="J69" i="9"/>
  <c r="BE121" i="11"/>
  <c r="BE153" i="11"/>
  <c r="BE164" i="11"/>
  <c r="BE247" i="11"/>
  <c r="BE273" i="11"/>
  <c r="E50" i="12"/>
  <c r="F59" i="12"/>
  <c r="BE107" i="12"/>
  <c r="BE134" i="12"/>
  <c r="BE163" i="12"/>
  <c r="BE183" i="12"/>
  <c r="BE220" i="12"/>
  <c r="BE260" i="12"/>
  <c r="J81" i="13"/>
  <c r="J81" i="14"/>
  <c r="BE118" i="14"/>
  <c r="BE202" i="10"/>
  <c r="E50" i="11"/>
  <c r="BE280" i="11"/>
  <c r="J86" i="12"/>
  <c r="BE117" i="12"/>
  <c r="F59" i="13"/>
  <c r="E50" i="14"/>
  <c r="BE90" i="14"/>
  <c r="BE113" i="14"/>
  <c r="BE157" i="14"/>
  <c r="BE105" i="2"/>
  <c r="BE228" i="2"/>
  <c r="BE273" i="2"/>
  <c r="BE100" i="3"/>
  <c r="F59" i="4"/>
  <c r="BE117" i="4"/>
  <c r="BE123" i="4"/>
  <c r="J56" i="5"/>
  <c r="BE101" i="5"/>
  <c r="BE193" i="5"/>
  <c r="BE200" i="5"/>
  <c r="BE207" i="5"/>
  <c r="F59" i="6"/>
  <c r="BE94" i="6"/>
  <c r="E79" i="7"/>
  <c r="BE94" i="7"/>
  <c r="BE180" i="7"/>
  <c r="BE297" i="8"/>
  <c r="BE150" i="9"/>
  <c r="BE223" i="9"/>
  <c r="F59" i="10"/>
  <c r="BE113" i="10"/>
  <c r="BE123" i="10"/>
  <c r="BE154" i="10"/>
  <c r="BE220" i="10"/>
  <c r="BE287" i="11"/>
  <c r="BE313" i="11"/>
  <c r="BK129" i="15"/>
  <c r="J129" i="15" s="1"/>
  <c r="J66" i="15" s="1"/>
  <c r="F59" i="2"/>
  <c r="BE93" i="2"/>
  <c r="BE115" i="2"/>
  <c r="BE246" i="2"/>
  <c r="BE180" i="3"/>
  <c r="BE184" i="3"/>
  <c r="BE210" i="3"/>
  <c r="BE107" i="4"/>
  <c r="BE218" i="4"/>
  <c r="BE224" i="4"/>
  <c r="BE129" i="5"/>
  <c r="BE213" i="5"/>
  <c r="BE156" i="6"/>
  <c r="BE163" i="6"/>
  <c r="BE195" i="6"/>
  <c r="BE272" i="7"/>
  <c r="BE280" i="7"/>
  <c r="BE316" i="7"/>
  <c r="BE326" i="7"/>
  <c r="E79" i="8"/>
  <c r="BE153" i="8"/>
  <c r="BE176" i="8"/>
  <c r="BE227" i="9"/>
  <c r="BE254" i="10"/>
  <c r="BE237" i="11"/>
  <c r="BE266" i="11"/>
  <c r="BE320" i="11"/>
  <c r="BE92" i="15"/>
  <c r="BE98" i="15"/>
  <c r="BE112" i="15"/>
  <c r="BE105" i="15"/>
  <c r="BE119" i="15"/>
  <c r="BE124" i="15"/>
  <c r="BE130" i="15"/>
  <c r="BE135" i="15"/>
  <c r="BE140" i="15"/>
  <c r="BE151" i="15"/>
  <c r="J84" i="2"/>
  <c r="BE153" i="2"/>
  <c r="BE219" i="2"/>
  <c r="BE241" i="2"/>
  <c r="F59" i="3"/>
  <c r="BE105" i="3"/>
  <c r="BE135" i="4"/>
  <c r="BE135" i="5"/>
  <c r="BK228" i="5"/>
  <c r="J228" i="5" s="1"/>
  <c r="J70" i="5" s="1"/>
  <c r="BE139" i="6"/>
  <c r="BE144" i="6"/>
  <c r="BE201" i="6"/>
  <c r="BE217" i="6"/>
  <c r="BE164" i="7"/>
  <c r="BE169" i="7"/>
  <c r="BE174" i="7"/>
  <c r="BE248" i="7"/>
  <c r="BE255" i="7"/>
  <c r="F88" i="8"/>
  <c r="BE94" i="8"/>
  <c r="BE100" i="8"/>
  <c r="BE163" i="8"/>
  <c r="BE215" i="8"/>
  <c r="BE221" i="8"/>
  <c r="BE239" i="8"/>
  <c r="BE270" i="8"/>
  <c r="E50" i="9"/>
  <c r="BE190" i="9"/>
  <c r="BE243" i="9"/>
  <c r="E50" i="10"/>
  <c r="J85" i="11"/>
  <c r="BE115" i="11"/>
  <c r="BE148" i="11"/>
  <c r="BE158" i="11"/>
  <c r="BE242" i="11"/>
  <c r="BE242" i="12"/>
  <c r="BE248" i="12"/>
  <c r="BE122" i="2"/>
  <c r="BE131" i="2"/>
  <c r="BE195" i="2"/>
  <c r="BK227" i="2"/>
  <c r="J227" i="2" s="1"/>
  <c r="J66" i="2" s="1"/>
  <c r="E50" i="3"/>
  <c r="J85" i="4"/>
  <c r="BE208" i="4"/>
  <c r="BE123" i="5"/>
  <c r="BE148" i="5"/>
  <c r="BE155" i="5"/>
  <c r="BE165" i="5"/>
  <c r="BE185" i="5"/>
  <c r="BE218" i="5"/>
  <c r="BE100" i="6"/>
  <c r="BE115" i="6"/>
  <c r="BE121" i="6"/>
  <c r="BE126" i="6"/>
  <c r="BE150" i="6"/>
  <c r="BE170" i="6"/>
  <c r="BE176" i="6"/>
  <c r="BE235" i="6"/>
  <c r="BE106" i="8"/>
  <c r="BK308" i="8"/>
  <c r="J308" i="8" s="1"/>
  <c r="J69" i="8" s="1"/>
  <c r="F88" i="9"/>
  <c r="BE237" i="9"/>
  <c r="J84" i="10"/>
  <c r="BE144" i="10"/>
  <c r="BE164" i="10"/>
  <c r="BE174" i="10"/>
  <c r="BE224" i="10"/>
  <c r="BE231" i="10"/>
  <c r="BE248" i="10"/>
  <c r="BK253" i="10"/>
  <c r="J253" i="10" s="1"/>
  <c r="J68" i="10" s="1"/>
  <c r="F59" i="11"/>
  <c r="BE104" i="14"/>
  <c r="BE122" i="14"/>
  <c r="BE128" i="14"/>
  <c r="BE133" i="14"/>
  <c r="BE138" i="14"/>
  <c r="BE143" i="14"/>
  <c r="BE147" i="14"/>
  <c r="BE153" i="14"/>
  <c r="E50" i="2"/>
  <c r="BE99" i="2"/>
  <c r="BE201" i="2"/>
  <c r="BE260" i="2"/>
  <c r="BE110" i="3"/>
  <c r="BE128" i="3"/>
  <c r="BE141" i="3"/>
  <c r="BE147" i="3"/>
  <c r="BE112" i="4"/>
  <c r="BE166" i="4"/>
  <c r="BE178" i="4"/>
  <c r="BE194" i="4"/>
  <c r="BE202" i="4"/>
  <c r="E80" i="5"/>
  <c r="BE108" i="5"/>
  <c r="BE177" i="5"/>
  <c r="BE134" i="6"/>
  <c r="BE229" i="6"/>
  <c r="J85" i="7"/>
  <c r="BE138" i="7"/>
  <c r="BE145" i="7"/>
  <c r="J56" i="8"/>
  <c r="BE190" i="8"/>
  <c r="BE231" i="8"/>
  <c r="BE94" i="9"/>
  <c r="BE115" i="9"/>
  <c r="BE162" i="9"/>
  <c r="BE118" i="10"/>
  <c r="BE207" i="10"/>
  <c r="BE126" i="11"/>
  <c r="BE261" i="11"/>
  <c r="BE101" i="12"/>
  <c r="BE140" i="12"/>
  <c r="BE169" i="12"/>
  <c r="BE190" i="12"/>
  <c r="BE209" i="12"/>
  <c r="BE231" i="12"/>
  <c r="BK89" i="13"/>
  <c r="BK88" i="13"/>
  <c r="BK87" i="13"/>
  <c r="J87" i="13" s="1"/>
  <c r="J32" i="13" s="1"/>
  <c r="AG68" i="1" s="1"/>
  <c r="F84" i="14"/>
  <c r="BE108" i="14"/>
  <c r="BE159" i="2"/>
  <c r="BE253" i="2"/>
  <c r="BE267" i="2"/>
  <c r="BE94" i="4"/>
  <c r="BE141" i="4"/>
  <c r="BE148" i="4"/>
  <c r="BE154" i="4"/>
  <c r="BE158" i="4"/>
  <c r="BE174" i="4"/>
  <c r="BE117" i="5"/>
  <c r="BE142" i="5"/>
  <c r="BE161" i="5"/>
  <c r="BE181" i="5"/>
  <c r="BK250" i="6"/>
  <c r="J250" i="6" s="1"/>
  <c r="J69" i="6" s="1"/>
  <c r="BE224" i="7"/>
  <c r="BE321" i="7"/>
  <c r="BE331" i="7"/>
  <c r="BE337" i="7"/>
  <c r="BE133" i="8"/>
  <c r="BE140" i="8"/>
  <c r="BE208" i="8"/>
  <c r="BE225" i="8"/>
  <c r="BE235" i="8"/>
  <c r="BE292" i="8"/>
  <c r="BE303" i="8"/>
  <c r="BE309" i="8"/>
  <c r="BE140" i="9"/>
  <c r="BE176" i="9"/>
  <c r="BE231" i="9"/>
  <c r="BE257" i="9"/>
  <c r="BE93" i="10"/>
  <c r="BE139" i="10"/>
  <c r="BE183" i="10"/>
  <c r="BE188" i="10"/>
  <c r="BE193" i="10"/>
  <c r="BE94" i="11"/>
  <c r="BE101" i="11"/>
  <c r="BE185" i="11"/>
  <c r="BK325" i="11"/>
  <c r="J325" i="11" s="1"/>
  <c r="J69" i="11" s="1"/>
  <c r="BE112" i="12"/>
  <c r="BE153" i="12"/>
  <c r="BE196" i="12"/>
  <c r="BE213" i="12"/>
  <c r="BE236" i="12"/>
  <c r="BK195" i="12"/>
  <c r="J195" i="12"/>
  <c r="J67" i="12" s="1"/>
  <c r="BE90" i="13"/>
  <c r="BE125" i="14"/>
  <c r="BE146" i="15"/>
  <c r="BE142" i="2"/>
  <c r="BE207" i="2"/>
  <c r="BE122" i="3"/>
  <c r="BE134" i="3"/>
  <c r="BE160" i="3"/>
  <c r="BE100" i="4"/>
  <c r="BK223" i="4"/>
  <c r="J223" i="4"/>
  <c r="J69" i="4" s="1"/>
  <c r="F59" i="5"/>
  <c r="BK141" i="5"/>
  <c r="J141" i="5" s="1"/>
  <c r="J67" i="5" s="1"/>
  <c r="BE182" i="6"/>
  <c r="BE245" i="6"/>
  <c r="BE251" i="6"/>
  <c r="F59" i="7"/>
  <c r="BE150" i="7"/>
  <c r="BE218" i="7"/>
  <c r="BE230" i="7"/>
  <c r="BE242" i="7"/>
  <c r="BE276" i="7"/>
  <c r="BE294" i="7"/>
  <c r="BE183" i="8"/>
  <c r="BE259" i="8"/>
  <c r="BE287" i="8"/>
  <c r="BE326" i="11"/>
  <c r="BE226" i="12"/>
  <c r="BE254" i="12"/>
  <c r="E50" i="15"/>
  <c r="J56" i="15"/>
  <c r="F59" i="15"/>
  <c r="BE224" i="6"/>
  <c r="BE192" i="7"/>
  <c r="BE236" i="7"/>
  <c r="BE261" i="7"/>
  <c r="BE288" i="7"/>
  <c r="BE300" i="7"/>
  <c r="BE145" i="8"/>
  <c r="BE169" i="8"/>
  <c r="BE247" i="8"/>
  <c r="BE253" i="8"/>
  <c r="BE265" i="8"/>
  <c r="BE203" i="9"/>
  <c r="BE134" i="10"/>
  <c r="BE235" i="10"/>
  <c r="BE191" i="11"/>
  <c r="BE210" i="11"/>
  <c r="BE145" i="12"/>
  <c r="BE158" i="12"/>
  <c r="BE176" i="12"/>
  <c r="E50" i="13"/>
  <c r="BE97" i="14"/>
  <c r="BE186" i="2"/>
  <c r="BE94" i="3"/>
  <c r="BE116" i="3"/>
  <c r="BE176" i="3"/>
  <c r="BE192" i="3"/>
  <c r="BE198" i="3"/>
  <c r="BE170" i="4"/>
  <c r="BE186" i="4"/>
  <c r="BE213" i="4"/>
  <c r="BE95" i="5"/>
  <c r="BE223" i="5"/>
  <c r="BE229" i="5"/>
  <c r="BE205" i="6"/>
  <c r="BE240" i="6"/>
  <c r="BE100" i="7"/>
  <c r="BE265" i="7"/>
  <c r="BE311" i="7"/>
  <c r="BK336" i="7"/>
  <c r="J336" i="7" s="1"/>
  <c r="J69" i="7" s="1"/>
  <c r="BE111" i="8"/>
  <c r="BE127" i="8"/>
  <c r="BE158" i="8"/>
  <c r="BE196" i="8"/>
  <c r="BE202" i="8"/>
  <c r="BE275" i="8"/>
  <c r="BE145" i="9"/>
  <c r="BE265" i="9"/>
  <c r="BE270" i="9"/>
  <c r="BE216" i="10"/>
  <c r="BE243" i="10"/>
  <c r="BE302" i="11"/>
  <c r="BE306" i="11"/>
  <c r="BE95" i="12"/>
  <c r="BE203" i="12"/>
  <c r="BK259" i="12"/>
  <c r="J259" i="12" s="1"/>
  <c r="J70" i="12" s="1"/>
  <c r="F39" i="10"/>
  <c r="BD65" i="1" s="1"/>
  <c r="AS54" i="1"/>
  <c r="J36" i="11"/>
  <c r="AW66" i="1" s="1"/>
  <c r="F38" i="5"/>
  <c r="BC60" i="1"/>
  <c r="F38" i="11"/>
  <c r="BC66" i="1" s="1"/>
  <c r="F36" i="9"/>
  <c r="BA64" i="1" s="1"/>
  <c r="F37" i="3"/>
  <c r="BB58" i="1"/>
  <c r="F37" i="11"/>
  <c r="BB66" i="1"/>
  <c r="J36" i="2"/>
  <c r="AW56" i="1" s="1"/>
  <c r="F38" i="15"/>
  <c r="BC72" i="1"/>
  <c r="BC71" i="1"/>
  <c r="AY71" i="1" s="1"/>
  <c r="F39" i="3"/>
  <c r="BD58" i="1" s="1"/>
  <c r="F38" i="6"/>
  <c r="BC61" i="1"/>
  <c r="J36" i="8"/>
  <c r="AW63" i="1"/>
  <c r="F37" i="2"/>
  <c r="BB56" i="1" s="1"/>
  <c r="BB55" i="1" s="1"/>
  <c r="AX55" i="1" s="1"/>
  <c r="F38" i="8"/>
  <c r="BC63" i="1" s="1"/>
  <c r="F39" i="6"/>
  <c r="BD61" i="1" s="1"/>
  <c r="F36" i="5"/>
  <c r="BA60" i="1"/>
  <c r="F37" i="6"/>
  <c r="BB61" i="1"/>
  <c r="F35" i="13"/>
  <c r="AZ68" i="1" s="1"/>
  <c r="F38" i="9"/>
  <c r="BC64" i="1"/>
  <c r="F39" i="12"/>
  <c r="BD67" i="1" s="1"/>
  <c r="F39" i="7"/>
  <c r="BD62" i="1" s="1"/>
  <c r="F38" i="12"/>
  <c r="BC67" i="1"/>
  <c r="F38" i="14"/>
  <c r="BC70" i="1"/>
  <c r="BC69" i="1"/>
  <c r="AY69" i="1" s="1"/>
  <c r="F39" i="14"/>
  <c r="BD70" i="1"/>
  <c r="BD69" i="1"/>
  <c r="F36" i="11"/>
  <c r="BA66" i="1"/>
  <c r="J36" i="3"/>
  <c r="AW58" i="1"/>
  <c r="J36" i="5"/>
  <c r="AW60" i="1"/>
  <c r="J36" i="4"/>
  <c r="AW59" i="1" s="1"/>
  <c r="F39" i="15"/>
  <c r="BD72" i="1"/>
  <c r="BD71" i="1"/>
  <c r="F36" i="14"/>
  <c r="BA70" i="1"/>
  <c r="BA69" i="1" s="1"/>
  <c r="AW69" i="1" s="1"/>
  <c r="F36" i="12"/>
  <c r="BA67" i="1" s="1"/>
  <c r="F39" i="5"/>
  <c r="BD60" i="1"/>
  <c r="J36" i="14"/>
  <c r="AW70" i="1" s="1"/>
  <c r="F36" i="10"/>
  <c r="BA65" i="1"/>
  <c r="F37" i="10"/>
  <c r="BB65" i="1"/>
  <c r="F39" i="4"/>
  <c r="BD59" i="1"/>
  <c r="F36" i="15"/>
  <c r="BA72" i="1" s="1"/>
  <c r="BA71" i="1" s="1"/>
  <c r="AW71" i="1" s="1"/>
  <c r="F39" i="9"/>
  <c r="BD64" i="1" s="1"/>
  <c r="F37" i="8"/>
  <c r="BB63" i="1"/>
  <c r="F37" i="12"/>
  <c r="BB67" i="1"/>
  <c r="F37" i="4"/>
  <c r="BB59" i="1"/>
  <c r="J36" i="15"/>
  <c r="AW72" i="1" s="1"/>
  <c r="F36" i="7"/>
  <c r="BA62" i="1"/>
  <c r="F37" i="14"/>
  <c r="BB70" i="1" s="1"/>
  <c r="BB69" i="1" s="1"/>
  <c r="AX69" i="1" s="1"/>
  <c r="F36" i="8"/>
  <c r="BA63" i="1"/>
  <c r="J36" i="9"/>
  <c r="AW64" i="1"/>
  <c r="J36" i="6"/>
  <c r="AW61" i="1" s="1"/>
  <c r="F39" i="2"/>
  <c r="BD56" i="1"/>
  <c r="BD55" i="1" s="1"/>
  <c r="F37" i="7"/>
  <c r="BB62" i="1"/>
  <c r="F36" i="2"/>
  <c r="BA56" i="1" s="1"/>
  <c r="BA55" i="1" s="1"/>
  <c r="F38" i="10"/>
  <c r="BC65" i="1"/>
  <c r="F37" i="5"/>
  <c r="BB60" i="1" s="1"/>
  <c r="J36" i="7"/>
  <c r="AW62" i="1"/>
  <c r="F36" i="13"/>
  <c r="BA68" i="1" s="1"/>
  <c r="F37" i="15"/>
  <c r="BB72" i="1"/>
  <c r="BB71" i="1" s="1"/>
  <c r="AX71" i="1" s="1"/>
  <c r="F39" i="8"/>
  <c r="BD63" i="1"/>
  <c r="J36" i="12"/>
  <c r="AW67" i="1" s="1"/>
  <c r="F38" i="4"/>
  <c r="BC59" i="1"/>
  <c r="F36" i="4"/>
  <c r="BA59" i="1" s="1"/>
  <c r="F38" i="3"/>
  <c r="BC58" i="1"/>
  <c r="F37" i="9"/>
  <c r="BB64" i="1"/>
  <c r="F39" i="11"/>
  <c r="BD66" i="1"/>
  <c r="F38" i="2"/>
  <c r="BC56" i="1" s="1"/>
  <c r="BC55" i="1" s="1"/>
  <c r="AY55" i="1" s="1"/>
  <c r="J36" i="10"/>
  <c r="AW65" i="1" s="1"/>
  <c r="F36" i="3"/>
  <c r="BA58" i="1" s="1"/>
  <c r="F36" i="6"/>
  <c r="BA61" i="1"/>
  <c r="F38" i="7"/>
  <c r="BC62" i="1"/>
  <c r="T91" i="2" l="1"/>
  <c r="T90" i="2"/>
  <c r="R93" i="5"/>
  <c r="R92" i="5"/>
  <c r="BK92" i="7"/>
  <c r="BK91" i="7"/>
  <c r="J91" i="7"/>
  <c r="J63" i="7"/>
  <c r="P92" i="8"/>
  <c r="P91" i="8"/>
  <c r="AU63" i="1"/>
  <c r="R92" i="8"/>
  <c r="R91" i="8" s="1"/>
  <c r="T90" i="15"/>
  <c r="T89" i="15"/>
  <c r="T92" i="4"/>
  <c r="T91" i="4"/>
  <c r="T92" i="8"/>
  <c r="T91" i="8"/>
  <c r="T92" i="6"/>
  <c r="T91" i="6" s="1"/>
  <c r="T92" i="7"/>
  <c r="T91" i="7"/>
  <c r="P92" i="6"/>
  <c r="P91" i="6" s="1"/>
  <c r="AU61" i="1" s="1"/>
  <c r="T93" i="5"/>
  <c r="T92" i="5"/>
  <c r="R92" i="11"/>
  <c r="R91" i="11"/>
  <c r="P92" i="3"/>
  <c r="P91" i="3"/>
  <c r="AU58" i="1" s="1"/>
  <c r="P92" i="9"/>
  <c r="P91" i="9"/>
  <c r="AU64" i="1" s="1"/>
  <c r="P93" i="5"/>
  <c r="P92" i="5"/>
  <c r="AU60" i="1"/>
  <c r="P92" i="7"/>
  <c r="P91" i="7"/>
  <c r="AU62" i="1"/>
  <c r="BK92" i="9"/>
  <c r="J92" i="9"/>
  <c r="J64" i="9" s="1"/>
  <c r="BK93" i="5"/>
  <c r="BK92" i="5"/>
  <c r="J92" i="5" s="1"/>
  <c r="J32" i="5" s="1"/>
  <c r="AG60" i="1" s="1"/>
  <c r="P90" i="15"/>
  <c r="P89" i="15"/>
  <c r="AU72" i="1"/>
  <c r="BK92" i="6"/>
  <c r="BK91" i="6"/>
  <c r="J91" i="6"/>
  <c r="J32" i="6" s="1"/>
  <c r="AG61" i="1" s="1"/>
  <c r="AN61" i="1" s="1"/>
  <c r="R91" i="10"/>
  <c r="R90" i="10"/>
  <c r="P92" i="4"/>
  <c r="P91" i="4"/>
  <c r="AU59" i="1"/>
  <c r="R92" i="4"/>
  <c r="R91" i="4" s="1"/>
  <c r="BK92" i="3"/>
  <c r="J92" i="3"/>
  <c r="J64" i="3"/>
  <c r="T93" i="12"/>
  <c r="T92" i="12"/>
  <c r="R92" i="3"/>
  <c r="R91" i="3"/>
  <c r="R92" i="6"/>
  <c r="R91" i="6"/>
  <c r="BK91" i="10"/>
  <c r="J91" i="10" s="1"/>
  <c r="J64" i="10" s="1"/>
  <c r="P91" i="10"/>
  <c r="P90" i="10"/>
  <c r="AU65" i="1"/>
  <c r="BK90" i="15"/>
  <c r="J90" i="15"/>
  <c r="J64" i="15"/>
  <c r="J93" i="3"/>
  <c r="J65" i="3" s="1"/>
  <c r="BK92" i="4"/>
  <c r="J92" i="4"/>
  <c r="J64" i="4" s="1"/>
  <c r="J93" i="6"/>
  <c r="J65" i="6"/>
  <c r="J93" i="9"/>
  <c r="J65" i="9"/>
  <c r="J92" i="10"/>
  <c r="J65" i="10"/>
  <c r="BK88" i="14"/>
  <c r="J88" i="14"/>
  <c r="J64" i="14" s="1"/>
  <c r="BK93" i="12"/>
  <c r="J93" i="12"/>
  <c r="J64" i="12" s="1"/>
  <c r="J63" i="13"/>
  <c r="J88" i="13"/>
  <c r="J64" i="13"/>
  <c r="J89" i="13"/>
  <c r="J65" i="13"/>
  <c r="J91" i="15"/>
  <c r="J65" i="15"/>
  <c r="BK92" i="8"/>
  <c r="J92" i="8" s="1"/>
  <c r="J64" i="8" s="1"/>
  <c r="J93" i="7"/>
  <c r="J65" i="7" s="1"/>
  <c r="BK91" i="2"/>
  <c r="BK90" i="2"/>
  <c r="J90" i="2"/>
  <c r="J63" i="2"/>
  <c r="J94" i="5"/>
  <c r="J65" i="5"/>
  <c r="BK92" i="11"/>
  <c r="J92" i="11"/>
  <c r="J64" i="11" s="1"/>
  <c r="J35" i="6"/>
  <c r="AV61" i="1"/>
  <c r="AT61" i="1" s="1"/>
  <c r="F35" i="15"/>
  <c r="AZ72" i="1"/>
  <c r="AZ71" i="1"/>
  <c r="AV71" i="1"/>
  <c r="AT71" i="1"/>
  <c r="F35" i="8"/>
  <c r="AZ63" i="1"/>
  <c r="F35" i="11"/>
  <c r="AZ66" i="1" s="1"/>
  <c r="J35" i="4"/>
  <c r="AV59" i="1"/>
  <c r="AT59" i="1" s="1"/>
  <c r="J35" i="9"/>
  <c r="AV64" i="1"/>
  <c r="AT64" i="1"/>
  <c r="F35" i="5"/>
  <c r="AZ60" i="1"/>
  <c r="F35" i="4"/>
  <c r="AZ59" i="1"/>
  <c r="BA57" i="1"/>
  <c r="AW57" i="1" s="1"/>
  <c r="J35" i="13"/>
  <c r="AV68" i="1"/>
  <c r="AT68" i="1" s="1"/>
  <c r="BC57" i="1"/>
  <c r="AY57" i="1" s="1"/>
  <c r="F35" i="12"/>
  <c r="AZ67" i="1"/>
  <c r="J35" i="15"/>
  <c r="AV72" i="1"/>
  <c r="AT72" i="1"/>
  <c r="F35" i="14"/>
  <c r="AZ70" i="1" s="1"/>
  <c r="AZ69" i="1" s="1"/>
  <c r="AV69" i="1" s="1"/>
  <c r="AT69" i="1" s="1"/>
  <c r="AW55" i="1"/>
  <c r="J35" i="10"/>
  <c r="AV65" i="1"/>
  <c r="AT65" i="1"/>
  <c r="J35" i="12"/>
  <c r="AV67" i="1"/>
  <c r="AT67" i="1"/>
  <c r="J35" i="2"/>
  <c r="AV56" i="1" s="1"/>
  <c r="AT56" i="1" s="1"/>
  <c r="F35" i="7"/>
  <c r="AZ62" i="1" s="1"/>
  <c r="F35" i="6"/>
  <c r="AZ61" i="1" s="1"/>
  <c r="BB57" i="1"/>
  <c r="AX57" i="1"/>
  <c r="F35" i="3"/>
  <c r="AZ58" i="1" s="1"/>
  <c r="F35" i="9"/>
  <c r="AZ64" i="1"/>
  <c r="J35" i="11"/>
  <c r="AV66" i="1"/>
  <c r="AT66" i="1"/>
  <c r="J35" i="5"/>
  <c r="AV60" i="1"/>
  <c r="AT60" i="1"/>
  <c r="F35" i="10"/>
  <c r="AZ65" i="1" s="1"/>
  <c r="J35" i="14"/>
  <c r="AV70" i="1"/>
  <c r="AT70" i="1" s="1"/>
  <c r="J35" i="3"/>
  <c r="AV58" i="1" s="1"/>
  <c r="AT58" i="1" s="1"/>
  <c r="AU71" i="1"/>
  <c r="J35" i="7"/>
  <c r="AV62" i="1"/>
  <c r="AT62" i="1"/>
  <c r="J35" i="8"/>
  <c r="AV63" i="1" s="1"/>
  <c r="AT63" i="1" s="1"/>
  <c r="F35" i="2"/>
  <c r="AZ56" i="1" s="1"/>
  <c r="AZ55" i="1" s="1"/>
  <c r="BD57" i="1"/>
  <c r="J41" i="6" l="1"/>
  <c r="J41" i="5"/>
  <c r="J93" i="5"/>
  <c r="J64" i="5"/>
  <c r="J92" i="6"/>
  <c r="J64" i="6"/>
  <c r="BK91" i="9"/>
  <c r="J91" i="9"/>
  <c r="BK87" i="14"/>
  <c r="J87" i="14" s="1"/>
  <c r="J63" i="14" s="1"/>
  <c r="BK92" i="12"/>
  <c r="J92" i="12" s="1"/>
  <c r="J63" i="12" s="1"/>
  <c r="J91" i="2"/>
  <c r="J64" i="2"/>
  <c r="BK91" i="3"/>
  <c r="J91" i="3"/>
  <c r="J63" i="3" s="1"/>
  <c r="J63" i="5"/>
  <c r="BK91" i="8"/>
  <c r="J91" i="8" s="1"/>
  <c r="J32" i="8" s="1"/>
  <c r="AG63" i="1" s="1"/>
  <c r="AN63" i="1" s="1"/>
  <c r="J92" i="7"/>
  <c r="J64" i="7"/>
  <c r="J63" i="6"/>
  <c r="BK91" i="4"/>
  <c r="J91" i="4"/>
  <c r="BK91" i="11"/>
  <c r="J91" i="11"/>
  <c r="J63" i="11"/>
  <c r="J41" i="13"/>
  <c r="BK90" i="10"/>
  <c r="J90" i="10"/>
  <c r="BK89" i="15"/>
  <c r="J89" i="15"/>
  <c r="J63" i="15"/>
  <c r="AN68" i="1"/>
  <c r="AN60" i="1"/>
  <c r="BD54" i="1"/>
  <c r="W33" i="1" s="1"/>
  <c r="J32" i="9"/>
  <c r="AG64" i="1"/>
  <c r="AN64" i="1" s="1"/>
  <c r="AU57" i="1"/>
  <c r="AV55" i="1"/>
  <c r="AT55" i="1" s="1"/>
  <c r="J32" i="10"/>
  <c r="AG65" i="1" s="1"/>
  <c r="AN65" i="1" s="1"/>
  <c r="BA54" i="1"/>
  <c r="W30" i="1"/>
  <c r="BB54" i="1"/>
  <c r="W31" i="1"/>
  <c r="J32" i="4"/>
  <c r="AG59" i="1" s="1"/>
  <c r="AN59" i="1" s="1"/>
  <c r="BC54" i="1"/>
  <c r="AY54" i="1" s="1"/>
  <c r="J32" i="7"/>
  <c r="AG62" i="1" s="1"/>
  <c r="AN62" i="1" s="1"/>
  <c r="AZ57" i="1"/>
  <c r="AV57" i="1"/>
  <c r="AT57" i="1"/>
  <c r="J32" i="2"/>
  <c r="AG56" i="1"/>
  <c r="AN56" i="1" s="1"/>
  <c r="J63" i="10" l="1"/>
  <c r="J41" i="8"/>
  <c r="J41" i="9"/>
  <c r="J63" i="9"/>
  <c r="J41" i="4"/>
  <c r="J63" i="4"/>
  <c r="J41" i="10"/>
  <c r="J41" i="2"/>
  <c r="J41" i="7"/>
  <c r="J63" i="8"/>
  <c r="AZ54" i="1"/>
  <c r="W29" i="1"/>
  <c r="J32" i="11"/>
  <c r="AG66" i="1" s="1"/>
  <c r="AN66" i="1" s="1"/>
  <c r="J32" i="14"/>
  <c r="AG70" i="1"/>
  <c r="AG69" i="1"/>
  <c r="AN69" i="1"/>
  <c r="AU54" i="1"/>
  <c r="AW54" i="1"/>
  <c r="AK30" i="1"/>
  <c r="J32" i="12"/>
  <c r="AG67" i="1"/>
  <c r="AN67" i="1"/>
  <c r="J32" i="3"/>
  <c r="AG58" i="1"/>
  <c r="AN58" i="1"/>
  <c r="AG55" i="1"/>
  <c r="W32" i="1"/>
  <c r="AX54" i="1"/>
  <c r="J32" i="15"/>
  <c r="AG72" i="1"/>
  <c r="AN72" i="1"/>
  <c r="AN70" i="1" l="1"/>
  <c r="J41" i="11"/>
  <c r="AN55" i="1"/>
  <c r="J41" i="3"/>
  <c r="J41" i="15"/>
  <c r="J41" i="14"/>
  <c r="J41" i="12"/>
  <c r="AV54" i="1"/>
  <c r="AK29" i="1" s="1"/>
  <c r="AG71" i="1"/>
  <c r="AN71" i="1"/>
  <c r="AG57" i="1"/>
  <c r="AN57" i="1" s="1"/>
  <c r="AG54" i="1" l="1"/>
  <c r="AT54" i="1"/>
  <c r="AN54" i="1" l="1"/>
  <c r="AK26" i="1"/>
  <c r="AK35" i="1"/>
</calcChain>
</file>

<file path=xl/sharedStrings.xml><?xml version="1.0" encoding="utf-8"?>
<sst xmlns="http://schemas.openxmlformats.org/spreadsheetml/2006/main" count="22107" uniqueCount="1607">
  <si>
    <t>Export Komplet</t>
  </si>
  <si>
    <t>VZ</t>
  </si>
  <si>
    <t>2.0</t>
  </si>
  <si>
    <t>ZAMOK</t>
  </si>
  <si>
    <t>False</t>
  </si>
  <si>
    <t>{5bad87a3-ad83-448b-bb67-bc5dc6202ef8}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</si>
  <si>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</si>
  <si>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</si>
  <si>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</si>
  <si>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</si>
  <si>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</si>
  <si>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</si>
  <si>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</si>
  <si>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</si>
  <si>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1247-26/tp-P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</si>
  <si>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</si>
  <si>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</si>
  <si>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Hanušovice - Holba - rámcový rozpočet úprav oblasti</t>
  </si>
  <si>
    <t>KSO:</t>
  </si>
  <si>
    <t/>
  </si>
  <si>
    <t>CC-CZ:</t>
  </si>
  <si>
    <t>Místo:</t>
  </si>
  <si>
    <t>k.ú. Hanušovice</t>
  </si>
  <si>
    <t>Datum:</t>
  </si>
  <si>
    <t>4. 8. 2026</t>
  </si>
  <si>
    <t>Zadavatel:</t>
  </si>
  <si>
    <t>IČ:</t>
  </si>
  <si>
    <t>00302546</t>
  </si>
  <si>
    <t>Město Hanušovice</t>
  </si>
  <si>
    <t>DIČ:</t>
  </si>
  <si>
    <t>CZ00302546</t>
  </si>
  <si>
    <t>Účastník:</t>
  </si>
  <si>
    <t>Vyplň údaj</t>
  </si>
  <si>
    <t>Projektant:</t>
  </si>
  <si>
    <t>27821251</t>
  </si>
  <si>
    <t>Cekr CZ s.r.o.</t>
  </si>
  <si>
    <t>CZ27821251</t>
  </si>
  <si>
    <t>True</t>
  </si>
  <si>
    <t>Zpracovatel:</t>
  </si>
  <si>
    <t>Jan Zamykal, CS ÚRS 2026/I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</si>
  <si>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</si>
  <si>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</si>
  <si>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</si>
  <si>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</si>
  <si>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</si>
  <si>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</si>
  <si>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</si>
  <si>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</si>
  <si>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</si>
  <si>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</si>
  <si>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</si>
  <si>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</si>
  <si>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</si>
  <si>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</si>
  <si>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</si>
  <si>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</si>
  <si>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</si>
  <si>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</si>
  <si>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</si>
  <si>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</si>
  <si>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</si>
  <si>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</si>
  <si>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</si>
  <si>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</si>
  <si>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</si>
  <si>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</si>
  <si>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</si>
  <si>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</si>
  <si>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</si>
  <si>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</si>
  <si>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</si>
  <si>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</si>
  <si>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</si>
  <si>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</si>
  <si>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</si>
  <si>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</si>
  <si>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</si>
  <si>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</si>
  <si>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</si>
  <si>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</si>
  <si>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000</t>
  </si>
  <si>
    <t>Objekty přípravy staveniště</t>
  </si>
  <si>
    <t>STA</t>
  </si>
  <si>
    <t>1</t>
  </si>
  <si>
    <t>{2deec942-6563-4c7d-8ab9-e29e64106373}</t>
  </si>
  <si>
    <t>2</t>
  </si>
  <si>
    <t>/</t>
  </si>
  <si>
    <t>SO 001</t>
  </si>
  <si>
    <t>Příprava staveniště, demolice - vnitroblok</t>
  </si>
  <si>
    <t>Soupis</t>
  </si>
  <si>
    <t>{d59b99a8-548d-4606-b1f8-436dda4c39e7}</t>
  </si>
  <si>
    <t>100</t>
  </si>
  <si>
    <t>Komunikace</t>
  </si>
  <si>
    <t>{3e50805b-7122-4b6e-bf32-a800b178e540}</t>
  </si>
  <si>
    <t>SO 101</t>
  </si>
  <si>
    <t>Komunikace vozidlová - MK 26c</t>
  </si>
  <si>
    <t>{1ecbe3f3-69db-4de6-906f-b8ae858e51ed}</t>
  </si>
  <si>
    <t>SO 101.1</t>
  </si>
  <si>
    <t>Komunikace vozidlová - MK 2c</t>
  </si>
  <si>
    <t>{1e9e3687-1a79-4efa-b902-f8e8048b201a}</t>
  </si>
  <si>
    <t>SO 101.2</t>
  </si>
  <si>
    <t>Komunikace vozidlová - MK 28c</t>
  </si>
  <si>
    <t>{c1e42a41-45e9-487e-8068-2b7d9f21bf02}</t>
  </si>
  <si>
    <t>SO 101.3</t>
  </si>
  <si>
    <t>Komunikace vozidlová - UK 29u</t>
  </si>
  <si>
    <t>{b98a2ae1-8358-4989-942a-95250cf173e4}</t>
  </si>
  <si>
    <t>SO 101.4</t>
  </si>
  <si>
    <t>Komunikace vozidlová - MK 40c</t>
  </si>
  <si>
    <t>{de5ddde9-c4d8-47aa-89a2-b791e2c09488}</t>
  </si>
  <si>
    <t>SO 101.5</t>
  </si>
  <si>
    <t>Komunikace vozidlová - UK 39u</t>
  </si>
  <si>
    <t>{2296a6b3-9dd6-4ffa-92a5-a701af109932}</t>
  </si>
  <si>
    <t>SO 102</t>
  </si>
  <si>
    <t>Odstavné plochy</t>
  </si>
  <si>
    <t>{057062ea-d08c-4795-b402-21d4dc78cb19}</t>
  </si>
  <si>
    <t>SO 103</t>
  </si>
  <si>
    <t>Sjezdy</t>
  </si>
  <si>
    <t>{09b2e1a6-e385-4243-b0bf-0f21c1c6b263}</t>
  </si>
  <si>
    <t>SO 110</t>
  </si>
  <si>
    <t>Komunikace pro pěší - chodníky 15d, 48d a 49d</t>
  </si>
  <si>
    <t>{138b5d37-ad09-4932-9e1d-49db7ee5c1d1}</t>
  </si>
  <si>
    <t>SO 110.1</t>
  </si>
  <si>
    <t>Komunikace pro pěší - chodník 30d</t>
  </si>
  <si>
    <t>{30756037-9ca2-433b-98b3-1f46c350355c}</t>
  </si>
  <si>
    <t>SO 191</t>
  </si>
  <si>
    <t>DIO</t>
  </si>
  <si>
    <t>{ce1d551d-e133-410d-b542-e47bdfefa181}</t>
  </si>
  <si>
    <t>800</t>
  </si>
  <si>
    <t>Vegetační úpravy a rekultivace</t>
  </si>
  <si>
    <t>{35b4853b-35d5-4330-997a-f90a1de86d49}</t>
  </si>
  <si>
    <t>SO 801</t>
  </si>
  <si>
    <t>Sadové úpravy, JTÚ a rekultivace</t>
  </si>
  <si>
    <t>{4d6f68b2-625f-4c79-bdf8-f786e2d6013a}</t>
  </si>
  <si>
    <t>900</t>
  </si>
  <si>
    <t>Volná řada objektů</t>
  </si>
  <si>
    <t>{74db9fa9-0a98-4da3-8d5a-9e41d7363606}</t>
  </si>
  <si>
    <t>SO 901</t>
  </si>
  <si>
    <t>VRN</t>
  </si>
  <si>
    <t>{01181896-6b1f-4fa7-a27c-2dae9f4c6158}</t>
  </si>
  <si>
    <t>KRYCÍ LIST SOUPISU PRACÍ</t>
  </si>
  <si>
    <t>Objekt:</t>
  </si>
  <si>
    <t>000 - Objekty přípravy staveniště</t>
  </si>
  <si>
    <t>Soupis:</t>
  </si>
  <si>
    <t>SO 001 - Příprava staveniště, demolice - vnitroblok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</si>
  <si>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</si>
  <si>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</si>
  <si>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</si>
  <si>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</si>
  <si>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</si>
  <si>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</si>
  <si>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</si>
  <si>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</si>
  <si>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</si>
  <si>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</si>
  <si>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</si>
  <si>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</si>
  <si>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</si>
  <si>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</si>
  <si>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</si>
  <si>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</si>
  <si>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</si>
  <si>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</si>
  <si>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</si>
  <si>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</si>
  <si>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</si>
  <si>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</si>
  <si>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</si>
  <si>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</si>
  <si>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</si>
  <si>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</si>
  <si>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</si>
  <si>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111211101</t>
  </si>
  <si>
    <t>Odstranění křovin a stromů s odstraněním kořenů ručně průměru kmene do 100 mm jakékoliv plochy v rovině nebo ve svahu o sklonu do 1:5</t>
  </si>
  <si>
    <t>m2</t>
  </si>
  <si>
    <t>CS ÚRS 2026 01</t>
  </si>
  <si>
    <t>4</t>
  </si>
  <si>
    <t>-330150821</t>
  </si>
  <si>
    <t>Online PSC</t>
  </si>
  <si>
    <t>https://podminky.urs.cz/item/CS_URS_2026_01/111211101</t>
  </si>
  <si>
    <t>VV</t>
  </si>
  <si>
    <t>"odstranění keřů a křovin - nové chodníky dle PD"</t>
  </si>
  <si>
    <t>"odečteno digitálně z grafické části PD"</t>
  </si>
  <si>
    <t>30,0</t>
  </si>
  <si>
    <t>Součet</t>
  </si>
  <si>
    <t>112151312</t>
  </si>
  <si>
    <t>Pokácení stromu postupné bez spouštění částí kmene a koruny o průměru na řezné ploše pařezu přes 200 do 300 mm</t>
  </si>
  <si>
    <t>kus</t>
  </si>
  <si>
    <t>1850584670</t>
  </si>
  <si>
    <t>https://podminky.urs.cz/item/CS_URS_2026_01/112151312</t>
  </si>
  <si>
    <t>"ztížené kácení stromu ve vnitrobloku - nové chodníky dle PD"</t>
  </si>
  <si>
    <t>5</t>
  </si>
  <si>
    <t>3</t>
  </si>
  <si>
    <t>112155215</t>
  </si>
  <si>
    <t>Štěpkování s naložením na dopravní prostředek a odvozem do 20 km stromků a větví solitérů, průměru kmene do 300 mm</t>
  </si>
  <si>
    <t>-1651272012</t>
  </si>
  <si>
    <t>https://podminky.urs.cz/item/CS_URS_2026_01/112155215</t>
  </si>
  <si>
    <t>"štěpkování větví kácených stromů k dalšímu využití na místě"</t>
  </si>
  <si>
    <t>112155311</t>
  </si>
  <si>
    <t>Štěpkování s naložením na dopravní prostředek a odvozem do 20 km keřového porostu středně hustého</t>
  </si>
  <si>
    <t>651358971</t>
  </si>
  <si>
    <t>https://podminky.urs.cz/item/CS_URS_2026_01/112155311</t>
  </si>
  <si>
    <t>"štěpkování keřů a křovin k dalšímu využití na místě"</t>
  </si>
  <si>
    <t>112201113</t>
  </si>
  <si>
    <t>Odstranění pařezu v rovině nebo na svahu do 1:5 o průměru pařezu na řezné ploše přes 300 do 400 mm</t>
  </si>
  <si>
    <t>-1918738304</t>
  </si>
  <si>
    <t>https://podminky.urs.cz/item/CS_URS_2026_01/112201113</t>
  </si>
  <si>
    <t>"odstranění pařezů vč.jejich likvidace"</t>
  </si>
  <si>
    <t>6</t>
  </si>
  <si>
    <t>113106123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</si>
  <si>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</si>
  <si>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1779249452</t>
  </si>
  <si>
    <t>https://podminky.urs.cz/item/CS_URS_2026_01/113106123</t>
  </si>
  <si>
    <t>"rozebrání dlažeb stáv.chodníků dle PD""</t>
  </si>
  <si>
    <t>"odečteno digitálně, výpočet SW"</t>
  </si>
  <si>
    <t>"plochy chodníku 49 d; u čp. 490 - 493"</t>
  </si>
  <si>
    <t>131,50+144,90</t>
  </si>
  <si>
    <t>"plochy chodníku 48 d; č p.488 a 489 - vnitroblok +podél ul.Na Holbě"</t>
  </si>
  <si>
    <t>11,80+189,20</t>
  </si>
  <si>
    <t>7</t>
  </si>
  <si>
    <t>113106171</t>
  </si>
  <si>
    <t>Rozebrání dlažeb vozovek a ploch s přemístěním hmot na skládku na vzdálenost do 3 m nebo s naložením na dopravní prostředek, s jakoukoliv výplní spár ručně ze zámkové dlažby s ložem z kameniva</t>
  </si>
  <si>
    <t>572718429</t>
  </si>
  <si>
    <t>https://podminky.urs.cz/item/CS_URS_2026_01/113106171</t>
  </si>
  <si>
    <t>"rozebrání dlažeb stáv.odstavných ploch dle PD""</t>
  </si>
  <si>
    <t>"plocha sjezdu k trafostanici mezi čp.491 a 492"</t>
  </si>
  <si>
    <t>42,30</t>
  </si>
  <si>
    <t>"odstavné plochy u Hrušky"</t>
  </si>
  <si>
    <t>404,50</t>
  </si>
  <si>
    <t>"odstavná plocha u čp.494 - plocha 19 op"</t>
  </si>
  <si>
    <t>401,60</t>
  </si>
  <si>
    <t>8</t>
  </si>
  <si>
    <t>113107231</t>
  </si>
  <si>
    <t>Odstranění podkladů nebo krytů strojně plochy jednotlivě přes 200 m2 s přemístěním hmot na skládku na vzdálenost do 20 m nebo s naložením na dopravní prostředek z betonu prostého, o tl. vrstvy přes 100 do 150 mm</t>
  </si>
  <si>
    <t>-2020440931</t>
  </si>
  <si>
    <t>https://podminky.urs.cz/item/CS_URS_2026_01/113107231</t>
  </si>
  <si>
    <t>"vybourání bet.krytu stáv.chodníků dle PD""</t>
  </si>
  <si>
    <t>21,50+52,0</t>
  </si>
  <si>
    <t>"plochy chodníku 15d a 48 d; č p.488 a 489 - vnitroblok"</t>
  </si>
  <si>
    <t>229,80+75,40</t>
  </si>
  <si>
    <t>"MK 26c + stání"</t>
  </si>
  <si>
    <t>106,0</t>
  </si>
  <si>
    <t>9</t>
  </si>
  <si>
    <t>113154548</t>
  </si>
  <si>
    <t>Frézování živičného podkladu nebo krytu s naložením hmot na dopravní prostředek plochy přes 500 do 2 000 m2 pruhu šířky přes 1 m, tloušťky vrstvy 100 mm</t>
  </si>
  <si>
    <t>547822277</t>
  </si>
  <si>
    <t>https://podminky.urs.cz/item/CS_URS_2026_01/113154548</t>
  </si>
  <si>
    <t>"odfrézování stáv.živič.vrstev MK 26c dle PD"</t>
  </si>
  <si>
    <t>1050,80</t>
  </si>
  <si>
    <t>10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</si>
  <si>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</si>
  <si>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</si>
  <si>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</si>
  <si>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2021239536</t>
  </si>
  <si>
    <t>https://podminky.urs.cz/item/CS_URS_2026_01/113202111</t>
  </si>
  <si>
    <t>"vytrhání stávajících silničních obrub + přídlažby v upravovaných plochách"</t>
  </si>
  <si>
    <t>"plocha stáv.MK 26c + stání"</t>
  </si>
  <si>
    <t>(260+35+24)*2</t>
  </si>
  <si>
    <t>Mezisoučet</t>
  </si>
  <si>
    <t>"plochy chodníku 48 d; č p.488 a 489 - podél ul.Na Holbě"</t>
  </si>
  <si>
    <t>48*2</t>
  </si>
  <si>
    <t>"plochy u Hrušky"</t>
  </si>
  <si>
    <t>38,0+75,00</t>
  </si>
  <si>
    <t>"přídlažba"     39,50</t>
  </si>
  <si>
    <t>"obrubník silniční"    47,00</t>
  </si>
  <si>
    <t>"obruby MK 2c"</t>
  </si>
  <si>
    <t>"přídlažba u čp. 329"     17,00</t>
  </si>
  <si>
    <t>"obrubník silniční čp. 286"    37,00</t>
  </si>
  <si>
    <t>"obrubník silniční čp. 267"    14,00</t>
  </si>
  <si>
    <t>"obrubník silniční čp. 289"    21,00</t>
  </si>
  <si>
    <t>"obruby MK 28c"</t>
  </si>
  <si>
    <t>"obrubník silniční čp. 285"     26,00</t>
  </si>
  <si>
    <t>"přídlažba u čp. 284 - L+P"    26,00+29,50</t>
  </si>
  <si>
    <t>11</t>
  </si>
  <si>
    <t>113204111</t>
  </si>
  <si>
    <t>Vytrhání obrub s vybouráním lože, s přemístěním hmot na skládku na vzdálenost do 3 m nebo s naložením na dopravní prostředek záhonových</t>
  </si>
  <si>
    <t>-712429171</t>
  </si>
  <si>
    <t>https://podminky.urs.cz/item/CS_URS_2026_01/113204111</t>
  </si>
  <si>
    <t>"vytrhání stávajících chodníkových obrub v upravovaných plochách"</t>
  </si>
  <si>
    <t>122,50</t>
  </si>
  <si>
    <t>"plochy chodníku 15d a 48 d; č p.488 a 489 a 494 - vnitroblok +podél ul.Na Holbě"</t>
  </si>
  <si>
    <t>332</t>
  </si>
  <si>
    <t>121103111</t>
  </si>
  <si>
    <t>Skrývka zemin schopných zúrodnění v rovině a ve sklonu do 1:5</t>
  </si>
  <si>
    <t>m3</t>
  </si>
  <si>
    <t>-760422377</t>
  </si>
  <si>
    <t>https://podminky.urs.cz/item/CS_URS_2026_01/121103111</t>
  </si>
  <si>
    <t>"sejmutí humózní vrstvy ze stáv.osetých ploch pod novými konstrukcemi dle PD"</t>
  </si>
  <si>
    <t>747*0,10</t>
  </si>
  <si>
    <t>13</t>
  </si>
  <si>
    <t>162306111</t>
  </si>
  <si>
    <t>Vodorovné přemístění výkopku bez naložení, avšak se složením zemin schopných zúrodnění, na vzdálenost přes 100 do 500 m</t>
  </si>
  <si>
    <t>-202000407</t>
  </si>
  <si>
    <t>https://podminky.urs.cz/item/CS_URS_2026_01/162306111</t>
  </si>
  <si>
    <t>"přemístění skrývky na meziskládu a zpět k opětovnému použití dle PD"</t>
  </si>
  <si>
    <t>747,0*0,10*2</t>
  </si>
  <si>
    <t>14</t>
  </si>
  <si>
    <t>167103101</t>
  </si>
  <si>
    <t>Nakládání neulehlého výkopku z hromad zeminy schopné zúrodnění</t>
  </si>
  <si>
    <t>922249211</t>
  </si>
  <si>
    <t>https://podminky.urs.cz/item/CS_URS_2026_01/167103101</t>
  </si>
  <si>
    <t>"nakládka skrývky ze stáv.osetých ploch na meziskládce k převozu k ohumusování dle PD"</t>
  </si>
  <si>
    <t>747,0*0,10</t>
  </si>
  <si>
    <t>15</t>
  </si>
  <si>
    <t>171206111</t>
  </si>
  <si>
    <t>Uložení zemin schopných zúrodnění nebo výsypek do násypů předepsaných tvarů s urovnáním</t>
  </si>
  <si>
    <t>738910499</t>
  </si>
  <si>
    <t>https://podminky.urs.cz/item/CS_URS_2026_01/171206111</t>
  </si>
  <si>
    <t>"uložení skrývky ze stáv.osetých ploch na meziskládce k opětovnému použití dle PD"</t>
  </si>
  <si>
    <t>16</t>
  </si>
  <si>
    <t>181006111</t>
  </si>
  <si>
    <t>Rozprostření zemin schopných zúrodnění v rovině a ve sklonu do 1:5, tloušťka vrstvy do 0,10 m</t>
  </si>
  <si>
    <t>-718062825</t>
  </si>
  <si>
    <t>https://podminky.urs.cz/item/CS_URS_2026_01/181006111</t>
  </si>
  <si>
    <t>"doplnění osévaných ploch před sadovými úpravami původní skrývkou dle PD"</t>
  </si>
  <si>
    <t>"finální úprava terénu vč. vyrovnání drobných depresí - odměřeno digitalně z PD"</t>
  </si>
  <si>
    <t>"průměrně cca tl. 5 cm"</t>
  </si>
  <si>
    <t>747*2</t>
  </si>
  <si>
    <t>"!!!bude využita vhodná zemina ze skrývky při přípravě staveniště!!!"</t>
  </si>
  <si>
    <t>Ostatní konstrukce a práce, bourání</t>
  </si>
  <si>
    <t>17</t>
  </si>
  <si>
    <t>9999909909.FC</t>
  </si>
  <si>
    <t>Demontáž stávajících konstrukcí sušáků na prádlo</t>
  </si>
  <si>
    <t>vlastní</t>
  </si>
  <si>
    <t>-72998043</t>
  </si>
  <si>
    <t>P</t>
  </si>
  <si>
    <t>Poznámka k položce:_x000D_
Firemní položka._x000D_
Položka obsahuje demontáž stávajících konstrukcí sušáků na prádlo vč.odstranění základových patek a likviudace vybouraného materiálu.</t>
  </si>
  <si>
    <t>"demontáž sušáků na prádlo dle PD"</t>
  </si>
  <si>
    <t>"vnitroblok - před čp. 488"    5</t>
  </si>
  <si>
    <t>"vnitroblok - před čp. 494"    5</t>
  </si>
  <si>
    <t>997</t>
  </si>
  <si>
    <t>Doprava suti a vybouraných hmot</t>
  </si>
  <si>
    <t>18</t>
  </si>
  <si>
    <t>997221551</t>
  </si>
  <si>
    <t>Vodorovná doprava suti bez naložení, ale se složením a s hrubým urovnáním ze sypkých materiálů, na vzdálenost do 1 km</t>
  </si>
  <si>
    <t>t</t>
  </si>
  <si>
    <t>-479238682</t>
  </si>
  <si>
    <t>https://podminky.urs.cz/item/CS_URS_2026_01/997221551</t>
  </si>
  <si>
    <t>"přesun suti na řízenou skládku s poplatkem  - předpoklad RECOVERA Rapotín - do 17 km"</t>
  </si>
  <si>
    <t>"odfrézovaný živičný kryt"    241,684</t>
  </si>
  <si>
    <t>19</t>
  </si>
  <si>
    <t>997221559</t>
  </si>
  <si>
    <t>Vodorovná doprava suti bez naložení, ale se složením a s hrubým urovnáním Příplatek k ceně za každý další započatý 1 km přes 1 km</t>
  </si>
  <si>
    <t>CS ÚRS 2025 01</t>
  </si>
  <si>
    <t>-676195427</t>
  </si>
  <si>
    <t>https://podminky.urs.cz/item/CS_URS_2025_01/997221559</t>
  </si>
  <si>
    <t>"odfrézovaný živičný kryt"    241,684*16</t>
  </si>
  <si>
    <t>20</t>
  </si>
  <si>
    <t>997221561</t>
  </si>
  <si>
    <t>Vodorovná doprava suti bez naložení, ale se složením a s hrubým urovnáním z kusových materiálů, na vzdálenost do 1 km</t>
  </si>
  <si>
    <t>-1862057259</t>
  </si>
  <si>
    <t>https://podminky.urs.cz/item/CS_URS_2026_01/997221561</t>
  </si>
  <si>
    <t>"obrubníky, krajníky"     226,32+18,18</t>
  </si>
  <si>
    <t>"zámková dlažba"    124,124+250,278</t>
  </si>
  <si>
    <t>"beton.kryt chodníku a MK"    157,528</t>
  </si>
  <si>
    <t>997221569</t>
  </si>
  <si>
    <t>1906044181</t>
  </si>
  <si>
    <t>https://podminky.urs.cz/item/CS_URS_2025_01/997221569</t>
  </si>
  <si>
    <t>"obrubníky, krajníky"     (226,32+18,18)*16</t>
  </si>
  <si>
    <t>"zámková dlažba"    (124,124+250,278)*16</t>
  </si>
  <si>
    <t>"beton.kryt chodníku a MK"    157,528*16</t>
  </si>
  <si>
    <t>22</t>
  </si>
  <si>
    <t>997221615</t>
  </si>
  <si>
    <t>Poplatek za uložení stavebního odpadu na skládce (skládkovné) z prostého betonu zatříděného do Katalogu odpadů pod kódem 17 01 01</t>
  </si>
  <si>
    <t>907946169</t>
  </si>
  <si>
    <t>https://podminky.urs.cz/item/CS_URS_2026_01/997221615</t>
  </si>
  <si>
    <t>"poplatek za uložení - skládkovné"</t>
  </si>
  <si>
    <t>23</t>
  </si>
  <si>
    <t>997221645</t>
  </si>
  <si>
    <t>Poplatek za uložení stavebního odpadu na skládce (skládkovné) asfaltového bez obsahu dehtu zatříděného do Katalogu odpadů pod kódem 17 03 02</t>
  </si>
  <si>
    <t>-468113124</t>
  </si>
  <si>
    <t>https://podminky.urs.cz/item/CS_URS_2026_01/997221645</t>
  </si>
  <si>
    <t>998</t>
  </si>
  <si>
    <t>Přesun hmot</t>
  </si>
  <si>
    <t>24</t>
  </si>
  <si>
    <t>998223011</t>
  </si>
  <si>
    <t>Přesun hmot pro pozemní komunikace s krytem dlážděným dopravní vzdálenost do 200 m jakékoliv délky objektu</t>
  </si>
  <si>
    <t>-138335218</t>
  </si>
  <si>
    <t>https://podminky.urs.cz/item/CS_URS_2026_01/998223011</t>
  </si>
  <si>
    <t>100 - Komunikace</t>
  </si>
  <si>
    <t>SO 101 - Komunikace vozidlová - MK 26c</t>
  </si>
  <si>
    <t xml:space="preserve">    5 - Komunikace pozemní</t>
  </si>
  <si>
    <t xml:space="preserve">    8 - Vedení trubní dálková a přípojná</t>
  </si>
  <si>
    <t>132112132</t>
  </si>
  <si>
    <t>Hloubení nezapažených rýh šířky do 800 mm ručně s urovnáním dna do předepsaného profilu a spádu v hornině třídy těžitelnosti I skupiny 1 a 2 nesoudržných</t>
  </si>
  <si>
    <t>-29256805</t>
  </si>
  <si>
    <t>https://podminky.urs.cz/item/CS_URS_2026_01/132112132</t>
  </si>
  <si>
    <t>"prohloubení a úprava rýh pro osazení novcýh obrub a přídlažeb ze ŽK dle PD"</t>
  </si>
  <si>
    <t>0,30*0,15*282,50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</si>
  <si>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</si>
  <si>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</si>
  <si>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1405712075</t>
  </si>
  <si>
    <t>https://podminky.urs.cz/item/CS_URS_2026_01/162751117</t>
  </si>
  <si>
    <t>"přemístění výkopku na řízenou skládku - předpoklad do 17 km (RECOVERA Rapotín)"</t>
  </si>
  <si>
    <t>"rýhy"    12,713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</si>
  <si>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</si>
  <si>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</si>
  <si>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1640579230</t>
  </si>
  <si>
    <t>https://podminky.urs.cz/item/CS_URS_2026_01/162751119</t>
  </si>
  <si>
    <t>"rýhy"    12,713*7</t>
  </si>
  <si>
    <t>171201231</t>
  </si>
  <si>
    <t>Poplatek za předání zeminy a kamení recyklačnímu zařízení zatříděné do Katalogu odpadů pod kódem 17 05 04</t>
  </si>
  <si>
    <t>-1038776289</t>
  </si>
  <si>
    <t>https://podminky.urs.cz/item/CS_URS_2026_01/171201231</t>
  </si>
  <si>
    <t>"poplatek za uložení - skládkovné; 1,8 t/m3"</t>
  </si>
  <si>
    <t>12,713*1,8</t>
  </si>
  <si>
    <t>Komunikace pozemní</t>
  </si>
  <si>
    <t>565145021</t>
  </si>
  <si>
    <t>Asfaltový beton vrstva podkladní ACP 16 z nemodifikovaného asfaltu s rozprostřením a zhutněním ACP 16 + v pruhu šířky přes 3 m, po zhutnění tl. 60 mm</t>
  </si>
  <si>
    <t>757601072</t>
  </si>
  <si>
    <t>https://podminky.urs.cz/item/CS_URS_2026_01/565145021</t>
  </si>
  <si>
    <t>"nový dvouvrstvý kryt, podkladní vrstva konstrukce komunikace dle PD"</t>
  </si>
  <si>
    <t>"plocha vozovky - ACp 16+ (50/70)"    870,50</t>
  </si>
  <si>
    <t>573191111</t>
  </si>
  <si>
    <t>Postřik infiltrační kationaktivní emulzí v množství 1,00 kg/m2</t>
  </si>
  <si>
    <t>119444343</t>
  </si>
  <si>
    <t>https://podminky.urs.cz/item/CS_URS_2026_01/573191111</t>
  </si>
  <si>
    <t>"nová skladba konstrukce komunikace dle PD; 0,60 - 1,00 kg/m2"</t>
  </si>
  <si>
    <t>870,50</t>
  </si>
  <si>
    <t>573231106</t>
  </si>
  <si>
    <t>Postřik spojovací PS bez posypu kamenivem ze silniční emulze, v množství 0,30 kg/m2</t>
  </si>
  <si>
    <t>1221008057</t>
  </si>
  <si>
    <t>https://podminky.urs.cz/item/CS_URS_2026_01/573231106</t>
  </si>
  <si>
    <t>"nová skladba konstrukce komunikace dle PD"</t>
  </si>
  <si>
    <t>577134121</t>
  </si>
  <si>
    <t>Asfaltový beton vrstva obrusná ACO 11 z nemodifikovaného asfaltu s rozprostřením a se zhutněním ACO 11+ v pruhu šířky přes 3 m, po zhutnění tl. 40 mm</t>
  </si>
  <si>
    <t>-1375381896</t>
  </si>
  <si>
    <t>https://podminky.urs.cz/item/CS_URS_2026_01/577134121</t>
  </si>
  <si>
    <t>"nový dvouvrstvý kryt, obrusná vrstva konstrukce komunikace dle PD"</t>
  </si>
  <si>
    <t>"plocha vozovky - ACo 11+(50/70)"    870,50</t>
  </si>
  <si>
    <t>Vedení trubní dálková a přípojná</t>
  </si>
  <si>
    <t>899132121</t>
  </si>
  <si>
    <t>Výměna (výšková úprava) poklopu kanalizačního s rámem pevným s ošetřením podkladních vrstev hloubky do 25 cm</t>
  </si>
  <si>
    <t>837200105</t>
  </si>
  <si>
    <t>https://podminky.urs.cz/item/CS_URS_2026_01/899132121</t>
  </si>
  <si>
    <t>"výšková úprava poklopů šachet kanalizace v ploše komunikace dle PD"</t>
  </si>
  <si>
    <t>899133211</t>
  </si>
  <si>
    <t>Výměna (výšková úprava) vtokové mříže uliční vpusti na betonové skruži s použitím betonových vyrovnávacích prvků</t>
  </si>
  <si>
    <t>362235319</t>
  </si>
  <si>
    <t>https://podminky.urs.cz/item/CS_URS_2026_01/899133211</t>
  </si>
  <si>
    <t>"výšková úprava mříží UV v ploše komunikace dle PD"</t>
  </si>
  <si>
    <t>916111123</t>
  </si>
  <si>
    <t>Osazení silniční obruby z dlažebních kostek v jedné řadě s ložem tl. přes 50 do 100 mm, s vyplněním a zatřením spár cementovou maltou z drobných kostek s boční opěrou z betonu prostého, do lože z betonu prostého téže značky</t>
  </si>
  <si>
    <t>-2073760875</t>
  </si>
  <si>
    <t>https://podminky.urs.cz/item/CS_URS_2026_01/916111123</t>
  </si>
  <si>
    <t>"přídlažba ze žul.kostky - dvojřádek, podél obruby - dle PD"</t>
  </si>
  <si>
    <t>2*282,50</t>
  </si>
  <si>
    <t>M</t>
  </si>
  <si>
    <t>58381007</t>
  </si>
  <si>
    <t>kostka štípaná dlažební žula drobná 8/10</t>
  </si>
  <si>
    <t>1301469327</t>
  </si>
  <si>
    <t>"dodávka žul. kostek, ztratné 2%"</t>
  </si>
  <si>
    <t>2*282,50*0,10*1,02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</si>
  <si>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</si>
  <si>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</si>
  <si>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626528896</t>
  </si>
  <si>
    <t>https://podminky.urs.cz/item/CS_URS_2026_01/916131213</t>
  </si>
  <si>
    <t>"osazení nových obrub silničních betonových"</t>
  </si>
  <si>
    <t>"přímý"    63,00</t>
  </si>
  <si>
    <t>"přechodový"    3,00+5,00</t>
  </si>
  <si>
    <t>"nájezdový"    23,000+12,00</t>
  </si>
  <si>
    <t>59217029</t>
  </si>
  <si>
    <t>obrubník silniční betonový nájezdový 1000x150x150mm</t>
  </si>
  <si>
    <t>-531935347</t>
  </si>
  <si>
    <t>"dodávka nových obrub - ztratné 1%"</t>
  </si>
  <si>
    <t>"nájezdový"    (23,00+12,00)*1,01</t>
  </si>
  <si>
    <t>59217031</t>
  </si>
  <si>
    <t>obrubník silniční betonový 1000x150x250mm</t>
  </si>
  <si>
    <t>1822477085</t>
  </si>
  <si>
    <t>"přímý"    63,00*1,01</t>
  </si>
  <si>
    <t>59217030</t>
  </si>
  <si>
    <t>obrubník silniční betonový přechodový 1000x150x150-250mm</t>
  </si>
  <si>
    <t>1443708207</t>
  </si>
  <si>
    <t>"přechodový"    (3,00+5,00)*1,01</t>
  </si>
  <si>
    <t>916991121</t>
  </si>
  <si>
    <t>Lože pod obrubníky, krajníky nebo obruby z dlažebních kostek z betonu prostého</t>
  </si>
  <si>
    <t>-423304404</t>
  </si>
  <si>
    <t>https://podminky.urs.cz/item/CS_URS_2026_01/916991121</t>
  </si>
  <si>
    <t>"zesílené bet.lože pod obrubou"</t>
  </si>
  <si>
    <t>"obrubník silniční  - 0,020 m3/m"</t>
  </si>
  <si>
    <t>106,00*0,020</t>
  </si>
  <si>
    <t>"dvojřádek ze ŽK  - 0,0125 m3/m"</t>
  </si>
  <si>
    <t>282,50*0,0125*2</t>
  </si>
  <si>
    <t>919732211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</si>
  <si>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</si>
  <si>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-1474565559</t>
  </si>
  <si>
    <t>https://podminky.urs.cz/item/CS_URS_2026_01/919732211</t>
  </si>
  <si>
    <t>"izolace napojení živič.krytu na stáv.konstrukce zálivkou - styčná spára ZÚ"</t>
  </si>
  <si>
    <t>19,50</t>
  </si>
  <si>
    <t>919735112</t>
  </si>
  <si>
    <t>Řezání stávajícího živičného krytu nebo podkladu hloubky přes 50 do 100 mm</t>
  </si>
  <si>
    <t>-995221469</t>
  </si>
  <si>
    <t>https://podminky.urs.cz/item/CS_URS_2026_01/919735112</t>
  </si>
  <si>
    <t>"zaříznutí stáv.živičného krytu komunikace pro napojení nové konstrukce - ZÚ"</t>
  </si>
  <si>
    <t>999999101</t>
  </si>
  <si>
    <t>Příplatek za úpravu betonových obrub silničních seříznutím a dělením kolmým nebo šikmým pro vytvoření napojení v oblouku nebo zkrácení na požadovanou délku</t>
  </si>
  <si>
    <t>ks</t>
  </si>
  <si>
    <t>512</t>
  </si>
  <si>
    <t>694097545</t>
  </si>
  <si>
    <t>Poznámka k položce:_x000D_
Firemní položka</t>
  </si>
  <si>
    <t>"předpoklad 5% z celk.množství osazovaných obrub"</t>
  </si>
  <si>
    <t>106,00*0,05</t>
  </si>
  <si>
    <t>998225111</t>
  </si>
  <si>
    <t>Přesun hmot pro komunikace s krytem z kameniva, monolitickým betonovým nebo živičným dopravní vzdálenost do 200 m jakékoliv délky objektu</t>
  </si>
  <si>
    <t>192017331</t>
  </si>
  <si>
    <t>https://podminky.urs.cz/item/CS_URS_2026_01/998225111</t>
  </si>
  <si>
    <t>SO 101.1 - Komunikace vozidlová - MK 2c</t>
  </si>
  <si>
    <t>35912759</t>
  </si>
  <si>
    <t>"odfrézování stáv.živič.vrstev MK 2c dle PD"</t>
  </si>
  <si>
    <t>886,00</t>
  </si>
  <si>
    <t>-1207583494</t>
  </si>
  <si>
    <t>"obrubník vč.přídlažby"    0,30*0,15*214,00</t>
  </si>
  <si>
    <t>"pouze přídlažba"    0,20*0,15*16,00</t>
  </si>
  <si>
    <t>125772149</t>
  </si>
  <si>
    <t>"rýhy"    10,11</t>
  </si>
  <si>
    <t>-538271318</t>
  </si>
  <si>
    <t>"rýhy"    10,11*7</t>
  </si>
  <si>
    <t>2137490502</t>
  </si>
  <si>
    <t>10,11*1,8</t>
  </si>
  <si>
    <t>346026142</t>
  </si>
  <si>
    <t>"plocha vozovky - ACp 16+ (50/70)"    886,00</t>
  </si>
  <si>
    <t>298369911</t>
  </si>
  <si>
    <t>446511829</t>
  </si>
  <si>
    <t>-2014953262</t>
  </si>
  <si>
    <t>"plocha vozovky - ACo 11+(50/70)"    886,00</t>
  </si>
  <si>
    <t>-145486950</t>
  </si>
  <si>
    <t>2*(122,00+108,00)</t>
  </si>
  <si>
    <t>1636458477</t>
  </si>
  <si>
    <t>2*(122,00+108,00)*0,10*1,02</t>
  </si>
  <si>
    <t>1956772958</t>
  </si>
  <si>
    <t>"přímý"    84,00+106,00</t>
  </si>
  <si>
    <t>"přechodový"    3,00+1,00</t>
  </si>
  <si>
    <t>"nájezdový"    5,00+15,00</t>
  </si>
  <si>
    <t>-617119939</t>
  </si>
  <si>
    <t>"nájezdový"    (5,00+15,00)*1,01</t>
  </si>
  <si>
    <t>-221066147</t>
  </si>
  <si>
    <t>"přímý"    (84,00+106,00)*1,01</t>
  </si>
  <si>
    <t>-1521587168</t>
  </si>
  <si>
    <t>"přechodový"    (3,00+1,00)*1,01</t>
  </si>
  <si>
    <t>2014450010</t>
  </si>
  <si>
    <t>(92,00+122,00)*0,020</t>
  </si>
  <si>
    <t>2*(122,00+108,00)*0,0125*2</t>
  </si>
  <si>
    <t>-1873108722</t>
  </si>
  <si>
    <t>"izolace napojení živič.krytu na stáv.konstrukce zálivkou - styčná spára ZÚ a KÚ"</t>
  </si>
  <si>
    <t>"ZÚ - most"     7,00</t>
  </si>
  <si>
    <t>"napojení v křižovatce"    14,00</t>
  </si>
  <si>
    <t>"KÚ"     5,50</t>
  </si>
  <si>
    <t>-677310817</t>
  </si>
  <si>
    <t>"zaříznutí stáv.živičného krytu komunikace pro napojení nové konstrukce - ZÚ a KÚ"</t>
  </si>
  <si>
    <t>-964825509</t>
  </si>
  <si>
    <t>(92,00+122,00)*0,05</t>
  </si>
  <si>
    <t>-845501542</t>
  </si>
  <si>
    <t>"odfrézovaný živičný kryt"    203,78</t>
  </si>
  <si>
    <t>-1975467863</t>
  </si>
  <si>
    <t>"odfrézovaný živičný kryt"    203,78*16</t>
  </si>
  <si>
    <t>-1467111771</t>
  </si>
  <si>
    <t>1516539493</t>
  </si>
  <si>
    <t>SO 101.2 - Komunikace vozidlová - MK 28c</t>
  </si>
  <si>
    <t>1915915920</t>
  </si>
  <si>
    <t>248,90+413,60</t>
  </si>
  <si>
    <t>1459735903</t>
  </si>
  <si>
    <t>"prohloubení a úprava rýh pro osazení nových obrub a přídlažeb ze ŽK dle PD"</t>
  </si>
  <si>
    <t>"obruba vč.přídlažby"     0,35*0,25*(49,00+52,00)</t>
  </si>
  <si>
    <t>"pouze přídlažba"    0,25*0,25*(191,00+192,00-101,00)</t>
  </si>
  <si>
    <t>174111101</t>
  </si>
  <si>
    <t>Zásyp sypaninou z jakékoliv horniny ručně s uložením výkopku ve vrstvách se zhutněním jam, šachet, rýh nebo kolem objektů v těchto vykopávkách</t>
  </si>
  <si>
    <t>-560212775</t>
  </si>
  <si>
    <t>https://podminky.urs.cz/item/CS_URS_2026_01/174111101</t>
  </si>
  <si>
    <t>"dosypání nových obrubníků 0,10 m3/m - doplnění zeminy v zelených plochách dle PD"</t>
  </si>
  <si>
    <t>"obruba vč.přídlažby"     (49,00+52,00)*0,10</t>
  </si>
  <si>
    <t>"pouze přídlažba"    (191,00+192,00-101,00)*0,10</t>
  </si>
  <si>
    <t>"!!!bude využito výkopku z úpravy rýh pro obruby a přebytku z jiných objektů!!!"</t>
  </si>
  <si>
    <t>"plocha vozovky - ACp 16+ (50/70)"    248,90+413,60</t>
  </si>
  <si>
    <t>662,50</t>
  </si>
  <si>
    <t>"plocha vozovky - ACo 11+(50/70)"    662,50</t>
  </si>
  <si>
    <t>994632307</t>
  </si>
  <si>
    <t>123173002</t>
  </si>
  <si>
    <t>-1628665999</t>
  </si>
  <si>
    <t>(191,00+192,00)*2</t>
  </si>
  <si>
    <t>-1347813456</t>
  </si>
  <si>
    <t>2*(191,00+192,00)*0,10*1,02</t>
  </si>
  <si>
    <t>-1817317207</t>
  </si>
  <si>
    <t>"přímý"    48,00+43,00</t>
  </si>
  <si>
    <t>"přechodový"    1,00+3,00</t>
  </si>
  <si>
    <t>"nájezdový"    6,00</t>
  </si>
  <si>
    <t>817424495</t>
  </si>
  <si>
    <t>"nájezdový"    6,00*1,01</t>
  </si>
  <si>
    <t>-1127365486</t>
  </si>
  <si>
    <t>"přímý"    (48,00+43,00)*1,01</t>
  </si>
  <si>
    <t>-1437030065</t>
  </si>
  <si>
    <t>"přechodový"    (1,00+3,00)*1,01</t>
  </si>
  <si>
    <t>1001353635</t>
  </si>
  <si>
    <t>101,00*0,020</t>
  </si>
  <si>
    <t>2*(191,00+192,00)*0,0125*2</t>
  </si>
  <si>
    <t>1285400852</t>
  </si>
  <si>
    <t>"ZÚ"     5,50</t>
  </si>
  <si>
    <t>"KÚ"     3,00</t>
  </si>
  <si>
    <t>-992115048</t>
  </si>
  <si>
    <t>1424629058</t>
  </si>
  <si>
    <t>101,00*0,05</t>
  </si>
  <si>
    <t>275738999</t>
  </si>
  <si>
    <t>"odfrézovaný živičný kryt"    152,375</t>
  </si>
  <si>
    <t>Vodorovná doprava suti bez naložení, ale se složením a s hrubým urovnáním ze sypkých materiálů, na vzdálenost Příplatek k ceně za každý další započatý 1 km přes 1 km</t>
  </si>
  <si>
    <t>-2107244083</t>
  </si>
  <si>
    <t>https://podminky.urs.cz/item/CS_URS_2026_01/997221559</t>
  </si>
  <si>
    <t>"odfrézovaný živičný kryt"    152,375*16</t>
  </si>
  <si>
    <t>1229661217</t>
  </si>
  <si>
    <t>-697882412</t>
  </si>
  <si>
    <t>SO 101.3 - Komunikace vozidlová - UK 29u</t>
  </si>
  <si>
    <t>113151111</t>
  </si>
  <si>
    <t>Rozebírání zpevněných ploch s přemístěním na skládku na vzdálenost do 20 m nebo s naložením na dopravní prostředek ze silničních panelů</t>
  </si>
  <si>
    <t>73011563</t>
  </si>
  <si>
    <t>https://podminky.urs.cz/item/CS_URS_2026_01/113151111</t>
  </si>
  <si>
    <t>"rozebrání stáv.panelové plochy dle PD"</t>
  </si>
  <si>
    <t>234,00</t>
  </si>
  <si>
    <t>122252204</t>
  </si>
  <si>
    <t>Odkopávky a prokopávky nezapažené pro silnice a dálnice strojně v hornině třídy těžitelnosti I přes 100 do 500 m3</t>
  </si>
  <si>
    <t>259575033</t>
  </si>
  <si>
    <t>https://podminky.urs.cz/item/CS_URS_2026_01/122252204</t>
  </si>
  <si>
    <t>Poznámka k položce:_x000D_
Poznámka k položce: odkopávky pro provedení sanace všechny plochy jsou odmřeny z dwg</t>
  </si>
  <si>
    <t>"odkopávka pro konstrukci nové komunikace vč. aktivní zóny dle PD"</t>
  </si>
  <si>
    <t>"index rozšíření ploch i=1,15"</t>
  </si>
  <si>
    <t>242,00*1,15*0,43</t>
  </si>
  <si>
    <t>"odpočet ojemu vybouraných původních vrstev"</t>
  </si>
  <si>
    <t>"panely"    -234,00*0,15</t>
  </si>
  <si>
    <t>"aktivní zóna"</t>
  </si>
  <si>
    <t>242,00*1,15*0,50</t>
  </si>
  <si>
    <t>366209681</t>
  </si>
  <si>
    <t>"odkopávky"    84,569+139,15</t>
  </si>
  <si>
    <t>"odpočet zeminy využité k dosypání obrubníků"    -16,40</t>
  </si>
  <si>
    <t>503564142</t>
  </si>
  <si>
    <t>"odkopávky"    (84,569+139,15-16,40)*7</t>
  </si>
  <si>
    <t>171152111</t>
  </si>
  <si>
    <t>Uložení sypaniny do zhutněných násypů pro silnice, dálnice a letiště s rozprostřením sypaniny ve vrstvách, s hrubým urovnáním a uzavřením povrchu násypu z hornin nesoudržných sypkých v aktivní zóně</t>
  </si>
  <si>
    <t>1233615314</t>
  </si>
  <si>
    <t>https://podminky.urs.cz/item/CS_URS_2026_01/171152111</t>
  </si>
  <si>
    <t>"vytvoření aktivní zóny nové plochy komunikace dle PD v tl. 50 cm"</t>
  </si>
  <si>
    <t>"!!!nutnost realizace musí být předem odsouhlasena projektantem (AD)!!!"</t>
  </si>
  <si>
    <t>58331219.FP</t>
  </si>
  <si>
    <t>zemina pro aktivní zónu dle ČSN 736133</t>
  </si>
  <si>
    <t>-1352423430</t>
  </si>
  <si>
    <t>Poznámka k položce:_x000D_
Firemní položka:_x000D_
Zdroj - lomy v okolí stavby vč nákladů na pořízení a dopravu na místo stavby.</t>
  </si>
  <si>
    <t>"dodávka(nákup) materiálu potřebného k vytvoření aktivní zóny - 1,76 t/m3"</t>
  </si>
  <si>
    <t>139,15*1,76</t>
  </si>
  <si>
    <t>366883247</t>
  </si>
  <si>
    <t>207,319*1,8</t>
  </si>
  <si>
    <t>-1169159468</t>
  </si>
  <si>
    <t>164,00*0,10</t>
  </si>
  <si>
    <t>181951112</t>
  </si>
  <si>
    <t>Úprava pláně vyrovnáním výškových rozdílů strojně v hornině třídy těžitelnosti I, skupiny 1 až 3 se zhutněním</t>
  </si>
  <si>
    <t>1285547866</t>
  </si>
  <si>
    <t>"přehutnění a úprava pláně pro nové plochy chodníků dle PD"</t>
  </si>
  <si>
    <t>"index rozšíření ploch i = 1,15"</t>
  </si>
  <si>
    <t>242,00*1,10</t>
  </si>
  <si>
    <t>564851111</t>
  </si>
  <si>
    <t>Podklad ze štěrkodrti ŠD s rozprostřením a zhutněním plochy přes 100 m2, po zhutnění tl. 150 mm</t>
  </si>
  <si>
    <t>-2031468295</t>
  </si>
  <si>
    <t>https://podminky.urs.cz/item/CS_URS_2026_01/564851111</t>
  </si>
  <si>
    <t>"podkladní vrstva konstrukce komunikace dle PD"</t>
  </si>
  <si>
    <t>"2.podkladní vrstva,index rozšíření plochy i = 1,15"</t>
  </si>
  <si>
    <t>242,00*1,15</t>
  </si>
  <si>
    <t>564851114</t>
  </si>
  <si>
    <t>Podklad ze štěrkodrti ŠD s rozprostřením a zhutněním plochy přes 100 m2, po zhutnění tl. 180 mm</t>
  </si>
  <si>
    <t>11879932</t>
  </si>
  <si>
    <t>https://podminky.urs.cz/item/CS_URS_2026_01/564851114</t>
  </si>
  <si>
    <t>"1.podkladní vrstva, index rozšíření ploch i=1,05"</t>
  </si>
  <si>
    <t>242,00*1,05</t>
  </si>
  <si>
    <t>1379988401</t>
  </si>
  <si>
    <t>"plocha vozovky - ACp 16+ (50/70)"    242,00</t>
  </si>
  <si>
    <t>-2063874492</t>
  </si>
  <si>
    <t>242,00</t>
  </si>
  <si>
    <t>-957373371</t>
  </si>
  <si>
    <t>-618474730</t>
  </si>
  <si>
    <t>"plocha vozovky - ACo 11+(50/70)"   242,00</t>
  </si>
  <si>
    <t>-1969038424</t>
  </si>
  <si>
    <t>"přídlažba ze žul.kostky - dvojřádek (obruba) - dle PD"</t>
  </si>
  <si>
    <t>2*164,00</t>
  </si>
  <si>
    <t>66530453</t>
  </si>
  <si>
    <t>2*164,00*0,10*1,02</t>
  </si>
  <si>
    <t>-457679839</t>
  </si>
  <si>
    <t>164,00*0,0125*2</t>
  </si>
  <si>
    <t>1407829335</t>
  </si>
  <si>
    <t>"ZÚ"     3,00</t>
  </si>
  <si>
    <t>-1181038216</t>
  </si>
  <si>
    <t>-29991135</t>
  </si>
  <si>
    <t>"poškozené silniční panely - 30 %"    83,07*0,30</t>
  </si>
  <si>
    <t>Vodorovná doprava suti bez naložení, ale se složením a s hrubým urovnáním z kusových materiálů, na vzdálenost Příplatek k ceně za každý další započatý 1 km přes 1 km</t>
  </si>
  <si>
    <t>-305657240</t>
  </si>
  <si>
    <t>https://podminky.urs.cz/item/CS_URS_2026_01/997221569</t>
  </si>
  <si>
    <t>"obrubníky, krajníky"     3,69*16</t>
  </si>
  <si>
    <t>"poškozené silniční panely - 30 %"    83,07*0,30*16</t>
  </si>
  <si>
    <t>997221571</t>
  </si>
  <si>
    <t>Vodorovná doprava vybouraných hmot bez naložení, ale se složením a s hrubým urovnáním na vzdálenost do 1 km</t>
  </si>
  <si>
    <t>-1217430691</t>
  </si>
  <si>
    <t>https://podminky.urs.cz/item/CS_URS_2026_01/997221571</t>
  </si>
  <si>
    <t>"přesun vybour.silnič.panelů k uložení na skládku zadavatele do 2 km - bez poplatku"</t>
  </si>
  <si>
    <t>"silnič.panely - 70% použitelných"     83,07*0,70</t>
  </si>
  <si>
    <t>25</t>
  </si>
  <si>
    <t>997221579</t>
  </si>
  <si>
    <t>Vodorovná doprava vybouraných hmot bez naložení, ale se složením a s hrubým urovnáním na vzdálenost Příplatek k ceně za každý další započatý 1 km přes 1 km</t>
  </si>
  <si>
    <t>-1605087539</t>
  </si>
  <si>
    <t>https://podminky.urs.cz/item/CS_URS_2026_01/997221579</t>
  </si>
  <si>
    <t>"přesun vybouraných silnič.panelů k uložení na skládku zadavatele do 2 km"</t>
  </si>
  <si>
    <t>26</t>
  </si>
  <si>
    <t>65546291</t>
  </si>
  <si>
    <t>27</t>
  </si>
  <si>
    <t>-1892371993</t>
  </si>
  <si>
    <t>SO 101.4 - Komunikace vozidlová - MK 40c</t>
  </si>
  <si>
    <t>113154528</t>
  </si>
  <si>
    <t>Frézování živičného podkladu nebo krytu s naložením hmot na dopravní prostředek plochy do 500 m2 pruhu šířky přes 0,5 m, tloušťky vrstvy 100 mm</t>
  </si>
  <si>
    <t>767975960</t>
  </si>
  <si>
    <t>https://podminky.urs.cz/item/CS_URS_2026_01/113154528</t>
  </si>
  <si>
    <t>"odfrézování stáv. degradovaného živič.krytu dle PD"</t>
  </si>
  <si>
    <t>700,00</t>
  </si>
  <si>
    <t>-165054988</t>
  </si>
  <si>
    <t>38+44</t>
  </si>
  <si>
    <t>122252205</t>
  </si>
  <si>
    <t>Odkopávky a prokopávky nezapažené pro silnice a dálnice strojně v hornině třídy těžitelnosti I přes 500 do 1 000 m3</t>
  </si>
  <si>
    <t>2099291985</t>
  </si>
  <si>
    <t>https://podminky.urs.cz/item/CS_URS_2026_01/122252205</t>
  </si>
  <si>
    <t>"odkopávka pro konstrukci nových odstavných ploch vč. aktivní zóny dle PD"</t>
  </si>
  <si>
    <t>"index rozšíření ploch i=1,05"</t>
  </si>
  <si>
    <t>389,90*1,05*0,45</t>
  </si>
  <si>
    <t>389,90*1,05*0,30</t>
  </si>
  <si>
    <t>448,40*1,05*0,43</t>
  </si>
  <si>
    <t>448,40*1,05*0,50</t>
  </si>
  <si>
    <t>"odpočet objemu vybouraných původních hmot"</t>
  </si>
  <si>
    <t>"degradovaný asfaltový kryt"    -700,00*0,10</t>
  </si>
  <si>
    <t>-1025042481</t>
  </si>
  <si>
    <t>"obruba bez přídlažby"    0,15*0,15*63,00</t>
  </si>
  <si>
    <t>"obruba vč.přídlažby"     0,35*0,15*80,00</t>
  </si>
  <si>
    <t>"pouze přídlažba"    0,25*0,15*32,00</t>
  </si>
  <si>
    <t>604838759</t>
  </si>
  <si>
    <t>"odkopávky"    184,228+122,819+202,453+235,41-70,00</t>
  </si>
  <si>
    <t>"rýhy"    6,818</t>
  </si>
  <si>
    <t>"odpočet zeminy využité k dosypání obrub"    -14,30</t>
  </si>
  <si>
    <t>1190513615</t>
  </si>
  <si>
    <t>667,48</t>
  </si>
  <si>
    <t>798285152</t>
  </si>
  <si>
    <t>"vytvoření aktivní zóny nových odstavných ploch dle PD v tl. 30 cm"</t>
  </si>
  <si>
    <t>1614728607</t>
  </si>
  <si>
    <t>(122,819+235,41)*1,76</t>
  </si>
  <si>
    <t>1560844766</t>
  </si>
  <si>
    <t>667,428*1,8</t>
  </si>
  <si>
    <t>1576434297</t>
  </si>
  <si>
    <t>(80,00+63,00)*0,10</t>
  </si>
  <si>
    <t>-509126089</t>
  </si>
  <si>
    <t>https://podminky.urs.cz/item/CS_URS_2026_01/181951112</t>
  </si>
  <si>
    <t>"přehutnění a úprava pláně pro nové odstavné plochy dle PD"</t>
  </si>
  <si>
    <t>389,90*1,05</t>
  </si>
  <si>
    <t>"přehutnění a úprava pláně pro nové plochy komunikace dle PD"</t>
  </si>
  <si>
    <t>"index rozšíření ploch i = 1,05"</t>
  </si>
  <si>
    <t>448,40*1,00</t>
  </si>
  <si>
    <t>-329392233</t>
  </si>
  <si>
    <t>"podkladní vrstva konstrukce parkoviště dle PD"</t>
  </si>
  <si>
    <t>"2.podkladní vrstva ŠDb,index rozšíření plochy i = 1,05"</t>
  </si>
  <si>
    <t>"podkladní vrstva konstrukce nové plochy komunikace dle PD"</t>
  </si>
  <si>
    <t>448,40*1,05</t>
  </si>
  <si>
    <t>1084846509</t>
  </si>
  <si>
    <t>"1.podkladní vrstva ŠDa, bez rozšíření ploch"</t>
  </si>
  <si>
    <t>389,90</t>
  </si>
  <si>
    <t>448,40</t>
  </si>
  <si>
    <t>-890623671</t>
  </si>
  <si>
    <t>"plocha vozovky - ACp 16+ (50/70)"    448,40</t>
  </si>
  <si>
    <t>-2112877387</t>
  </si>
  <si>
    <t>-1984883057</t>
  </si>
  <si>
    <t>-1337496687</t>
  </si>
  <si>
    <t>"plocha vozovky - ACo 11+(50/70)"    448,40</t>
  </si>
  <si>
    <t>596412115</t>
  </si>
  <si>
    <t>Kladení dlažby z betonových vegetačních dlaždic pozemních komunikací s ložem z kameniva těženého nebo drceného tl. do 50 mm, s vyplněním spár a vegetačních otvorů, s hutněním vibrováním velikosti dlaždic do 0,09 m2 tl. 80 mm, pro plochy přes 300 m2</t>
  </si>
  <si>
    <t>-340771802</t>
  </si>
  <si>
    <t>https://podminky.urs.cz/item/CS_URS_2026_01/596412115</t>
  </si>
  <si>
    <t>"dlažba parkoviště (odstavných ploch) - polovegetační, dle PD"</t>
  </si>
  <si>
    <t>59245099.A</t>
  </si>
  <si>
    <t>zatravňovací dlažba pro pojezdové plochy 200(170)x200(170)x80 mm přírodní</t>
  </si>
  <si>
    <t>481470949</t>
  </si>
  <si>
    <t>Poznámka k položce:_x000D_
Firemní položka.</t>
  </si>
  <si>
    <t>"dodávka dlažby dle PD, ztratné 1%"</t>
  </si>
  <si>
    <t>"dlažba parkovacích stání - polovegetační 20/20 přírodní"</t>
  </si>
  <si>
    <t>389,90*1,01</t>
  </si>
  <si>
    <t>366851347</t>
  </si>
  <si>
    <t>"přídlažba ze žul.kostky - dvojřádek - dle PD"</t>
  </si>
  <si>
    <t>2*(80,00+32,00)</t>
  </si>
  <si>
    <t>-421736891</t>
  </si>
  <si>
    <t>2*(80,00+32,00)*0,10*1,02</t>
  </si>
  <si>
    <t>-1622222974</t>
  </si>
  <si>
    <t>"přímý, standardní"     80,00</t>
  </si>
  <si>
    <t>"nájezdový - obruba parkoviště"    63,00</t>
  </si>
  <si>
    <t>-49860667</t>
  </si>
  <si>
    <t>"nájezdový"    63,00*1,01</t>
  </si>
  <si>
    <t>-1331306949</t>
  </si>
  <si>
    <t>80,00*1,01</t>
  </si>
  <si>
    <t>1424711222</t>
  </si>
  <si>
    <t>143,00*0,020</t>
  </si>
  <si>
    <t>2*112,00*0,0125*2</t>
  </si>
  <si>
    <t>890003883</t>
  </si>
  <si>
    <t>"ZÚ"     10,00</t>
  </si>
  <si>
    <t>-771169373</t>
  </si>
  <si>
    <t>28</t>
  </si>
  <si>
    <t>-1702942012</t>
  </si>
  <si>
    <t>143,00*0,05</t>
  </si>
  <si>
    <t>29</t>
  </si>
  <si>
    <t>301345438</t>
  </si>
  <si>
    <t>"odfrézovaný živičný kryt"    161,00</t>
  </si>
  <si>
    <t>30</t>
  </si>
  <si>
    <t>1911997872</t>
  </si>
  <si>
    <t>"odfrézovaný živičný kryt"    161,00*16</t>
  </si>
  <si>
    <t>31</t>
  </si>
  <si>
    <t>-792927829</t>
  </si>
  <si>
    <t>"obrubníky, krajníky"     16,81</t>
  </si>
  <si>
    <t>32</t>
  </si>
  <si>
    <t>-54961338</t>
  </si>
  <si>
    <t>"obrubníky, krajníky"     16,81*16</t>
  </si>
  <si>
    <t>33</t>
  </si>
  <si>
    <t>-437195055</t>
  </si>
  <si>
    <t>34</t>
  </si>
  <si>
    <t>657380533</t>
  </si>
  <si>
    <t>35</t>
  </si>
  <si>
    <t>1816602108</t>
  </si>
  <si>
    <t>SO 101.5 - Komunikace vozidlová - UK 39u</t>
  </si>
  <si>
    <t>145483460</t>
  </si>
  <si>
    <t>142,00</t>
  </si>
  <si>
    <t>-195726485</t>
  </si>
  <si>
    <t>"odfrézování stáv. živič.krytu dle PD"</t>
  </si>
  <si>
    <t>84,00</t>
  </si>
  <si>
    <t>-478601490</t>
  </si>
  <si>
    <t>18,00</t>
  </si>
  <si>
    <t>-1068712792</t>
  </si>
  <si>
    <t>244,20*1,05*0,43</t>
  </si>
  <si>
    <t>"panely"    -142,00*0,15</t>
  </si>
  <si>
    <t>"živičná vozovka"    -84,00*0,10</t>
  </si>
  <si>
    <t>244,20*1,05*0,50</t>
  </si>
  <si>
    <t>36</t>
  </si>
  <si>
    <t>1556353661</t>
  </si>
  <si>
    <t>"obruba vč.přídlažby"     0,35*0,15*114,00</t>
  </si>
  <si>
    <t>-29397680</t>
  </si>
  <si>
    <t>"odkopávky"    80,556+128,205</t>
  </si>
  <si>
    <t>"rýhy"    5,985</t>
  </si>
  <si>
    <t>"odpočet zeminy využité k dosypání obrubníků"    -11,60</t>
  </si>
  <si>
    <t>-415389250</t>
  </si>
  <si>
    <t>"odkopávky"    (80,556+128,205+5,985-11,60)*7</t>
  </si>
  <si>
    <t>622579152</t>
  </si>
  <si>
    <t>1676880558</t>
  </si>
  <si>
    <t>128,205*1,76</t>
  </si>
  <si>
    <t>1914540162</t>
  </si>
  <si>
    <t>203,146*1,8</t>
  </si>
  <si>
    <t>-5661091</t>
  </si>
  <si>
    <t>116,00*0,10</t>
  </si>
  <si>
    <t>547081455</t>
  </si>
  <si>
    <t>244,20*1,05</t>
  </si>
  <si>
    <t>-155339430</t>
  </si>
  <si>
    <t>"2.podkladní vrstva,index rozšíření plochy i = 1,05"</t>
  </si>
  <si>
    <t>901319343</t>
  </si>
  <si>
    <t>"1.podkladní vrstva, bez rozšíření ploch"</t>
  </si>
  <si>
    <t>244,20</t>
  </si>
  <si>
    <t>-1923973187</t>
  </si>
  <si>
    <t>"plocha vozovky - ACp 16+ (50/70)"    244,20</t>
  </si>
  <si>
    <t>-1614029122</t>
  </si>
  <si>
    <t>1440003163</t>
  </si>
  <si>
    <t>31278333</t>
  </si>
  <si>
    <t>"plocha vozovky - ACo 11+(50/70)"    244,20</t>
  </si>
  <si>
    <t>-593934173</t>
  </si>
  <si>
    <t>2*120,00</t>
  </si>
  <si>
    <t>974604312</t>
  </si>
  <si>
    <t>2*120,00*0,10*1,02</t>
  </si>
  <si>
    <t>1836610462</t>
  </si>
  <si>
    <t>114,00+2,00</t>
  </si>
  <si>
    <t>1042833101</t>
  </si>
  <si>
    <t>"přechodový"    2,00*1,01</t>
  </si>
  <si>
    <t>1444781282</t>
  </si>
  <si>
    <t>114,00*1,01</t>
  </si>
  <si>
    <t>-2068253035</t>
  </si>
  <si>
    <t>116,00*0,020</t>
  </si>
  <si>
    <t>120,00*0,0125*2</t>
  </si>
  <si>
    <t>376617614</t>
  </si>
  <si>
    <t>1976432531</t>
  </si>
  <si>
    <t>1832171747</t>
  </si>
  <si>
    <t>116,00*0,05</t>
  </si>
  <si>
    <t>-688091964</t>
  </si>
  <si>
    <t>"odfrézovaný živičný kryt"    19,32</t>
  </si>
  <si>
    <t>9475247</t>
  </si>
  <si>
    <t>"odfrézovaný živičný kryt"    19,32*16</t>
  </si>
  <si>
    <t>-1386986655</t>
  </si>
  <si>
    <t>"obrubníky, krajníky"     3,69</t>
  </si>
  <si>
    <t>"poškozené silniční panely - 30 %"    50,41*0,30</t>
  </si>
  <si>
    <t>1012884189</t>
  </si>
  <si>
    <t>"poškozené silniční panely - 30 %"    50,41*0,30*16</t>
  </si>
  <si>
    <t>-1921594333</t>
  </si>
  <si>
    <t>"silnič.panely - 70 % použitelných"     50,41*0,70</t>
  </si>
  <si>
    <t>500780154</t>
  </si>
  <si>
    <t>-1787372423</t>
  </si>
  <si>
    <t>1376601394</t>
  </si>
  <si>
    <t>-92951732</t>
  </si>
  <si>
    <t>SO 102 - Odstavné plochy</t>
  </si>
  <si>
    <t xml:space="preserve">    911 - Dopravní značení trvalé</t>
  </si>
  <si>
    <t>-638196352</t>
  </si>
  <si>
    <t>"konstrukce odstavných ploch"</t>
  </si>
  <si>
    <t>"odstavné plochy před čp. 490 - 493"</t>
  </si>
  <si>
    <t>128,50*1,05*0,45</t>
  </si>
  <si>
    <t xml:space="preserve">"odstavné plochy ve vnitrobloku - protější strana MK" </t>
  </si>
  <si>
    <t>334,00*1,05*0,45</t>
  </si>
  <si>
    <t>"odstavné plochy op 20 + za Hruškou"</t>
  </si>
  <si>
    <t>(150,70+56,30)*1,05*0,45</t>
  </si>
  <si>
    <t>"odstavná plocha u čp.494 - op 19"</t>
  </si>
  <si>
    <t>390,50*1,05*0,45</t>
  </si>
  <si>
    <t>(128,50+334,00+150,70+56,30+390,50)*1,05*0,30</t>
  </si>
  <si>
    <t>-1666774029</t>
  </si>
  <si>
    <t>"odkopávky"    500,85+333,90</t>
  </si>
  <si>
    <t>2009080362</t>
  </si>
  <si>
    <t>"odkopávky"    (500,85+333,90)*7</t>
  </si>
  <si>
    <t>-1255651114</t>
  </si>
  <si>
    <t>128,50*1,05*0,30</t>
  </si>
  <si>
    <t>334,00*1,05*0,30</t>
  </si>
  <si>
    <t>(150,70+56,30)*1,05*0,30</t>
  </si>
  <si>
    <t>390,50*1,05*0,30</t>
  </si>
  <si>
    <t>-148872687</t>
  </si>
  <si>
    <t>333,901*1,76</t>
  </si>
  <si>
    <t>1123107131</t>
  </si>
  <si>
    <t>667,827*1,8</t>
  </si>
  <si>
    <t>675561905</t>
  </si>
  <si>
    <t>128,50*1,05</t>
  </si>
  <si>
    <t>334,00*1,05</t>
  </si>
  <si>
    <t>(150,70+56,30)*1,05</t>
  </si>
  <si>
    <t>1709248736</t>
  </si>
  <si>
    <t>390,50*1,05</t>
  </si>
  <si>
    <t>-1276311931</t>
  </si>
  <si>
    <t>128,50</t>
  </si>
  <si>
    <t>334,00</t>
  </si>
  <si>
    <t>150,70+56,30</t>
  </si>
  <si>
    <t>390,50</t>
  </si>
  <si>
    <t>1202967478</t>
  </si>
  <si>
    <t>"dlažba odstavných ploch - polovegetační, dle PD"</t>
  </si>
  <si>
    <t>1461509940</t>
  </si>
  <si>
    <t>"dlažba odstavných ploch - polovegetační 20/20 přírodní"</t>
  </si>
  <si>
    <t>1060,00*1,01</t>
  </si>
  <si>
    <t>1749839224</t>
  </si>
  <si>
    <t>82,00+6,00</t>
  </si>
  <si>
    <t>92,00+5,00</t>
  </si>
  <si>
    <t>60,00+1,00</t>
  </si>
  <si>
    <t>86,00</t>
  </si>
  <si>
    <t>292216094</t>
  </si>
  <si>
    <t>(82,00+92,00+60,00+86,00)*1,01</t>
  </si>
  <si>
    <t>-200176633</t>
  </si>
  <si>
    <t>"dodávka nových obrub přechodových - ztratné 1%"</t>
  </si>
  <si>
    <t>(6+5+1)*1,01</t>
  </si>
  <si>
    <t>-1467241662</t>
  </si>
  <si>
    <t>332,00*0,020</t>
  </si>
  <si>
    <t>-1272355779</t>
  </si>
  <si>
    <t>332,00*0,05</t>
  </si>
  <si>
    <t>911</t>
  </si>
  <si>
    <t>Dopravní značení trvalé</t>
  </si>
  <si>
    <t>915111111</t>
  </si>
  <si>
    <t>Vodorovné dopravní značení stříkané barvou dělící čára šířky 125 mm souvislá bílá základní</t>
  </si>
  <si>
    <t>1382806382</t>
  </si>
  <si>
    <t>https://podminky.urs.cz/item/CS_URS_2026_01/915111111</t>
  </si>
  <si>
    <t>"nové VDZ dle PD viz. výkr. D1.1.2a"</t>
  </si>
  <si>
    <t xml:space="preserve">"V10b (0,125)" </t>
  </si>
  <si>
    <t>10*2,00</t>
  </si>
  <si>
    <t>23*5,00</t>
  </si>
  <si>
    <t>12*5,00</t>
  </si>
  <si>
    <t>16*4,50+2,00</t>
  </si>
  <si>
    <t>915111115</t>
  </si>
  <si>
    <t>Vodorovné dopravní značení stříkané barvou dělící čára šířky 125 mm souvislá žlutá základní</t>
  </si>
  <si>
    <t>-320597761</t>
  </si>
  <si>
    <t>https://podminky.urs.cz/item/CS_URS_2026_01/915111115</t>
  </si>
  <si>
    <t xml:space="preserve">"V12a (0,125)" </t>
  </si>
  <si>
    <t>4*4,50</t>
  </si>
  <si>
    <t>915611111</t>
  </si>
  <si>
    <t>Předznačení pro vodorovné značení stříkané barvou nebo prováděné z nátěrových hmot liniové dělicí čáry, vodicí proužky</t>
  </si>
  <si>
    <t>-1930331151</t>
  </si>
  <si>
    <t>https://podminky.urs.cz/item/CS_URS_2026_01/915611111</t>
  </si>
  <si>
    <t>269,00+18,00</t>
  </si>
  <si>
    <t>577380284</t>
  </si>
  <si>
    <t>SO 103 - Sjezdy</t>
  </si>
  <si>
    <t>122252203</t>
  </si>
  <si>
    <t>Odkopávky a prokopávky nezapažené pro silnice a dálnice strojně v hornině třídy těžitelnosti I do 100 m3</t>
  </si>
  <si>
    <t>2125167281</t>
  </si>
  <si>
    <t>https://podminky.urs.cz/item/CS_URS_2026_01/122252203</t>
  </si>
  <si>
    <t>"sjezd přes chodník 49d vedle čp. 490"</t>
  </si>
  <si>
    <t>(8,50+1,90+4,10)*1,05*0,36</t>
  </si>
  <si>
    <t>"sjezd k trafostanici mezi čp. 491 a 492"</t>
  </si>
  <si>
    <t>(53,40+3,60+2,10)*1,05*0,36</t>
  </si>
  <si>
    <t>(8,50+1,90+4,10)*1,05*0,30</t>
  </si>
  <si>
    <t>(53,40+3,60+2,10)*1,05*0,30</t>
  </si>
  <si>
    <t>1471236505</t>
  </si>
  <si>
    <t>"odkopávky"    27,821+23,185</t>
  </si>
  <si>
    <t>-96698915</t>
  </si>
  <si>
    <t>"odkopávky"    (27,821+23,185)*7</t>
  </si>
  <si>
    <t>417533152</t>
  </si>
  <si>
    <t>"vytvoření aktivní zóny nových sjezdů pro techniku dle PD v tl. 30 cm"</t>
  </si>
  <si>
    <t>335538704</t>
  </si>
  <si>
    <t>23,185*1,76</t>
  </si>
  <si>
    <t>171201231.1</t>
  </si>
  <si>
    <t>-441641981</t>
  </si>
  <si>
    <t>https://podminky.urs.cz/item/CS_URS_2026_01/171201231.1</t>
  </si>
  <si>
    <t>51,006*1,8</t>
  </si>
  <si>
    <t>-1731465171</t>
  </si>
  <si>
    <t>(8,50+1,90+4,10)*1,05</t>
  </si>
  <si>
    <t>(53,40+3,60+2,10)*1,05</t>
  </si>
  <si>
    <t>1101550219</t>
  </si>
  <si>
    <t>317986447</t>
  </si>
  <si>
    <t>8,50+1,90+4,10</t>
  </si>
  <si>
    <t>53,40+3,60+2,10</t>
  </si>
  <si>
    <t>596212210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</si>
  <si>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</si>
  <si>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-989048519</t>
  </si>
  <si>
    <t>https://podminky.urs.cz/item/CS_URS_2026_01/596212210</t>
  </si>
  <si>
    <t>"dlažba sjezdů dle PD"</t>
  </si>
  <si>
    <t>8,50+1,90</t>
  </si>
  <si>
    <t>53,40+3,60</t>
  </si>
  <si>
    <t>59245226</t>
  </si>
  <si>
    <t>dlažba pro nevidomé betonová 200x100mm tl 80mm barevná</t>
  </si>
  <si>
    <t>217921679</t>
  </si>
  <si>
    <t>"dodávka dlažby dle PD - SLP (červená), ztratné 3%"</t>
  </si>
  <si>
    <t>"signální a varovné pásy - SLP"</t>
  </si>
  <si>
    <t>(3,60+2,70)*1,03</t>
  </si>
  <si>
    <t>59245020</t>
  </si>
  <si>
    <t>dlažba skladebná betonová 200x100mm tl 80mm přírodní</t>
  </si>
  <si>
    <t>-1088319412</t>
  </si>
  <si>
    <t>"dodávka dlažby dle PD - ztratné 3%"</t>
  </si>
  <si>
    <t>"přírodní - bez fazety"</t>
  </si>
  <si>
    <t>(53,40+20,30)*1,03</t>
  </si>
  <si>
    <t>596811120</t>
  </si>
  <si>
    <t>Kladení dlažby z betonových nebo kameninových dlaždic komunikací pro pěší s vyplněním spár a se smetením přebytečného materiálu na vzdálenost do 3 m s ložem z kameniva těženého tl. do 30 mm velikosti dlaždic do 0,09 m2 (bez zámku), pro plochy do 50 m2</t>
  </si>
  <si>
    <t>526325768</t>
  </si>
  <si>
    <t>https://podminky.urs.cz/item/CS_URS_2026_01/596811120</t>
  </si>
  <si>
    <t>"plošná dlažba - lem SLP prvků"</t>
  </si>
  <si>
    <t>4,10</t>
  </si>
  <si>
    <t>2,10</t>
  </si>
  <si>
    <t>59245021R</t>
  </si>
  <si>
    <t>dlažba skladebná betonová 250x250mm tl 60mm přírodní</t>
  </si>
  <si>
    <t>-1042155896</t>
  </si>
  <si>
    <t>"dodávka vhodné dlažby, ztratné 3%"</t>
  </si>
  <si>
    <t>(2,00+2,10)*1,03</t>
  </si>
  <si>
    <t>-657769266</t>
  </si>
  <si>
    <t>"sjezd k trafostanici mezi čp. 491 a 492 - řešeno v objektu SO 110 Komunikace pro pěší"</t>
  </si>
  <si>
    <t>0,00</t>
  </si>
  <si>
    <t>20,00+2,00</t>
  </si>
  <si>
    <t>-2066053969</t>
  </si>
  <si>
    <t>20,00*1,01</t>
  </si>
  <si>
    <t>1428848388</t>
  </si>
  <si>
    <t>2,00*1,01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</si>
  <si>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</si>
  <si>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</si>
  <si>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-713390338</t>
  </si>
  <si>
    <t>https://podminky.urs.cz/item/CS_URS_2026_01/916231213</t>
  </si>
  <si>
    <t>"osazení nové chodníkové obruby dle PD"</t>
  </si>
  <si>
    <t>4,00</t>
  </si>
  <si>
    <t>59217017</t>
  </si>
  <si>
    <t>obrubník betonový chodníkový 1000x100x250mm</t>
  </si>
  <si>
    <t>-864071604</t>
  </si>
  <si>
    <t>4,00*1,01</t>
  </si>
  <si>
    <t>-383537800</t>
  </si>
  <si>
    <t>22,00*0,020</t>
  </si>
  <si>
    <t>"obrubník chodníkový - 0,015 m3/m"</t>
  </si>
  <si>
    <t>4,00*0,015</t>
  </si>
  <si>
    <t>-1983129842</t>
  </si>
  <si>
    <t>22,00*0,05</t>
  </si>
  <si>
    <t>999999102</t>
  </si>
  <si>
    <t>Příplatek za úpravu betonových obrub chodníkových seříznutím a dělením kolmým nebo šikmým pro vytvoření napojení v oblouku nebo zkrácení na požadovanou délku</t>
  </si>
  <si>
    <t>-943402984</t>
  </si>
  <si>
    <t>4,00*0,05</t>
  </si>
  <si>
    <t>1512544435</t>
  </si>
  <si>
    <t>SO 110 - Komunikace pro pěší - chodníky 15d, 48d a 49d</t>
  </si>
  <si>
    <t>113106121</t>
  </si>
  <si>
    <t>Rozebrání dlažeb komunikací pro pěší s přemístěním hmot na skládku na vzdálenost do 3 m nebo s naložením na dopravní prostředek s ložem z kameniva nebo živice a s jakoukoliv výplní spár ručně z betonových nebo kameninových dlaždic, desek nebo tvarovek</t>
  </si>
  <si>
    <t>-2053755</t>
  </si>
  <si>
    <t>https://podminky.urs.cz/item/CS_URS_2026_01/113106121</t>
  </si>
  <si>
    <t>"rozebrání dlažeb stáv.okapových chodníků dle PD""</t>
  </si>
  <si>
    <t>"plochy chodníku 15 d; č p.494 - vnitroblok"</t>
  </si>
  <si>
    <t>-30500763</t>
  </si>
  <si>
    <t>"odkopávka pro konstrukci nových chodníkůh vč. aktivní zóny dle PD"</t>
  </si>
  <si>
    <t>"konstrukce chodníků"</t>
  </si>
  <si>
    <t>"index rozšíření ploch i=1,10"</t>
  </si>
  <si>
    <t>(1758,40+17,60)*1,10*0,34</t>
  </si>
  <si>
    <t>(1758,40+17,60)*1,10*0,30</t>
  </si>
  <si>
    <t>-1484295304</t>
  </si>
  <si>
    <t>"odkopávky"    664,224+586,080</t>
  </si>
  <si>
    <t>"odpočet zeminy využité k dosypání obrubníků"    -102,00</t>
  </si>
  <si>
    <t>-1067685644</t>
  </si>
  <si>
    <t>"odkopávky"    (664,224+586,080-102,00)*7</t>
  </si>
  <si>
    <t>-1268294676</t>
  </si>
  <si>
    <t>"vytvoření aktivní zóny nových ploch chodníků dle PD v tl. 30 cm"</t>
  </si>
  <si>
    <t>"oblast chodníku 15d"</t>
  </si>
  <si>
    <t>(306,70+2,80+1,80)*1,10*0,30</t>
  </si>
  <si>
    <t>"oblast chodníku 48d"</t>
  </si>
  <si>
    <t>(609,30+9,40+6,70)*1,10*0,30</t>
  </si>
  <si>
    <t>"oblast chodníku 49d"</t>
  </si>
  <si>
    <t>(393,70+161,80+11,40+7,60)*1,10*0,30</t>
  </si>
  <si>
    <t>"oblast chodníku 49d - za čp. 490 - 193"</t>
  </si>
  <si>
    <t>209,20*1,10*0,30</t>
  </si>
  <si>
    <t>"oblast chodníku 49d - u Hrušky"</t>
  </si>
  <si>
    <t>(52,90+1,20+1,50)*1,10*0,30</t>
  </si>
  <si>
    <t>-326599217</t>
  </si>
  <si>
    <t>554,153*1,76</t>
  </si>
  <si>
    <t>-947966596</t>
  </si>
  <si>
    <t>1148,304*1,8</t>
  </si>
  <si>
    <t>108965227</t>
  </si>
  <si>
    <t>1020,00*0,10</t>
  </si>
  <si>
    <t>-1831840862</t>
  </si>
  <si>
    <t>"index rozšíření ploch i = 1,10"</t>
  </si>
  <si>
    <t>(306,70+2,80+1,80)*1,10</t>
  </si>
  <si>
    <t>(609,30+9,40+6,70)*1,10</t>
  </si>
  <si>
    <t>(393,70+161,80+11,40+7,60)*1,10</t>
  </si>
  <si>
    <t>209,20*1,10</t>
  </si>
  <si>
    <t>(52,90+1,20+1,50)*1,10</t>
  </si>
  <si>
    <t>564811011</t>
  </si>
  <si>
    <t>Podklad ze štěrkodrti ŠD s rozprostřením a zhutněním plochy jednotlivě do 100 m2, po zhutnění tl. 50 mm</t>
  </si>
  <si>
    <t>-1286908789</t>
  </si>
  <si>
    <t>https://podminky.urs.cz/item/CS_URS_2026_01/564811011</t>
  </si>
  <si>
    <t>"znovupoložení upravovaných stáv.okapových chodníků do nové nivelety dle PD"</t>
  </si>
  <si>
    <t>"doplnění  a vyrovnání původních podkl.vrstev"    19,50</t>
  </si>
  <si>
    <t>564871111</t>
  </si>
  <si>
    <t>Podklad ze štěrkodrti ŠD s rozprostřením a zhutněním plochy přes 100 m2, po zhutnění tl. 250 mm</t>
  </si>
  <si>
    <t>-352191036</t>
  </si>
  <si>
    <t>https://podminky.urs.cz/item/CS_URS_2026_01/564871111</t>
  </si>
  <si>
    <t>"nová podkladní vrstva dlažeb chodníků dle PD""</t>
  </si>
  <si>
    <t>"index rozšíření ploch i=1,02"</t>
  </si>
  <si>
    <t>(306,70+2,80+1,80)*1,02</t>
  </si>
  <si>
    <t>(609,30+9,40+6,70)*1,02</t>
  </si>
  <si>
    <t>(393,70+161,80+11,40+7,60)*1,02</t>
  </si>
  <si>
    <t>209,20*1,02</t>
  </si>
  <si>
    <t>(52,90+1,20+1,50)*1,02</t>
  </si>
  <si>
    <t>596211112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</si>
  <si>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100 do 300 m2</t>
  </si>
  <si>
    <t>-712128628</t>
  </si>
  <si>
    <t>https://podminky.urs.cz/item/CS_URS_2026_01/596211112</t>
  </si>
  <si>
    <t>"dlažba chodníku dle PD"</t>
  </si>
  <si>
    <t xml:space="preserve">"dlažba chodníku - běžná trasa, přírodní, bez fazety" </t>
  </si>
  <si>
    <t>306,70</t>
  </si>
  <si>
    <t>609,30</t>
  </si>
  <si>
    <t>393,70+161,80</t>
  </si>
  <si>
    <t>198,40+4*2,70</t>
  </si>
  <si>
    <t>52,90</t>
  </si>
  <si>
    <t xml:space="preserve">"dlažba chodníku - hmatové prvky, SLP" </t>
  </si>
  <si>
    <t>2,80</t>
  </si>
  <si>
    <t>9,40</t>
  </si>
  <si>
    <t>11,40</t>
  </si>
  <si>
    <t>1,20</t>
  </si>
  <si>
    <t>59245006</t>
  </si>
  <si>
    <t>dlažba pro nevidomé betonová 200x100mm tl 60mm barevná</t>
  </si>
  <si>
    <t>203715028</t>
  </si>
  <si>
    <t>24,80*1,03</t>
  </si>
  <si>
    <t>59245018</t>
  </si>
  <si>
    <t>dlažba skladebná betonová 200x100mm tl 60mm přírodní</t>
  </si>
  <si>
    <t>-1648395399</t>
  </si>
  <si>
    <t>"dodávka dlažby dle PD - ztratné 1%"</t>
  </si>
  <si>
    <t>1733,60*1,01</t>
  </si>
  <si>
    <t>-220987024</t>
  </si>
  <si>
    <t>"hmatový kontrast - lem SLP"</t>
  </si>
  <si>
    <t>1,80</t>
  </si>
  <si>
    <t>6,70</t>
  </si>
  <si>
    <t>"oblast chodníku 49d - základní"</t>
  </si>
  <si>
    <t>7,60</t>
  </si>
  <si>
    <t>1,50</t>
  </si>
  <si>
    <t>59245021.R</t>
  </si>
  <si>
    <t>1359852414</t>
  </si>
  <si>
    <t>"dodávka dlažby dle PD - rovinná, ztratné 3%"</t>
  </si>
  <si>
    <t>"hmatový kontrast - lem SLP"    17,60*1,03</t>
  </si>
  <si>
    <t>596811220</t>
  </si>
  <si>
    <t>Kladení dlažby z betonových nebo kameninových dlaždic komunikací pro pěší s vyplněním spár a se smetením přebytečného materiálu na vzdálenost do 3 m s ložem z kameniva těženého tl. do 30 mm velikosti dlaždic přes 0,09 m2 do 0,25 m2, pro plochy do 50 m2</t>
  </si>
  <si>
    <t>-1833366048</t>
  </si>
  <si>
    <t>https://podminky.urs.cz/item/CS_URS_2026_01/596811220</t>
  </si>
  <si>
    <t>"!!!bude použito původních rozebraných, očištěných dlaždic!!!"</t>
  </si>
  <si>
    <t>-384910691</t>
  </si>
  <si>
    <t>"chodník 48d"    5</t>
  </si>
  <si>
    <t>"chodník 49d"    2</t>
  </si>
  <si>
    <t>899132212</t>
  </si>
  <si>
    <t>Výměna (výšková úprava) poklopu vodovodního samonivelačního nebo pevného šoupátkového</t>
  </si>
  <si>
    <t>1950654948</t>
  </si>
  <si>
    <t>https://podminky.urs.cz/item/CS_URS_2026_01/899132212</t>
  </si>
  <si>
    <t>"výšková úprava poklopů - hrnců šoupátek, ventilů v ploše komunikace dle PD"</t>
  </si>
  <si>
    <t>"chodník 49d"    4</t>
  </si>
  <si>
    <t>1301272512</t>
  </si>
  <si>
    <t>197,00</t>
  </si>
  <si>
    <t>132,00+204,00</t>
  </si>
  <si>
    <t>170,00</t>
  </si>
  <si>
    <t>"oblast chodníku 49d - za čp. 490 - 493"</t>
  </si>
  <si>
    <t>283,00</t>
  </si>
  <si>
    <t>34,00</t>
  </si>
  <si>
    <t>1294603146</t>
  </si>
  <si>
    <t>1020,00*1,01</t>
  </si>
  <si>
    <t>-1206505049</t>
  </si>
  <si>
    <t>"zesílené bet.lože pod obrubou dle PD"</t>
  </si>
  <si>
    <t>1020,00*0,015</t>
  </si>
  <si>
    <t>979054441</t>
  </si>
  <si>
    <t>Očištění vybouraných prvků komunikací od spojovacího materiálu s odklizením a uložením očištěných hmot a spojovacího materiálu na skládku na vzdálenost do 10 m dlaždic, desek nebo tvarovek s původním vyplněním spár kamenivem těženým</t>
  </si>
  <si>
    <t>1698318988</t>
  </si>
  <si>
    <t>https://podminky.urs.cz/item/CS_URS_2026_01/979054441</t>
  </si>
  <si>
    <t>"očištění rozebraných dlaždic k opětovnému použití - okapové chodníky dle PD"</t>
  </si>
  <si>
    <t>-1099742076</t>
  </si>
  <si>
    <t>1020,00*0,05</t>
  </si>
  <si>
    <t>1807991101</t>
  </si>
  <si>
    <t>SO 110.1 - Komunikace pro pěší - chodník 30d</t>
  </si>
  <si>
    <t>1104634924</t>
  </si>
  <si>
    <t>32,50</t>
  </si>
  <si>
    <t>2044053845</t>
  </si>
  <si>
    <t>95,00</t>
  </si>
  <si>
    <t>113201112</t>
  </si>
  <si>
    <t>Vytrhání obrub s vybouráním lože, s přemístěním hmot na skládku na vzdálenost do 3 m nebo s naložením na dopravní prostředek silničních ležatých</t>
  </si>
  <si>
    <t>-500950847</t>
  </si>
  <si>
    <t>https://podminky.urs.cz/item/CS_URS_2026_01/113201112</t>
  </si>
  <si>
    <t>"vytrhání stávajících silničních obrub - napojení na MK 2c"</t>
  </si>
  <si>
    <t>8,00</t>
  </si>
  <si>
    <t>942078392</t>
  </si>
  <si>
    <t>80,00</t>
  </si>
  <si>
    <t>-176709835</t>
  </si>
  <si>
    <t>"odkopávka pro konstrukci nových chodníků vč. aktivní zóny dle PD"</t>
  </si>
  <si>
    <t>130,00*1,10*0,36</t>
  </si>
  <si>
    <t>-32,50*0,08</t>
  </si>
  <si>
    <t>-95,00*0,10</t>
  </si>
  <si>
    <t>130,00*1,10*0,30</t>
  </si>
  <si>
    <t>-831910120</t>
  </si>
  <si>
    <t>"odkopávky"    39,38+42,90</t>
  </si>
  <si>
    <t>"odpočet zeminy využité k dosypání obrubníků"    -8,60</t>
  </si>
  <si>
    <t>677800678</t>
  </si>
  <si>
    <t>"odkopávky"    (39,38+42,90-8,60)*7</t>
  </si>
  <si>
    <t>904923176</t>
  </si>
  <si>
    <t>-2130654863</t>
  </si>
  <si>
    <t>42,90*1,76</t>
  </si>
  <si>
    <t>1664984332</t>
  </si>
  <si>
    <t>73,68*1,8</t>
  </si>
  <si>
    <t>227446747</t>
  </si>
  <si>
    <t>86,00*0,10</t>
  </si>
  <si>
    <t>-1539092277</t>
  </si>
  <si>
    <t>130,00*1,10</t>
  </si>
  <si>
    <t>-603588479</t>
  </si>
  <si>
    <t>130,00*1,02</t>
  </si>
  <si>
    <t>596212212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</si>
  <si>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100 do 300 m2</t>
  </si>
  <si>
    <t>1575020576</t>
  </si>
  <si>
    <t>https://podminky.urs.cz/item/CS_URS_2026_01/596212212</t>
  </si>
  <si>
    <t xml:space="preserve">"dlažba chodníku (komunikace) - běžná trasa, přírodní, bez fazety" </t>
  </si>
  <si>
    <t>130,00</t>
  </si>
  <si>
    <t>791026143</t>
  </si>
  <si>
    <t>"dodávka dlažby dle PD - ztratné 2%"</t>
  </si>
  <si>
    <t>1829373116</t>
  </si>
  <si>
    <t>443374287</t>
  </si>
  <si>
    <t>2043240423</t>
  </si>
  <si>
    <t>86,00*1,01</t>
  </si>
  <si>
    <t>-1447243914</t>
  </si>
  <si>
    <t>86,00*0,015</t>
  </si>
  <si>
    <t>1728558064</t>
  </si>
  <si>
    <t>86,00*0,05</t>
  </si>
  <si>
    <t>-1416397710</t>
  </si>
  <si>
    <t>"odfrézovaný živičný kryt"    21,85</t>
  </si>
  <si>
    <t>-1543067303</t>
  </si>
  <si>
    <t>"odfrézovaný živičný kryt"    21,85*16</t>
  </si>
  <si>
    <t>830933749</t>
  </si>
  <si>
    <t>"obrubníky, krajníky"     16,40</t>
  </si>
  <si>
    <t>"zámková dlažba"    9,588</t>
  </si>
  <si>
    <t>262666759</t>
  </si>
  <si>
    <t>"obrubníky, krajníky"     16,40*16</t>
  </si>
  <si>
    <t>"zámková dlažba"    9,588*16</t>
  </si>
  <si>
    <t>331793800</t>
  </si>
  <si>
    <t>-1071144373</t>
  </si>
  <si>
    <t>-1747099267</t>
  </si>
  <si>
    <t>SO 191 - DIO</t>
  </si>
  <si>
    <t xml:space="preserve">    912 - Dopravní značení dočasné (DIO)</t>
  </si>
  <si>
    <t>912</t>
  </si>
  <si>
    <t>Dopravní značení dočasné (DIO)</t>
  </si>
  <si>
    <t>913911000</t>
  </si>
  <si>
    <t>Montáž a demontáž dočasného dopravního značení po dobu výstavby</t>
  </si>
  <si>
    <t>soub</t>
  </si>
  <si>
    <t>118471159</t>
  </si>
  <si>
    <t xml:space="preserve">Poznámka k položce:_x000D_
Firemní položka._x000D_
Položka obsahuje především:_x000D_
- Zajištění vydání rozhodnutí o zvláštním užívání silnice, o přechodné úpravě provozu a související povolení a rozhodnutí, zejména pro objízdné trasy, pokud je z povahy projektu požadováno._x000D_
- Náklady na vyhotovení návrhu dočasného dopravního značení, jeho projednání s dotčenými orgány a organizacemi, rozmístění a přemisťování a údržba značení v průběhu celé výstavby + náklady spojené se zajištěním pronájmu a dodávky potřebného dopravního značení._x000D_
</t>
  </si>
  <si>
    <t>"řešení DIO pro daný objekt v předpokládaném rozsahu PD (TZ)"</t>
  </si>
  <si>
    <t>"předpoklad řešených míst"    8</t>
  </si>
  <si>
    <t>"!!!BUDE ŘEŠENO DLE SKUTEČNĚ PROVEDENÉHO POČTU OPATŘENÍ, KONKRÉTNÍHO MÍSTA A KONKRÉTNÍCH PODMÍNEK DOTČENÝCH ORGÁNŮ!!!"</t>
  </si>
  <si>
    <t>800 - Vegetační úpravy a rekultivace</t>
  </si>
  <si>
    <t>SO 801 - Sadové úpravy, JTÚ a rekultivace</t>
  </si>
  <si>
    <t xml:space="preserve">    18 - Zemní práce - povrchové úpravy terénu</t>
  </si>
  <si>
    <t>Zemní práce - povrchové úpravy terénu</t>
  </si>
  <si>
    <t>181111111</t>
  </si>
  <si>
    <t>Plošná úprava terénu v zemině skupiny 1 až 4 s urovnáním povrchu bez doplnění ornice souvislé plochy do 500 m2 při nerovnostech terénu přes 50 do 100 mm v rovině nebo na svahu do 1:5</t>
  </si>
  <si>
    <t>-1326699633</t>
  </si>
  <si>
    <t>https://podminky.urs.cz/item/CS_URS_2026_01/181111111</t>
  </si>
  <si>
    <t>"finální úprava terénu po provedení komunikací dle PD"</t>
  </si>
  <si>
    <t>"reprofilace s doplněním zeminy tl.do 5 cm"</t>
  </si>
  <si>
    <t>2382,30</t>
  </si>
  <si>
    <t>181411131</t>
  </si>
  <si>
    <t>Založení trávníku na půdě předem připravené plochy do 1000 m2 výsevem včetně utažení parkového v rovině nebo na svahu do 1:5</t>
  </si>
  <si>
    <t>53313420</t>
  </si>
  <si>
    <t>https://podminky.urs.cz/item/CS_URS_2026_01/181411131</t>
  </si>
  <si>
    <t>"osetí upravených vegetačních ploch"</t>
  </si>
  <si>
    <t>00572410</t>
  </si>
  <si>
    <t>osivo směs travní parková</t>
  </si>
  <si>
    <t>kg</t>
  </si>
  <si>
    <t>911528471</t>
  </si>
  <si>
    <t xml:space="preserve">"Dodávka osiva - 40 m2/kg - ztratné 3% " </t>
  </si>
  <si>
    <t>2382,30/40,00*1,03</t>
  </si>
  <si>
    <t>183101122</t>
  </si>
  <si>
    <t>Hloubení jamek pro vysazování rostlin v zemině skupiny 1 až 4 bez výměny půdy v rovině nebo na svahu do 1:5, objemu přes 1,00 do 2,00 m3</t>
  </si>
  <si>
    <t>-1605011394</t>
  </si>
  <si>
    <t>https://podminky.urs.cz/item/CS_URS_2026_01/183101122</t>
  </si>
  <si>
    <t>"přesazení stávajících stromů v ploše nových úprav dle PD"</t>
  </si>
  <si>
    <t>"předpoklad"    2</t>
  </si>
  <si>
    <t>184215133</t>
  </si>
  <si>
    <t>Ukotvení dřeviny kůly v rovině nebo na svahu do 1:5 třemi kůly, délky přes 2 do 3 m</t>
  </si>
  <si>
    <t>972011206</t>
  </si>
  <si>
    <t>https://podminky.urs.cz/item/CS_URS_2026_01/184215133</t>
  </si>
  <si>
    <t>60591257</t>
  </si>
  <si>
    <t>kůl vyvazovací dřevěný impregnovaný D 8cm dl 3m</t>
  </si>
  <si>
    <t>-290723752</t>
  </si>
  <si>
    <t>"dodávka kůlů dle PD"</t>
  </si>
  <si>
    <t>2*3</t>
  </si>
  <si>
    <t>605999558</t>
  </si>
  <si>
    <t>Příčky ke kůlům</t>
  </si>
  <si>
    <t>-1016488993</t>
  </si>
  <si>
    <t>605999559</t>
  </si>
  <si>
    <t>Popruh vyvazovací</t>
  </si>
  <si>
    <t>-1169381243</t>
  </si>
  <si>
    <t>2*2,0</t>
  </si>
  <si>
    <t>184401113</t>
  </si>
  <si>
    <t>Příprava dřeviny k přesazení v rovině nebo na svahu do 1:5 s balem, při průměru balu přes 1 do 1,2 m</t>
  </si>
  <si>
    <t>984244507</t>
  </si>
  <si>
    <t>https://podminky.urs.cz/item/CS_URS_2026_01/184401113</t>
  </si>
  <si>
    <t>184502116</t>
  </si>
  <si>
    <t>Vyzvednutí dřeviny k přesazení s balem v rovině nebo na svahu do 1:5, při průměru balu přes 1000 do 1200 mm</t>
  </si>
  <si>
    <t>-2043776790</t>
  </si>
  <si>
    <t>https://podminky.urs.cz/item/CS_URS_2026_01/184502116</t>
  </si>
  <si>
    <t>184911421</t>
  </si>
  <si>
    <t>Mulčování vysazených rostlin mulčovací kůrou, tl. do 100 mm v rovině nebo na svahu do 1:5</t>
  </si>
  <si>
    <t>-1179875354</t>
  </si>
  <si>
    <t>https://podminky.urs.cz/item/CS_URS_2026_01/184911421</t>
  </si>
  <si>
    <t>"předpoklad"    2*1,50</t>
  </si>
  <si>
    <t>10391100</t>
  </si>
  <si>
    <t>kůra mulčovací VL</t>
  </si>
  <si>
    <t>-1334458707</t>
  </si>
  <si>
    <t>"dodávka mulč.kůry dle PD"</t>
  </si>
  <si>
    <t>3,00*0,10</t>
  </si>
  <si>
    <t>185804311</t>
  </si>
  <si>
    <t>Zalití rostlin vodou plochy záhonů jednotlivě do 20 m2</t>
  </si>
  <si>
    <t>-867584724</t>
  </si>
  <si>
    <t>https://podminky.urs.cz/item/CS_URS_2026_01/185804311</t>
  </si>
  <si>
    <t>"150 l/ks"</t>
  </si>
  <si>
    <t>"předpoklad"    2*0,15</t>
  </si>
  <si>
    <t>185851121</t>
  </si>
  <si>
    <t>Dovoz vody pro zálivku rostlin na vzdálenost do 1000 m</t>
  </si>
  <si>
    <t>12948201</t>
  </si>
  <si>
    <t>https://podminky.urs.cz/item/CS_URS_2026_01/185851121</t>
  </si>
  <si>
    <t>0,30</t>
  </si>
  <si>
    <t>08211321</t>
  </si>
  <si>
    <t>voda pitná pro ostatní odběratele</t>
  </si>
  <si>
    <t>1677325278</t>
  </si>
  <si>
    <t>"dodávka vody pro zálivku"</t>
  </si>
  <si>
    <t>900 - Volná řada objektů</t>
  </si>
  <si>
    <t>SO 901 - VRN</t>
  </si>
  <si>
    <t>VRN - Vedlejší rozpočtové náklady</t>
  </si>
  <si>
    <t xml:space="preserve">    VRN1 - Průzkumné, geodetické a projektové práce</t>
  </si>
  <si>
    <t xml:space="preserve">    VRN4 - Inženýrská činnost</t>
  </si>
  <si>
    <t xml:space="preserve">    VRN9 - Ostatní náklady</t>
  </si>
  <si>
    <t>Vedlejší rozpočtové náklady</t>
  </si>
  <si>
    <t>VRN1</t>
  </si>
  <si>
    <t>Průzkumné, geodetické a projektové práce</t>
  </si>
  <si>
    <t>012103000</t>
  </si>
  <si>
    <t>Geodetické práce před výstavbou</t>
  </si>
  <si>
    <t>-34924699</t>
  </si>
  <si>
    <t>https://podminky.urs.cz/item/CS_URS_2026_01/012103000</t>
  </si>
  <si>
    <t>" vytýčení hlavních bodů stavby před zahájením stavby autorizovaným geodetem vč. vypracování TZ"</t>
  </si>
  <si>
    <t>" včetně souřadnic a situace- ověřeno kulatým razítkem a dodatkem dle právních předpisů"</t>
  </si>
  <si>
    <t>012203000.A</t>
  </si>
  <si>
    <t>Geodetické práce při provádění stavby</t>
  </si>
  <si>
    <t>2039650395</t>
  </si>
  <si>
    <t>https://podminky.urs.cz/item/CS_URS_2026_01/012203000.A</t>
  </si>
  <si>
    <t>" vytýčení obvodu a hranic staveniště, objektů stavby a pevných vytyčovacích bodů vč. fixace a obnovení zhotovitelem"</t>
  </si>
  <si>
    <t>" vytýčení směrového a výškového řešení"</t>
  </si>
  <si>
    <t>"  vyhotovení dokumentace v listinné a digitální podobě"</t>
  </si>
  <si>
    <t>012303000</t>
  </si>
  <si>
    <t>Geodetické práce po výstavbě</t>
  </si>
  <si>
    <t>-82461867</t>
  </si>
  <si>
    <t>https://podminky.urs.cz/item/CS_URS_2026_01/012303000</t>
  </si>
  <si>
    <t>Poznámka k položce:_x000D_
Poznámka k položce: !!!Zpracování podkladu pro vyrovnání majetkoprávních vztáhů (oddělovací GP, zpřesnění hranic pozemků atd.)!!!</t>
  </si>
  <si>
    <t>"geodetické zaměření skuteč.provedení stavby vč. vypracování geometrického plánu"</t>
  </si>
  <si>
    <t>"!!!Zpracování podkladu pro vyrovnání majetkoprávních vztáhů (oddělovací GP, zpřesnění hranic pozemků atd.)!!!"</t>
  </si>
  <si>
    <t>013244000</t>
  </si>
  <si>
    <t>Dokumentace pro provádění stavby</t>
  </si>
  <si>
    <t>-60771888</t>
  </si>
  <si>
    <t>https://podminky.urs.cz/item/CS_URS_2026_01/013244000</t>
  </si>
  <si>
    <t>Poznámka k položce:_x000D_
Poznámka k položce: !!!Vypracování RDS dle podmínek a pravidel SSOK. Nutno před zahájením prací předložit k projednání a odsouhlasení!!!</t>
  </si>
  <si>
    <t>"realizační dokumentace stavby - RDS"</t>
  </si>
  <si>
    <t>"RDS řeší podrobnosti konstrukcí, zhotovovacích prací, montážních prací a detailní postupy dle konkrétního zhotovitele"</t>
  </si>
  <si>
    <t>013254000</t>
  </si>
  <si>
    <t>Dokumentace skutečného provedení stavby</t>
  </si>
  <si>
    <t>758183455</t>
  </si>
  <si>
    <t>https://podminky.urs.cz/item/CS_URS_2026_01/013254000</t>
  </si>
  <si>
    <t>"dokumentace skutečného provedení stavby - DSPS"</t>
  </si>
  <si>
    <t>013294000</t>
  </si>
  <si>
    <t>Ostatní dokumentace</t>
  </si>
  <si>
    <t>-1973742652</t>
  </si>
  <si>
    <t>https://podminky.urs.cz/item/CS_URS_2026_01/013294000</t>
  </si>
  <si>
    <t xml:space="preserve">"aktualizace vyjádření k existenci inženýrských sítí, pokud do doby zahájení stavby pozbyly platnosti" </t>
  </si>
  <si>
    <t>VRN4</t>
  </si>
  <si>
    <t>Inženýrská činnost</t>
  </si>
  <si>
    <t>042903000</t>
  </si>
  <si>
    <t>Ostatní posudky</t>
  </si>
  <si>
    <t>644776745</t>
  </si>
  <si>
    <t>https://podminky.urs.cz/item/CS_URS_2026_01/042903000</t>
  </si>
  <si>
    <t>"laboratorní rozbory - výluhy sypaniny, výkopku"</t>
  </si>
  <si>
    <t>043002000</t>
  </si>
  <si>
    <t>Zkoušky a ostatní měření</t>
  </si>
  <si>
    <t>-314782640</t>
  </si>
  <si>
    <t>https://podminky.urs.cz/item/CS_URS_2026_01/043002000</t>
  </si>
  <si>
    <t>" dle ČSN , TP,TPG, ostatních předpisů, kompletní revize, kompletní tlakové zkoušky, vypracování KZP"</t>
  </si>
  <si>
    <t>049103000</t>
  </si>
  <si>
    <t>Náklady vzniklé v souvislosti s realizací stavby</t>
  </si>
  <si>
    <t>2119541820</t>
  </si>
  <si>
    <t>https://podminky.urs.cz/item/CS_URS_2026_01/049103000</t>
  </si>
  <si>
    <t xml:space="preserve">"dokladová část dodavatele stavby - evid. odpadů, staveb. deník aj." </t>
  </si>
  <si>
    <t>VRN9</t>
  </si>
  <si>
    <t>Ostatní náklady</t>
  </si>
  <si>
    <t>091002000</t>
  </si>
  <si>
    <t>Ostatní náklady související s objektem</t>
  </si>
  <si>
    <t>-241004267</t>
  </si>
  <si>
    <t>https://podminky.urs.cz/item/CS_URS_2026_01/091002000</t>
  </si>
  <si>
    <t>"  vytýčení  stávajících podzemních inženýrských sítí před zahájením zemních prací a přeložek"</t>
  </si>
  <si>
    <t>091504000</t>
  </si>
  <si>
    <t>Náklady související s publikační činností</t>
  </si>
  <si>
    <t>kpl</t>
  </si>
  <si>
    <t>-2080834909</t>
  </si>
  <si>
    <t>https://podminky.urs.cz/item/CS_URS_2026_01/091504000</t>
  </si>
  <si>
    <t xml:space="preserve">"informační tabule 1,00*1,50 m; komplet 1 ks/náklady Kč;  vč. dodávky, montáže a demontáže"            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</si>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</sst>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33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8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2" fillId="4" borderId="9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5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5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5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6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166" fontId="1" fillId="0" borderId="21" xfId="0" applyNumberFormat="1" applyFont="1" applyBorder="1" applyAlignment="1">
      <alignment vertical="center"/>
    </xf>
    <xf numFmtId="4" fontId="1" fillId="0" borderId="22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4" fontId="24" fillId="0" borderId="0" xfId="0" applyNumberFormat="1" applyFont="1"/>
    <xf numFmtId="166" fontId="33" fillId="0" borderId="13" xfId="0" applyNumberFormat="1" applyFont="1" applyBorder="1"/>
    <xf numFmtId="166" fontId="33" fillId="0" borderId="14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3" xfId="0" applyFont="1" applyBorder="1" applyAlignment="1">
      <alignment horizontal="center" vertical="center"/>
    </xf>
    <xf numFmtId="49" fontId="22" fillId="0" borderId="23" xfId="0" applyNumberFormat="1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center" vertical="center" wrapText="1"/>
    </xf>
    <xf numFmtId="167" fontId="22" fillId="0" borderId="23" xfId="0" applyNumberFormat="1" applyFont="1" applyBorder="1" applyAlignment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6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38" fillId="0" borderId="0" xfId="0" applyFont="1" applyAlignment="1">
      <alignment vertical="center" wrapText="1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39" fillId="0" borderId="23" xfId="0" applyFont="1" applyBorder="1" applyAlignment="1">
      <alignment horizontal="center" vertical="center"/>
    </xf>
    <xf numFmtId="49" fontId="39" fillId="0" borderId="23" xfId="0" applyNumberFormat="1" applyFont="1" applyBorder="1" applyAlignment="1">
      <alignment horizontal="left" vertical="center" wrapText="1"/>
    </xf>
    <xf numFmtId="0" fontId="39" fillId="0" borderId="23" xfId="0" applyFont="1" applyBorder="1" applyAlignment="1">
      <alignment horizontal="left" vertical="center" wrapText="1"/>
    </xf>
    <xf numFmtId="0" fontId="39" fillId="0" borderId="23" xfId="0" applyFont="1" applyBorder="1" applyAlignment="1">
      <alignment horizontal="center" vertical="center" wrapText="1"/>
    </xf>
    <xf numFmtId="167" fontId="39" fillId="0" borderId="23" xfId="0" applyNumberFormat="1" applyFont="1" applyBorder="1" applyAlignment="1">
      <alignment vertical="center"/>
    </xf>
    <xf numFmtId="4" fontId="39" fillId="2" borderId="23" xfId="0" applyNumberFormat="1" applyFont="1" applyFill="1" applyBorder="1" applyAlignment="1" applyProtection="1">
      <alignment vertical="center"/>
      <protection locked="0"/>
    </xf>
    <xf numFmtId="4" fontId="39" fillId="0" borderId="23" xfId="0" applyNumberFormat="1" applyFont="1" applyBorder="1" applyAlignment="1">
      <alignment vertical="center"/>
    </xf>
    <xf numFmtId="0" fontId="40" fillId="0" borderId="4" xfId="0" applyFont="1" applyBorder="1" applyAlignment="1">
      <alignment vertical="center"/>
    </xf>
    <xf numFmtId="0" fontId="39" fillId="2" borderId="15" xfId="0" applyFont="1" applyFill="1" applyBorder="1" applyAlignment="1" applyProtection="1">
      <alignment horizontal="left" vertical="center"/>
      <protection locked="0"/>
    </xf>
    <xf numFmtId="0" fontId="39" fillId="0" borderId="0" xfId="0" applyFont="1" applyAlignment="1">
      <alignment horizontal="center"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50" fillId="0" borderId="27" xfId="0" applyFont="1" applyBorder="1" applyAlignment="1">
      <alignment horizontal="left" vertical="center"/>
    </xf>
    <xf numFmtId="0" fontId="51" fillId="0" borderId="1" xfId="0" applyFont="1" applyBorder="1" applyAlignment="1">
      <alignment vertical="top"/>
    </xf>
    <xf numFmtId="0" fontId="51" fillId="0" borderId="1" xfId="0" applyFont="1" applyBorder="1" applyAlignment="1">
      <alignment horizontal="left" vertical="center"/>
    </xf>
    <xf numFmtId="0" fontId="51" fillId="0" borderId="1" xfId="0" applyFont="1" applyBorder="1" applyAlignment="1">
      <alignment horizontal="center" vertical="center"/>
    </xf>
    <xf numFmtId="49" fontId="51" fillId="0" borderId="1" xfId="0" applyNumberFormat="1" applyFont="1" applyBorder="1" applyAlignment="1">
      <alignment horizontal="left" vertical="center"/>
    </xf>
    <xf numFmtId="0" fontId="50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  <xf numFmtId="0" fontId="22" fillId="4" borderId="7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22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2" fillId="4" borderId="8" xfId="0" applyFont="1" applyFill="1" applyBorder="1" applyAlignment="1">
      <alignment horizontal="right" vertical="center"/>
    </xf>
    <xf numFmtId="4" fontId="27" fillId="0" borderId="0" xfId="0" applyNumberFormat="1" applyFont="1" applyAlignment="1">
      <alignment horizontal="right" vertical="center"/>
    </xf>
    <xf numFmtId="0" fontId="2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wrapText="1"/>
    </xf>
    <xf numFmtId="0" fontId="42" fillId="0" borderId="1" xfId="0" applyFont="1" applyBorder="1" applyAlignment="1">
      <alignment horizontal="center" vertical="center" wrapText="1"/>
    </xf>
    <xf numFmtId="49" fontId="44" fillId="0" borderId="1" xfId="0" applyNumberFormat="1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left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113107231" TargetMode="External"/><Relationship Id="rId13" Type="http://schemas.openxmlformats.org/officeDocument/2006/relationships/hyperlink" Target="https://podminky.urs.cz/item/CS_URS_2026_01/162306111" TargetMode="External"/><Relationship Id="rId18" Type="http://schemas.openxmlformats.org/officeDocument/2006/relationships/hyperlink" Target="https://podminky.urs.cz/item/CS_URS_2025_01/997221559" TargetMode="External"/><Relationship Id="rId3" Type="http://schemas.openxmlformats.org/officeDocument/2006/relationships/hyperlink" Target="https://podminky.urs.cz/item/CS_URS_2026_01/112155215" TargetMode="External"/><Relationship Id="rId21" Type="http://schemas.openxmlformats.org/officeDocument/2006/relationships/hyperlink" Target="https://podminky.urs.cz/item/CS_URS_2026_01/997221615" TargetMode="External"/><Relationship Id="rId7" Type="http://schemas.openxmlformats.org/officeDocument/2006/relationships/hyperlink" Target="https://podminky.urs.cz/item/CS_URS_2026_01/113106171" TargetMode="External"/><Relationship Id="rId12" Type="http://schemas.openxmlformats.org/officeDocument/2006/relationships/hyperlink" Target="https://podminky.urs.cz/item/CS_URS_2026_01/121103111" TargetMode="External"/><Relationship Id="rId17" Type="http://schemas.openxmlformats.org/officeDocument/2006/relationships/hyperlink" Target="https://podminky.urs.cz/item/CS_URS_2026_01/997221551" TargetMode="External"/><Relationship Id="rId25" Type="http://schemas.openxmlformats.org/officeDocument/2006/relationships/drawing" Target="../drawings/drawing2.xml"/><Relationship Id="rId2" Type="http://schemas.openxmlformats.org/officeDocument/2006/relationships/hyperlink" Target="https://podminky.urs.cz/item/CS_URS_2026_01/112151312" TargetMode="External"/><Relationship Id="rId16" Type="http://schemas.openxmlformats.org/officeDocument/2006/relationships/hyperlink" Target="https://podminky.urs.cz/item/CS_URS_2026_01/181006111" TargetMode="External"/><Relationship Id="rId20" Type="http://schemas.openxmlformats.org/officeDocument/2006/relationships/hyperlink" Target="https://podminky.urs.cz/item/CS_URS_2025_01/997221569" TargetMode="External"/><Relationship Id="rId1" Type="http://schemas.openxmlformats.org/officeDocument/2006/relationships/hyperlink" Target="https://podminky.urs.cz/item/CS_URS_2026_01/111211101" TargetMode="External"/><Relationship Id="rId6" Type="http://schemas.openxmlformats.org/officeDocument/2006/relationships/hyperlink" Target="https://podminky.urs.cz/item/CS_URS_2026_01/113106123" TargetMode="External"/><Relationship Id="rId11" Type="http://schemas.openxmlformats.org/officeDocument/2006/relationships/hyperlink" Target="https://podminky.urs.cz/item/CS_URS_2026_01/113204111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https://podminky.urs.cz/item/CS_URS_2026_01/112201113" TargetMode="External"/><Relationship Id="rId15" Type="http://schemas.openxmlformats.org/officeDocument/2006/relationships/hyperlink" Target="https://podminky.urs.cz/item/CS_URS_2026_01/171206111" TargetMode="External"/><Relationship Id="rId23" Type="http://schemas.openxmlformats.org/officeDocument/2006/relationships/hyperlink" Target="https://podminky.urs.cz/item/CS_URS_2026_01/998223011" TargetMode="External"/><Relationship Id="rId10" Type="http://schemas.openxmlformats.org/officeDocument/2006/relationships/hyperlink" Target="https://podminky.urs.cz/item/CS_URS_2026_01/113202111" TargetMode="External"/><Relationship Id="rId19" Type="http://schemas.openxmlformats.org/officeDocument/2006/relationships/hyperlink" Target="https://podminky.urs.cz/item/CS_URS_2026_01/997221561" TargetMode="External"/><Relationship Id="rId4" Type="http://schemas.openxmlformats.org/officeDocument/2006/relationships/hyperlink" Target="https://podminky.urs.cz/item/CS_URS_2026_01/112155311" TargetMode="External"/><Relationship Id="rId9" Type="http://schemas.openxmlformats.org/officeDocument/2006/relationships/hyperlink" Target="https://podminky.urs.cz/item/CS_URS_2026_01/113154548" TargetMode="External"/><Relationship Id="rId14" Type="http://schemas.openxmlformats.org/officeDocument/2006/relationships/hyperlink" Target="https://podminky.urs.cz/item/CS_URS_2026_01/167103101" TargetMode="External"/><Relationship Id="rId22" Type="http://schemas.openxmlformats.org/officeDocument/2006/relationships/hyperlink" Target="https://podminky.urs.cz/item/CS_URS_2026_01/997221645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577134121" TargetMode="External"/><Relationship Id="rId13" Type="http://schemas.openxmlformats.org/officeDocument/2006/relationships/hyperlink" Target="https://podminky.urs.cz/item/CS_URS_2026_01/916991121" TargetMode="External"/><Relationship Id="rId18" Type="http://schemas.openxmlformats.org/officeDocument/2006/relationships/drawing" Target="../drawings/drawing3.xml"/><Relationship Id="rId3" Type="http://schemas.openxmlformats.org/officeDocument/2006/relationships/hyperlink" Target="https://podminky.urs.cz/item/CS_URS_2026_01/162751119" TargetMode="External"/><Relationship Id="rId7" Type="http://schemas.openxmlformats.org/officeDocument/2006/relationships/hyperlink" Target="https://podminky.urs.cz/item/CS_URS_2026_01/573231106" TargetMode="External"/><Relationship Id="rId12" Type="http://schemas.openxmlformats.org/officeDocument/2006/relationships/hyperlink" Target="https://podminky.urs.cz/item/CS_URS_2026_01/916131213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https://podminky.urs.cz/item/CS_URS_2026_01/162751117" TargetMode="External"/><Relationship Id="rId16" Type="http://schemas.openxmlformats.org/officeDocument/2006/relationships/hyperlink" Target="https://podminky.urs.cz/item/CS_URS_2026_01/998225111" TargetMode="External"/><Relationship Id="rId1" Type="http://schemas.openxmlformats.org/officeDocument/2006/relationships/hyperlink" Target="https://podminky.urs.cz/item/CS_URS_2026_01/132112132" TargetMode="External"/><Relationship Id="rId6" Type="http://schemas.openxmlformats.org/officeDocument/2006/relationships/hyperlink" Target="https://podminky.urs.cz/item/CS_URS_2026_01/573191111" TargetMode="External"/><Relationship Id="rId11" Type="http://schemas.openxmlformats.org/officeDocument/2006/relationships/hyperlink" Target="https://podminky.urs.cz/item/CS_URS_2026_01/916111123" TargetMode="External"/><Relationship Id="rId5" Type="http://schemas.openxmlformats.org/officeDocument/2006/relationships/hyperlink" Target="https://podminky.urs.cz/item/CS_URS_2026_01/565145021" TargetMode="External"/><Relationship Id="rId15" Type="http://schemas.openxmlformats.org/officeDocument/2006/relationships/hyperlink" Target="https://podminky.urs.cz/item/CS_URS_2026_01/919735112" TargetMode="External"/><Relationship Id="rId10" Type="http://schemas.openxmlformats.org/officeDocument/2006/relationships/hyperlink" Target="https://podminky.urs.cz/item/CS_URS_2026_01/899133211" TargetMode="External"/><Relationship Id="rId4" Type="http://schemas.openxmlformats.org/officeDocument/2006/relationships/hyperlink" Target="https://podminky.urs.cz/item/CS_URS_2026_01/171201231" TargetMode="External"/><Relationship Id="rId9" Type="http://schemas.openxmlformats.org/officeDocument/2006/relationships/hyperlink" Target="https://podminky.urs.cz/item/CS_URS_2026_01/899132121" TargetMode="External"/><Relationship Id="rId14" Type="http://schemas.openxmlformats.org/officeDocument/2006/relationships/hyperlink" Target="https://podminky.urs.cz/item/CS_URS_2026_01/91973221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573231106" TargetMode="External"/><Relationship Id="rId13" Type="http://schemas.openxmlformats.org/officeDocument/2006/relationships/hyperlink" Target="https://podminky.urs.cz/item/CS_URS_2026_01/919732211" TargetMode="External"/><Relationship Id="rId18" Type="http://schemas.openxmlformats.org/officeDocument/2006/relationships/hyperlink" Target="https://podminky.urs.cz/item/CS_URS_2026_01/998225111" TargetMode="External"/><Relationship Id="rId3" Type="http://schemas.openxmlformats.org/officeDocument/2006/relationships/hyperlink" Target="https://podminky.urs.cz/item/CS_URS_2026_01/162751117" TargetMode="External"/><Relationship Id="rId7" Type="http://schemas.openxmlformats.org/officeDocument/2006/relationships/hyperlink" Target="https://podminky.urs.cz/item/CS_URS_2026_01/573191111" TargetMode="External"/><Relationship Id="rId12" Type="http://schemas.openxmlformats.org/officeDocument/2006/relationships/hyperlink" Target="https://podminky.urs.cz/item/CS_URS_2026_01/916991121" TargetMode="External"/><Relationship Id="rId17" Type="http://schemas.openxmlformats.org/officeDocument/2006/relationships/hyperlink" Target="https://podminky.urs.cz/item/CS_URS_2026_01/997221645" TargetMode="External"/><Relationship Id="rId2" Type="http://schemas.openxmlformats.org/officeDocument/2006/relationships/hyperlink" Target="https://podminky.urs.cz/item/CS_URS_2026_01/132112132" TargetMode="External"/><Relationship Id="rId16" Type="http://schemas.openxmlformats.org/officeDocument/2006/relationships/hyperlink" Target="https://podminky.urs.cz/item/CS_URS_2025_01/997221559" TargetMode="External"/><Relationship Id="rId20" Type="http://schemas.openxmlformats.org/officeDocument/2006/relationships/drawing" Target="../drawings/drawing4.xml"/><Relationship Id="rId1" Type="http://schemas.openxmlformats.org/officeDocument/2006/relationships/hyperlink" Target="https://podminky.urs.cz/item/CS_URS_2026_01/113154548" TargetMode="External"/><Relationship Id="rId6" Type="http://schemas.openxmlformats.org/officeDocument/2006/relationships/hyperlink" Target="https://podminky.urs.cz/item/CS_URS_2026_01/565145021" TargetMode="External"/><Relationship Id="rId11" Type="http://schemas.openxmlformats.org/officeDocument/2006/relationships/hyperlink" Target="https://podminky.urs.cz/item/CS_URS_2026_01/916131213" TargetMode="External"/><Relationship Id="rId5" Type="http://schemas.openxmlformats.org/officeDocument/2006/relationships/hyperlink" Target="https://podminky.urs.cz/item/CS_URS_2026_01/171201231" TargetMode="External"/><Relationship Id="rId15" Type="http://schemas.openxmlformats.org/officeDocument/2006/relationships/hyperlink" Target="https://podminky.urs.cz/item/CS_URS_2026_01/997221551" TargetMode="External"/><Relationship Id="rId10" Type="http://schemas.openxmlformats.org/officeDocument/2006/relationships/hyperlink" Target="https://podminky.urs.cz/item/CS_URS_2026_01/916111123" TargetMode="External"/><Relationship Id="rId19" Type="http://schemas.openxmlformats.org/officeDocument/2006/relationships/printerSettings" Target="../printerSettings/printerSettings4.bin"/><Relationship Id="rId4" Type="http://schemas.openxmlformats.org/officeDocument/2006/relationships/hyperlink" Target="https://podminky.urs.cz/item/CS_URS_2026_01/162751119" TargetMode="External"/><Relationship Id="rId9" Type="http://schemas.openxmlformats.org/officeDocument/2006/relationships/hyperlink" Target="https://podminky.urs.cz/item/CS_URS_2026_01/577134121" TargetMode="External"/><Relationship Id="rId14" Type="http://schemas.openxmlformats.org/officeDocument/2006/relationships/hyperlink" Target="https://podminky.urs.cz/item/CS_URS_2026_01/919735112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899132121" TargetMode="External"/><Relationship Id="rId13" Type="http://schemas.openxmlformats.org/officeDocument/2006/relationships/hyperlink" Target="https://podminky.urs.cz/item/CS_URS_2026_01/919732211" TargetMode="External"/><Relationship Id="rId18" Type="http://schemas.openxmlformats.org/officeDocument/2006/relationships/hyperlink" Target="https://podminky.urs.cz/item/CS_URS_2026_01/998225111" TargetMode="External"/><Relationship Id="rId3" Type="http://schemas.openxmlformats.org/officeDocument/2006/relationships/hyperlink" Target="https://podminky.urs.cz/item/CS_URS_2026_01/174111101" TargetMode="External"/><Relationship Id="rId7" Type="http://schemas.openxmlformats.org/officeDocument/2006/relationships/hyperlink" Target="https://podminky.urs.cz/item/CS_URS_2026_01/577134121" TargetMode="External"/><Relationship Id="rId12" Type="http://schemas.openxmlformats.org/officeDocument/2006/relationships/hyperlink" Target="https://podminky.urs.cz/item/CS_URS_2026_01/916991121" TargetMode="External"/><Relationship Id="rId17" Type="http://schemas.openxmlformats.org/officeDocument/2006/relationships/hyperlink" Target="https://podminky.urs.cz/item/CS_URS_2026_01/997221645" TargetMode="External"/><Relationship Id="rId2" Type="http://schemas.openxmlformats.org/officeDocument/2006/relationships/hyperlink" Target="https://podminky.urs.cz/item/CS_URS_2026_01/132112132" TargetMode="External"/><Relationship Id="rId16" Type="http://schemas.openxmlformats.org/officeDocument/2006/relationships/hyperlink" Target="https://podminky.urs.cz/item/CS_URS_2026_01/997221559" TargetMode="External"/><Relationship Id="rId20" Type="http://schemas.openxmlformats.org/officeDocument/2006/relationships/drawing" Target="../drawings/drawing5.xml"/><Relationship Id="rId1" Type="http://schemas.openxmlformats.org/officeDocument/2006/relationships/hyperlink" Target="https://podminky.urs.cz/item/CS_URS_2026_01/113154548" TargetMode="External"/><Relationship Id="rId6" Type="http://schemas.openxmlformats.org/officeDocument/2006/relationships/hyperlink" Target="https://podminky.urs.cz/item/CS_URS_2026_01/573231106" TargetMode="External"/><Relationship Id="rId11" Type="http://schemas.openxmlformats.org/officeDocument/2006/relationships/hyperlink" Target="https://podminky.urs.cz/item/CS_URS_2026_01/916131213" TargetMode="External"/><Relationship Id="rId5" Type="http://schemas.openxmlformats.org/officeDocument/2006/relationships/hyperlink" Target="https://podminky.urs.cz/item/CS_URS_2026_01/573191111" TargetMode="External"/><Relationship Id="rId15" Type="http://schemas.openxmlformats.org/officeDocument/2006/relationships/hyperlink" Target="https://podminky.urs.cz/item/CS_URS_2026_01/997221551" TargetMode="External"/><Relationship Id="rId10" Type="http://schemas.openxmlformats.org/officeDocument/2006/relationships/hyperlink" Target="https://podminky.urs.cz/item/CS_URS_2026_01/916111123" TargetMode="External"/><Relationship Id="rId19" Type="http://schemas.openxmlformats.org/officeDocument/2006/relationships/printerSettings" Target="../printerSettings/printerSettings5.bin"/><Relationship Id="rId4" Type="http://schemas.openxmlformats.org/officeDocument/2006/relationships/hyperlink" Target="https://podminky.urs.cz/item/CS_URS_2026_01/565145021" TargetMode="External"/><Relationship Id="rId9" Type="http://schemas.openxmlformats.org/officeDocument/2006/relationships/hyperlink" Target="https://podminky.urs.cz/item/CS_URS_2026_01/899133211" TargetMode="External"/><Relationship Id="rId14" Type="http://schemas.openxmlformats.org/officeDocument/2006/relationships/hyperlink" Target="https://podminky.urs.cz/item/CS_URS_2026_01/919735112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564851111" TargetMode="External"/><Relationship Id="rId13" Type="http://schemas.openxmlformats.org/officeDocument/2006/relationships/hyperlink" Target="https://podminky.urs.cz/item/CS_URS_2026_01/577134121" TargetMode="External"/><Relationship Id="rId18" Type="http://schemas.openxmlformats.org/officeDocument/2006/relationships/hyperlink" Target="https://podminky.urs.cz/item/CS_URS_2026_01/997221561" TargetMode="External"/><Relationship Id="rId3" Type="http://schemas.openxmlformats.org/officeDocument/2006/relationships/hyperlink" Target="https://podminky.urs.cz/item/CS_URS_2026_01/162751117" TargetMode="External"/><Relationship Id="rId21" Type="http://schemas.openxmlformats.org/officeDocument/2006/relationships/hyperlink" Target="https://podminky.urs.cz/item/CS_URS_2026_01/997221579" TargetMode="External"/><Relationship Id="rId7" Type="http://schemas.openxmlformats.org/officeDocument/2006/relationships/hyperlink" Target="https://podminky.urs.cz/item/CS_URS_2026_01/174111101" TargetMode="External"/><Relationship Id="rId12" Type="http://schemas.openxmlformats.org/officeDocument/2006/relationships/hyperlink" Target="https://podminky.urs.cz/item/CS_URS_2026_01/573231106" TargetMode="External"/><Relationship Id="rId17" Type="http://schemas.openxmlformats.org/officeDocument/2006/relationships/hyperlink" Target="https://podminky.urs.cz/item/CS_URS_2026_01/919735112" TargetMode="External"/><Relationship Id="rId25" Type="http://schemas.openxmlformats.org/officeDocument/2006/relationships/drawing" Target="../drawings/drawing6.xml"/><Relationship Id="rId2" Type="http://schemas.openxmlformats.org/officeDocument/2006/relationships/hyperlink" Target="https://podminky.urs.cz/item/CS_URS_2026_01/122252204" TargetMode="External"/><Relationship Id="rId16" Type="http://schemas.openxmlformats.org/officeDocument/2006/relationships/hyperlink" Target="https://podminky.urs.cz/item/CS_URS_2026_01/919732211" TargetMode="External"/><Relationship Id="rId20" Type="http://schemas.openxmlformats.org/officeDocument/2006/relationships/hyperlink" Target="https://podminky.urs.cz/item/CS_URS_2026_01/997221571" TargetMode="External"/><Relationship Id="rId1" Type="http://schemas.openxmlformats.org/officeDocument/2006/relationships/hyperlink" Target="https://podminky.urs.cz/item/CS_URS_2026_01/113151111" TargetMode="External"/><Relationship Id="rId6" Type="http://schemas.openxmlformats.org/officeDocument/2006/relationships/hyperlink" Target="https://podminky.urs.cz/item/CS_URS_2026_01/171201231" TargetMode="External"/><Relationship Id="rId11" Type="http://schemas.openxmlformats.org/officeDocument/2006/relationships/hyperlink" Target="https://podminky.urs.cz/item/CS_URS_2026_01/573191111" TargetMode="External"/><Relationship Id="rId24" Type="http://schemas.openxmlformats.org/officeDocument/2006/relationships/printerSettings" Target="../printerSettings/printerSettings6.bin"/><Relationship Id="rId5" Type="http://schemas.openxmlformats.org/officeDocument/2006/relationships/hyperlink" Target="https://podminky.urs.cz/item/CS_URS_2026_01/171152111" TargetMode="External"/><Relationship Id="rId15" Type="http://schemas.openxmlformats.org/officeDocument/2006/relationships/hyperlink" Target="https://podminky.urs.cz/item/CS_URS_2026_01/916991121" TargetMode="External"/><Relationship Id="rId23" Type="http://schemas.openxmlformats.org/officeDocument/2006/relationships/hyperlink" Target="https://podminky.urs.cz/item/CS_URS_2026_01/998225111" TargetMode="External"/><Relationship Id="rId10" Type="http://schemas.openxmlformats.org/officeDocument/2006/relationships/hyperlink" Target="https://podminky.urs.cz/item/CS_URS_2026_01/565145021" TargetMode="External"/><Relationship Id="rId19" Type="http://schemas.openxmlformats.org/officeDocument/2006/relationships/hyperlink" Target="https://podminky.urs.cz/item/CS_URS_2026_01/997221569" TargetMode="External"/><Relationship Id="rId4" Type="http://schemas.openxmlformats.org/officeDocument/2006/relationships/hyperlink" Target="https://podminky.urs.cz/item/CS_URS_2026_01/162751119" TargetMode="External"/><Relationship Id="rId9" Type="http://schemas.openxmlformats.org/officeDocument/2006/relationships/hyperlink" Target="https://podminky.urs.cz/item/CS_URS_2026_01/564851114" TargetMode="External"/><Relationship Id="rId14" Type="http://schemas.openxmlformats.org/officeDocument/2006/relationships/hyperlink" Target="https://podminky.urs.cz/item/CS_URS_2026_01/916111123" TargetMode="External"/><Relationship Id="rId22" Type="http://schemas.openxmlformats.org/officeDocument/2006/relationships/hyperlink" Target="https://podminky.urs.cz/item/CS_URS_2026_01/997221615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171201231" TargetMode="External"/><Relationship Id="rId13" Type="http://schemas.openxmlformats.org/officeDocument/2006/relationships/hyperlink" Target="https://podminky.urs.cz/item/CS_URS_2026_01/565145021" TargetMode="External"/><Relationship Id="rId18" Type="http://schemas.openxmlformats.org/officeDocument/2006/relationships/hyperlink" Target="https://podminky.urs.cz/item/CS_URS_2026_01/916111123" TargetMode="External"/><Relationship Id="rId26" Type="http://schemas.openxmlformats.org/officeDocument/2006/relationships/hyperlink" Target="https://podminky.urs.cz/item/CS_URS_2026_01/997221569" TargetMode="External"/><Relationship Id="rId3" Type="http://schemas.openxmlformats.org/officeDocument/2006/relationships/hyperlink" Target="https://podminky.urs.cz/item/CS_URS_2026_01/122252205" TargetMode="External"/><Relationship Id="rId21" Type="http://schemas.openxmlformats.org/officeDocument/2006/relationships/hyperlink" Target="https://podminky.urs.cz/item/CS_URS_2026_01/919732211" TargetMode="External"/><Relationship Id="rId7" Type="http://schemas.openxmlformats.org/officeDocument/2006/relationships/hyperlink" Target="https://podminky.urs.cz/item/CS_URS_2026_01/171152111" TargetMode="External"/><Relationship Id="rId12" Type="http://schemas.openxmlformats.org/officeDocument/2006/relationships/hyperlink" Target="https://podminky.urs.cz/item/CS_URS_2026_01/564851114" TargetMode="External"/><Relationship Id="rId17" Type="http://schemas.openxmlformats.org/officeDocument/2006/relationships/hyperlink" Target="https://podminky.urs.cz/item/CS_URS_2026_01/596412115" TargetMode="External"/><Relationship Id="rId25" Type="http://schemas.openxmlformats.org/officeDocument/2006/relationships/hyperlink" Target="https://podminky.urs.cz/item/CS_URS_2026_01/997221561" TargetMode="External"/><Relationship Id="rId2" Type="http://schemas.openxmlformats.org/officeDocument/2006/relationships/hyperlink" Target="https://podminky.urs.cz/item/CS_URS_2026_01/113202111" TargetMode="External"/><Relationship Id="rId16" Type="http://schemas.openxmlformats.org/officeDocument/2006/relationships/hyperlink" Target="https://podminky.urs.cz/item/CS_URS_2026_01/577134121" TargetMode="External"/><Relationship Id="rId20" Type="http://schemas.openxmlformats.org/officeDocument/2006/relationships/hyperlink" Target="https://podminky.urs.cz/item/CS_URS_2026_01/916991121" TargetMode="External"/><Relationship Id="rId29" Type="http://schemas.openxmlformats.org/officeDocument/2006/relationships/hyperlink" Target="https://podminky.urs.cz/item/CS_URS_2026_01/998225111" TargetMode="External"/><Relationship Id="rId1" Type="http://schemas.openxmlformats.org/officeDocument/2006/relationships/hyperlink" Target="https://podminky.urs.cz/item/CS_URS_2026_01/113154528" TargetMode="External"/><Relationship Id="rId6" Type="http://schemas.openxmlformats.org/officeDocument/2006/relationships/hyperlink" Target="https://podminky.urs.cz/item/CS_URS_2026_01/162751119" TargetMode="External"/><Relationship Id="rId11" Type="http://schemas.openxmlformats.org/officeDocument/2006/relationships/hyperlink" Target="https://podminky.urs.cz/item/CS_URS_2026_01/564851111" TargetMode="External"/><Relationship Id="rId24" Type="http://schemas.openxmlformats.org/officeDocument/2006/relationships/hyperlink" Target="https://podminky.urs.cz/item/CS_URS_2026_01/997221559" TargetMode="External"/><Relationship Id="rId5" Type="http://schemas.openxmlformats.org/officeDocument/2006/relationships/hyperlink" Target="https://podminky.urs.cz/item/CS_URS_2026_01/162751117" TargetMode="External"/><Relationship Id="rId15" Type="http://schemas.openxmlformats.org/officeDocument/2006/relationships/hyperlink" Target="https://podminky.urs.cz/item/CS_URS_2026_01/573231106" TargetMode="External"/><Relationship Id="rId23" Type="http://schemas.openxmlformats.org/officeDocument/2006/relationships/hyperlink" Target="https://podminky.urs.cz/item/CS_URS_2026_01/997221551" TargetMode="External"/><Relationship Id="rId28" Type="http://schemas.openxmlformats.org/officeDocument/2006/relationships/hyperlink" Target="https://podminky.urs.cz/item/CS_URS_2026_01/997221645" TargetMode="External"/><Relationship Id="rId10" Type="http://schemas.openxmlformats.org/officeDocument/2006/relationships/hyperlink" Target="https://podminky.urs.cz/item/CS_URS_2026_01/181951112" TargetMode="External"/><Relationship Id="rId19" Type="http://schemas.openxmlformats.org/officeDocument/2006/relationships/hyperlink" Target="https://podminky.urs.cz/item/CS_URS_2026_01/916131213" TargetMode="External"/><Relationship Id="rId31" Type="http://schemas.openxmlformats.org/officeDocument/2006/relationships/drawing" Target="../drawings/drawing7.xml"/><Relationship Id="rId4" Type="http://schemas.openxmlformats.org/officeDocument/2006/relationships/hyperlink" Target="https://podminky.urs.cz/item/CS_URS_2026_01/132112132" TargetMode="External"/><Relationship Id="rId9" Type="http://schemas.openxmlformats.org/officeDocument/2006/relationships/hyperlink" Target="https://podminky.urs.cz/item/CS_URS_2026_01/174111101" TargetMode="External"/><Relationship Id="rId14" Type="http://schemas.openxmlformats.org/officeDocument/2006/relationships/hyperlink" Target="https://podminky.urs.cz/item/CS_URS_2026_01/573191111" TargetMode="External"/><Relationship Id="rId22" Type="http://schemas.openxmlformats.org/officeDocument/2006/relationships/hyperlink" Target="https://podminky.urs.cz/item/CS_URS_2026_01/919735112" TargetMode="External"/><Relationship Id="rId27" Type="http://schemas.openxmlformats.org/officeDocument/2006/relationships/hyperlink" Target="https://podminky.urs.cz/item/CS_URS_2026_01/997221615" TargetMode="External"/><Relationship Id="rId30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6_01/564851114" TargetMode="External"/><Relationship Id="rId18" Type="http://schemas.openxmlformats.org/officeDocument/2006/relationships/hyperlink" Target="https://podminky.urs.cz/item/CS_URS_2026_01/916111123" TargetMode="External"/><Relationship Id="rId26" Type="http://schemas.openxmlformats.org/officeDocument/2006/relationships/hyperlink" Target="https://podminky.urs.cz/item/CS_URS_2026_01/997221569" TargetMode="External"/><Relationship Id="rId3" Type="http://schemas.openxmlformats.org/officeDocument/2006/relationships/hyperlink" Target="https://podminky.urs.cz/item/CS_URS_2026_01/113202111" TargetMode="External"/><Relationship Id="rId21" Type="http://schemas.openxmlformats.org/officeDocument/2006/relationships/hyperlink" Target="https://podminky.urs.cz/item/CS_URS_2026_01/919732211" TargetMode="External"/><Relationship Id="rId7" Type="http://schemas.openxmlformats.org/officeDocument/2006/relationships/hyperlink" Target="https://podminky.urs.cz/item/CS_URS_2026_01/162751119" TargetMode="External"/><Relationship Id="rId12" Type="http://schemas.openxmlformats.org/officeDocument/2006/relationships/hyperlink" Target="https://podminky.urs.cz/item/CS_URS_2026_01/564851111" TargetMode="External"/><Relationship Id="rId17" Type="http://schemas.openxmlformats.org/officeDocument/2006/relationships/hyperlink" Target="https://podminky.urs.cz/item/CS_URS_2026_01/577134121" TargetMode="External"/><Relationship Id="rId25" Type="http://schemas.openxmlformats.org/officeDocument/2006/relationships/hyperlink" Target="https://podminky.urs.cz/item/CS_URS_2026_01/997221561" TargetMode="External"/><Relationship Id="rId33" Type="http://schemas.openxmlformats.org/officeDocument/2006/relationships/drawing" Target="../drawings/drawing8.xml"/><Relationship Id="rId2" Type="http://schemas.openxmlformats.org/officeDocument/2006/relationships/hyperlink" Target="https://podminky.urs.cz/item/CS_URS_2026_01/113154528" TargetMode="External"/><Relationship Id="rId16" Type="http://schemas.openxmlformats.org/officeDocument/2006/relationships/hyperlink" Target="https://podminky.urs.cz/item/CS_URS_2026_01/573231106" TargetMode="External"/><Relationship Id="rId20" Type="http://schemas.openxmlformats.org/officeDocument/2006/relationships/hyperlink" Target="https://podminky.urs.cz/item/CS_URS_2026_01/916991121" TargetMode="External"/><Relationship Id="rId29" Type="http://schemas.openxmlformats.org/officeDocument/2006/relationships/hyperlink" Target="https://podminky.urs.cz/item/CS_URS_2026_01/997221615" TargetMode="External"/><Relationship Id="rId1" Type="http://schemas.openxmlformats.org/officeDocument/2006/relationships/hyperlink" Target="https://podminky.urs.cz/item/CS_URS_2026_01/113151111" TargetMode="External"/><Relationship Id="rId6" Type="http://schemas.openxmlformats.org/officeDocument/2006/relationships/hyperlink" Target="https://podminky.urs.cz/item/CS_URS_2026_01/162751117" TargetMode="External"/><Relationship Id="rId11" Type="http://schemas.openxmlformats.org/officeDocument/2006/relationships/hyperlink" Target="https://podminky.urs.cz/item/CS_URS_2026_01/181951112" TargetMode="External"/><Relationship Id="rId24" Type="http://schemas.openxmlformats.org/officeDocument/2006/relationships/hyperlink" Target="https://podminky.urs.cz/item/CS_URS_2026_01/997221559" TargetMode="External"/><Relationship Id="rId32" Type="http://schemas.openxmlformats.org/officeDocument/2006/relationships/printerSettings" Target="../printerSettings/printerSettings8.bin"/><Relationship Id="rId5" Type="http://schemas.openxmlformats.org/officeDocument/2006/relationships/hyperlink" Target="https://podminky.urs.cz/item/CS_URS_2026_01/132112132" TargetMode="External"/><Relationship Id="rId15" Type="http://schemas.openxmlformats.org/officeDocument/2006/relationships/hyperlink" Target="https://podminky.urs.cz/item/CS_URS_2026_01/573191111" TargetMode="External"/><Relationship Id="rId23" Type="http://schemas.openxmlformats.org/officeDocument/2006/relationships/hyperlink" Target="https://podminky.urs.cz/item/CS_URS_2026_01/997221551" TargetMode="External"/><Relationship Id="rId28" Type="http://schemas.openxmlformats.org/officeDocument/2006/relationships/hyperlink" Target="https://podminky.urs.cz/item/CS_URS_2026_01/997221579" TargetMode="External"/><Relationship Id="rId10" Type="http://schemas.openxmlformats.org/officeDocument/2006/relationships/hyperlink" Target="https://podminky.urs.cz/item/CS_URS_2026_01/174111101" TargetMode="External"/><Relationship Id="rId19" Type="http://schemas.openxmlformats.org/officeDocument/2006/relationships/hyperlink" Target="https://podminky.urs.cz/item/CS_URS_2026_01/916131213" TargetMode="External"/><Relationship Id="rId31" Type="http://schemas.openxmlformats.org/officeDocument/2006/relationships/hyperlink" Target="https://podminky.urs.cz/item/CS_URS_2026_01/998225111" TargetMode="External"/><Relationship Id="rId4" Type="http://schemas.openxmlformats.org/officeDocument/2006/relationships/hyperlink" Target="https://podminky.urs.cz/item/CS_URS_2026_01/122252204" TargetMode="External"/><Relationship Id="rId9" Type="http://schemas.openxmlformats.org/officeDocument/2006/relationships/hyperlink" Target="https://podminky.urs.cz/item/CS_URS_2026_01/171201231" TargetMode="External"/><Relationship Id="rId14" Type="http://schemas.openxmlformats.org/officeDocument/2006/relationships/hyperlink" Target="https://podminky.urs.cz/item/CS_URS_2026_01/565145021" TargetMode="External"/><Relationship Id="rId22" Type="http://schemas.openxmlformats.org/officeDocument/2006/relationships/hyperlink" Target="https://podminky.urs.cz/item/CS_URS_2026_01/919735112" TargetMode="External"/><Relationship Id="rId27" Type="http://schemas.openxmlformats.org/officeDocument/2006/relationships/hyperlink" Target="https://podminky.urs.cz/item/CS_URS_2026_01/997221571" TargetMode="External"/><Relationship Id="rId30" Type="http://schemas.openxmlformats.org/officeDocument/2006/relationships/hyperlink" Target="https://podminky.urs.cz/item/CS_URS_2026_01/997221645" TargetMode="External"/><Relationship Id="rId8" Type="http://schemas.openxmlformats.org/officeDocument/2006/relationships/hyperlink" Target="https://podminky.urs.cz/item/CS_URS_2026_01/171152111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564851114" TargetMode="External"/><Relationship Id="rId13" Type="http://schemas.openxmlformats.org/officeDocument/2006/relationships/hyperlink" Target="https://podminky.urs.cz/item/CS_URS_2026_01/915111115" TargetMode="External"/><Relationship Id="rId3" Type="http://schemas.openxmlformats.org/officeDocument/2006/relationships/hyperlink" Target="https://podminky.urs.cz/item/CS_URS_2026_01/162751119" TargetMode="External"/><Relationship Id="rId7" Type="http://schemas.openxmlformats.org/officeDocument/2006/relationships/hyperlink" Target="https://podminky.urs.cz/item/CS_URS_2026_01/564851111" TargetMode="External"/><Relationship Id="rId12" Type="http://schemas.openxmlformats.org/officeDocument/2006/relationships/hyperlink" Target="https://podminky.urs.cz/item/CS_URS_2026_01/915111111" TargetMode="External"/><Relationship Id="rId17" Type="http://schemas.openxmlformats.org/officeDocument/2006/relationships/drawing" Target="../drawings/drawing9.xml"/><Relationship Id="rId2" Type="http://schemas.openxmlformats.org/officeDocument/2006/relationships/hyperlink" Target="https://podminky.urs.cz/item/CS_URS_2026_01/162751117" TargetMode="External"/><Relationship Id="rId16" Type="http://schemas.openxmlformats.org/officeDocument/2006/relationships/printerSettings" Target="../printerSettings/printerSettings9.bin"/><Relationship Id="rId1" Type="http://schemas.openxmlformats.org/officeDocument/2006/relationships/hyperlink" Target="https://podminky.urs.cz/item/CS_URS_2026_01/122252205" TargetMode="External"/><Relationship Id="rId6" Type="http://schemas.openxmlformats.org/officeDocument/2006/relationships/hyperlink" Target="https://podminky.urs.cz/item/CS_URS_2026_01/181951112" TargetMode="External"/><Relationship Id="rId11" Type="http://schemas.openxmlformats.org/officeDocument/2006/relationships/hyperlink" Target="https://podminky.urs.cz/item/CS_URS_2026_01/916991121" TargetMode="External"/><Relationship Id="rId5" Type="http://schemas.openxmlformats.org/officeDocument/2006/relationships/hyperlink" Target="https://podminky.urs.cz/item/CS_URS_2026_01/171201231" TargetMode="External"/><Relationship Id="rId15" Type="http://schemas.openxmlformats.org/officeDocument/2006/relationships/hyperlink" Target="https://podminky.urs.cz/item/CS_URS_2026_01/998223011" TargetMode="External"/><Relationship Id="rId10" Type="http://schemas.openxmlformats.org/officeDocument/2006/relationships/hyperlink" Target="https://podminky.urs.cz/item/CS_URS_2026_01/916131213" TargetMode="External"/><Relationship Id="rId4" Type="http://schemas.openxmlformats.org/officeDocument/2006/relationships/hyperlink" Target="https://podminky.urs.cz/item/CS_URS_2026_01/171152111" TargetMode="External"/><Relationship Id="rId9" Type="http://schemas.openxmlformats.org/officeDocument/2006/relationships/hyperlink" Target="https://podminky.urs.cz/item/CS_URS_2026_01/596412115" TargetMode="External"/><Relationship Id="rId14" Type="http://schemas.openxmlformats.org/officeDocument/2006/relationships/hyperlink" Target="https://podminky.urs.cz/item/CS_URS_2026_01/915611111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564851114" TargetMode="External"/><Relationship Id="rId13" Type="http://schemas.openxmlformats.org/officeDocument/2006/relationships/hyperlink" Target="https://podminky.urs.cz/item/CS_URS_2026_01/916991121" TargetMode="External"/><Relationship Id="rId3" Type="http://schemas.openxmlformats.org/officeDocument/2006/relationships/hyperlink" Target="https://podminky.urs.cz/item/CS_URS_2026_01/162751119" TargetMode="External"/><Relationship Id="rId7" Type="http://schemas.openxmlformats.org/officeDocument/2006/relationships/hyperlink" Target="https://podminky.urs.cz/item/CS_URS_2026_01/564851111" TargetMode="External"/><Relationship Id="rId12" Type="http://schemas.openxmlformats.org/officeDocument/2006/relationships/hyperlink" Target="https://podminky.urs.cz/item/CS_URS_2026_01/916231213" TargetMode="External"/><Relationship Id="rId2" Type="http://schemas.openxmlformats.org/officeDocument/2006/relationships/hyperlink" Target="https://podminky.urs.cz/item/CS_URS_2026_01/162751117" TargetMode="External"/><Relationship Id="rId16" Type="http://schemas.openxmlformats.org/officeDocument/2006/relationships/drawing" Target="../drawings/drawing10.xml"/><Relationship Id="rId1" Type="http://schemas.openxmlformats.org/officeDocument/2006/relationships/hyperlink" Target="https://podminky.urs.cz/item/CS_URS_2026_01/122252203" TargetMode="External"/><Relationship Id="rId6" Type="http://schemas.openxmlformats.org/officeDocument/2006/relationships/hyperlink" Target="https://podminky.urs.cz/item/CS_URS_2026_01/181951112" TargetMode="External"/><Relationship Id="rId11" Type="http://schemas.openxmlformats.org/officeDocument/2006/relationships/hyperlink" Target="https://podminky.urs.cz/item/CS_URS_2026_01/916131213" TargetMode="External"/><Relationship Id="rId5" Type="http://schemas.openxmlformats.org/officeDocument/2006/relationships/hyperlink" Target="https://podminky.urs.cz/item/CS_URS_2026_01/171201231.1" TargetMode="External"/><Relationship Id="rId15" Type="http://schemas.openxmlformats.org/officeDocument/2006/relationships/printerSettings" Target="../printerSettings/printerSettings10.bin"/><Relationship Id="rId10" Type="http://schemas.openxmlformats.org/officeDocument/2006/relationships/hyperlink" Target="https://podminky.urs.cz/item/CS_URS_2026_01/596811120" TargetMode="External"/><Relationship Id="rId4" Type="http://schemas.openxmlformats.org/officeDocument/2006/relationships/hyperlink" Target="https://podminky.urs.cz/item/CS_URS_2026_01/171152111" TargetMode="External"/><Relationship Id="rId9" Type="http://schemas.openxmlformats.org/officeDocument/2006/relationships/hyperlink" Target="https://podminky.urs.cz/item/CS_URS_2026_01/596212210" TargetMode="External"/><Relationship Id="rId14" Type="http://schemas.openxmlformats.org/officeDocument/2006/relationships/hyperlink" Target="https://podminky.urs.cz/item/CS_URS_2026_01/998225111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181951112" TargetMode="External"/><Relationship Id="rId13" Type="http://schemas.openxmlformats.org/officeDocument/2006/relationships/hyperlink" Target="https://podminky.urs.cz/item/CS_URS_2026_01/596811220" TargetMode="External"/><Relationship Id="rId18" Type="http://schemas.openxmlformats.org/officeDocument/2006/relationships/hyperlink" Target="https://podminky.urs.cz/item/CS_URS_2026_01/979054441" TargetMode="External"/><Relationship Id="rId3" Type="http://schemas.openxmlformats.org/officeDocument/2006/relationships/hyperlink" Target="https://podminky.urs.cz/item/CS_URS_2026_01/162751117" TargetMode="External"/><Relationship Id="rId21" Type="http://schemas.openxmlformats.org/officeDocument/2006/relationships/drawing" Target="../drawings/drawing11.xml"/><Relationship Id="rId7" Type="http://schemas.openxmlformats.org/officeDocument/2006/relationships/hyperlink" Target="https://podminky.urs.cz/item/CS_URS_2026_01/174111101" TargetMode="External"/><Relationship Id="rId12" Type="http://schemas.openxmlformats.org/officeDocument/2006/relationships/hyperlink" Target="https://podminky.urs.cz/item/CS_URS_2026_01/596811120" TargetMode="External"/><Relationship Id="rId17" Type="http://schemas.openxmlformats.org/officeDocument/2006/relationships/hyperlink" Target="https://podminky.urs.cz/item/CS_URS_2026_01/916991121" TargetMode="External"/><Relationship Id="rId2" Type="http://schemas.openxmlformats.org/officeDocument/2006/relationships/hyperlink" Target="https://podminky.urs.cz/item/CS_URS_2026_01/122252205" TargetMode="External"/><Relationship Id="rId16" Type="http://schemas.openxmlformats.org/officeDocument/2006/relationships/hyperlink" Target="https://podminky.urs.cz/item/CS_URS_2026_01/916231213" TargetMode="External"/><Relationship Id="rId20" Type="http://schemas.openxmlformats.org/officeDocument/2006/relationships/printerSettings" Target="../printerSettings/printerSettings11.bin"/><Relationship Id="rId1" Type="http://schemas.openxmlformats.org/officeDocument/2006/relationships/hyperlink" Target="https://podminky.urs.cz/item/CS_URS_2026_01/113106121" TargetMode="External"/><Relationship Id="rId6" Type="http://schemas.openxmlformats.org/officeDocument/2006/relationships/hyperlink" Target="https://podminky.urs.cz/item/CS_URS_2026_01/171201231" TargetMode="External"/><Relationship Id="rId11" Type="http://schemas.openxmlformats.org/officeDocument/2006/relationships/hyperlink" Target="https://podminky.urs.cz/item/CS_URS_2026_01/596211112" TargetMode="External"/><Relationship Id="rId5" Type="http://schemas.openxmlformats.org/officeDocument/2006/relationships/hyperlink" Target="https://podminky.urs.cz/item/CS_URS_2026_01/171152111" TargetMode="External"/><Relationship Id="rId15" Type="http://schemas.openxmlformats.org/officeDocument/2006/relationships/hyperlink" Target="https://podminky.urs.cz/item/CS_URS_2026_01/899132212" TargetMode="External"/><Relationship Id="rId10" Type="http://schemas.openxmlformats.org/officeDocument/2006/relationships/hyperlink" Target="https://podminky.urs.cz/item/CS_URS_2026_01/564871111" TargetMode="External"/><Relationship Id="rId19" Type="http://schemas.openxmlformats.org/officeDocument/2006/relationships/hyperlink" Target="https://podminky.urs.cz/item/CS_URS_2026_01/998223011" TargetMode="External"/><Relationship Id="rId4" Type="http://schemas.openxmlformats.org/officeDocument/2006/relationships/hyperlink" Target="https://podminky.urs.cz/item/CS_URS_2026_01/162751119" TargetMode="External"/><Relationship Id="rId9" Type="http://schemas.openxmlformats.org/officeDocument/2006/relationships/hyperlink" Target="https://podminky.urs.cz/item/CS_URS_2026_01/564811011" TargetMode="External"/><Relationship Id="rId14" Type="http://schemas.openxmlformats.org/officeDocument/2006/relationships/hyperlink" Target="https://podminky.urs.cz/item/CS_URS_2026_01/899132121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171152111" TargetMode="External"/><Relationship Id="rId13" Type="http://schemas.openxmlformats.org/officeDocument/2006/relationships/hyperlink" Target="https://podminky.urs.cz/item/CS_URS_2026_01/596212212" TargetMode="External"/><Relationship Id="rId18" Type="http://schemas.openxmlformats.org/officeDocument/2006/relationships/hyperlink" Target="https://podminky.urs.cz/item/CS_URS_2026_01/997221559" TargetMode="External"/><Relationship Id="rId3" Type="http://schemas.openxmlformats.org/officeDocument/2006/relationships/hyperlink" Target="https://podminky.urs.cz/item/CS_URS_2026_01/113201112" TargetMode="External"/><Relationship Id="rId21" Type="http://schemas.openxmlformats.org/officeDocument/2006/relationships/hyperlink" Target="https://podminky.urs.cz/item/CS_URS_2026_01/997221615" TargetMode="External"/><Relationship Id="rId7" Type="http://schemas.openxmlformats.org/officeDocument/2006/relationships/hyperlink" Target="https://podminky.urs.cz/item/CS_URS_2026_01/162751119" TargetMode="External"/><Relationship Id="rId12" Type="http://schemas.openxmlformats.org/officeDocument/2006/relationships/hyperlink" Target="https://podminky.urs.cz/item/CS_URS_2026_01/564871111" TargetMode="External"/><Relationship Id="rId17" Type="http://schemas.openxmlformats.org/officeDocument/2006/relationships/hyperlink" Target="https://podminky.urs.cz/item/CS_URS_2026_01/997221551" TargetMode="External"/><Relationship Id="rId25" Type="http://schemas.openxmlformats.org/officeDocument/2006/relationships/drawing" Target="../drawings/drawing12.xml"/><Relationship Id="rId2" Type="http://schemas.openxmlformats.org/officeDocument/2006/relationships/hyperlink" Target="https://podminky.urs.cz/item/CS_URS_2026_01/113154528" TargetMode="External"/><Relationship Id="rId16" Type="http://schemas.openxmlformats.org/officeDocument/2006/relationships/hyperlink" Target="https://podminky.urs.cz/item/CS_URS_2026_01/916991121" TargetMode="External"/><Relationship Id="rId20" Type="http://schemas.openxmlformats.org/officeDocument/2006/relationships/hyperlink" Target="https://podminky.urs.cz/item/CS_URS_2026_01/997221569" TargetMode="External"/><Relationship Id="rId1" Type="http://schemas.openxmlformats.org/officeDocument/2006/relationships/hyperlink" Target="https://podminky.urs.cz/item/CS_URS_2026_01/113106171" TargetMode="External"/><Relationship Id="rId6" Type="http://schemas.openxmlformats.org/officeDocument/2006/relationships/hyperlink" Target="https://podminky.urs.cz/item/CS_URS_2026_01/162751117" TargetMode="External"/><Relationship Id="rId11" Type="http://schemas.openxmlformats.org/officeDocument/2006/relationships/hyperlink" Target="https://podminky.urs.cz/item/CS_URS_2026_01/181951112" TargetMode="External"/><Relationship Id="rId24" Type="http://schemas.openxmlformats.org/officeDocument/2006/relationships/printerSettings" Target="../printerSettings/printerSettings12.bin"/><Relationship Id="rId5" Type="http://schemas.openxmlformats.org/officeDocument/2006/relationships/hyperlink" Target="https://podminky.urs.cz/item/CS_URS_2026_01/122252205" TargetMode="External"/><Relationship Id="rId15" Type="http://schemas.openxmlformats.org/officeDocument/2006/relationships/hyperlink" Target="https://podminky.urs.cz/item/CS_URS_2026_01/916231213" TargetMode="External"/><Relationship Id="rId23" Type="http://schemas.openxmlformats.org/officeDocument/2006/relationships/hyperlink" Target="https://podminky.urs.cz/item/CS_URS_2026_01/998223011" TargetMode="External"/><Relationship Id="rId10" Type="http://schemas.openxmlformats.org/officeDocument/2006/relationships/hyperlink" Target="https://podminky.urs.cz/item/CS_URS_2026_01/174111101" TargetMode="External"/><Relationship Id="rId19" Type="http://schemas.openxmlformats.org/officeDocument/2006/relationships/hyperlink" Target="https://podminky.urs.cz/item/CS_URS_2026_01/997221561" TargetMode="External"/><Relationship Id="rId4" Type="http://schemas.openxmlformats.org/officeDocument/2006/relationships/hyperlink" Target="https://podminky.urs.cz/item/CS_URS_2026_01/113202111" TargetMode="External"/><Relationship Id="rId9" Type="http://schemas.openxmlformats.org/officeDocument/2006/relationships/hyperlink" Target="https://podminky.urs.cz/item/CS_URS_2026_01/171201231" TargetMode="External"/><Relationship Id="rId14" Type="http://schemas.openxmlformats.org/officeDocument/2006/relationships/hyperlink" Target="https://podminky.urs.cz/item/CS_URS_2026_01/899132121" TargetMode="External"/><Relationship Id="rId22" Type="http://schemas.openxmlformats.org/officeDocument/2006/relationships/hyperlink" Target="https://podminky.urs.cz/item/CS_URS_2026_01/997221645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185804311" TargetMode="External"/><Relationship Id="rId3" Type="http://schemas.openxmlformats.org/officeDocument/2006/relationships/hyperlink" Target="https://podminky.urs.cz/item/CS_URS_2026_01/183101122" TargetMode="External"/><Relationship Id="rId7" Type="http://schemas.openxmlformats.org/officeDocument/2006/relationships/hyperlink" Target="https://podminky.urs.cz/item/CS_URS_2026_01/184911421" TargetMode="External"/><Relationship Id="rId2" Type="http://schemas.openxmlformats.org/officeDocument/2006/relationships/hyperlink" Target="https://podminky.urs.cz/item/CS_URS_2026_01/181411131" TargetMode="External"/><Relationship Id="rId1" Type="http://schemas.openxmlformats.org/officeDocument/2006/relationships/hyperlink" Target="https://podminky.urs.cz/item/CS_URS_2026_01/181111111" TargetMode="External"/><Relationship Id="rId6" Type="http://schemas.openxmlformats.org/officeDocument/2006/relationships/hyperlink" Target="https://podminky.urs.cz/item/CS_URS_2026_01/184502116" TargetMode="External"/><Relationship Id="rId11" Type="http://schemas.openxmlformats.org/officeDocument/2006/relationships/drawing" Target="../drawings/drawing14.xml"/><Relationship Id="rId5" Type="http://schemas.openxmlformats.org/officeDocument/2006/relationships/hyperlink" Target="https://podminky.urs.cz/item/CS_URS_2026_01/184401113" TargetMode="External"/><Relationship Id="rId10" Type="http://schemas.openxmlformats.org/officeDocument/2006/relationships/printerSettings" Target="../printerSettings/printerSettings14.bin"/><Relationship Id="rId4" Type="http://schemas.openxmlformats.org/officeDocument/2006/relationships/hyperlink" Target="https://podminky.urs.cz/item/CS_URS_2026_01/184215133" TargetMode="External"/><Relationship Id="rId9" Type="http://schemas.openxmlformats.org/officeDocument/2006/relationships/hyperlink" Target="https://podminky.urs.cz/item/CS_URS_2026_01/185851121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6_01/043002000" TargetMode="External"/><Relationship Id="rId13" Type="http://schemas.openxmlformats.org/officeDocument/2006/relationships/drawing" Target="../drawings/drawing15.xml"/><Relationship Id="rId3" Type="http://schemas.openxmlformats.org/officeDocument/2006/relationships/hyperlink" Target="https://podminky.urs.cz/item/CS_URS_2026_01/012303000" TargetMode="External"/><Relationship Id="rId7" Type="http://schemas.openxmlformats.org/officeDocument/2006/relationships/hyperlink" Target="https://podminky.urs.cz/item/CS_URS_2026_01/042903000" TargetMode="External"/><Relationship Id="rId12" Type="http://schemas.openxmlformats.org/officeDocument/2006/relationships/printerSettings" Target="../printerSettings/printerSettings15.bin"/><Relationship Id="rId2" Type="http://schemas.openxmlformats.org/officeDocument/2006/relationships/hyperlink" Target="https://podminky.urs.cz/item/CS_URS_2026_01/012203000.A" TargetMode="External"/><Relationship Id="rId1" Type="http://schemas.openxmlformats.org/officeDocument/2006/relationships/hyperlink" Target="https://podminky.urs.cz/item/CS_URS_2026_01/012103000" TargetMode="External"/><Relationship Id="rId6" Type="http://schemas.openxmlformats.org/officeDocument/2006/relationships/hyperlink" Target="https://podminky.urs.cz/item/CS_URS_2026_01/013294000" TargetMode="External"/><Relationship Id="rId11" Type="http://schemas.openxmlformats.org/officeDocument/2006/relationships/hyperlink" Target="https://podminky.urs.cz/item/CS_URS_2026_01/091504000" TargetMode="External"/><Relationship Id="rId5" Type="http://schemas.openxmlformats.org/officeDocument/2006/relationships/hyperlink" Target="https://podminky.urs.cz/item/CS_URS_2026_01/013254000" TargetMode="External"/><Relationship Id="rId10" Type="http://schemas.openxmlformats.org/officeDocument/2006/relationships/hyperlink" Target="https://podminky.urs.cz/item/CS_URS_2026_01/091002000" TargetMode="External"/><Relationship Id="rId4" Type="http://schemas.openxmlformats.org/officeDocument/2006/relationships/hyperlink" Target="https://podminky.urs.cz/item/CS_URS_2026_01/013244000" TargetMode="External"/><Relationship Id="rId9" Type="http://schemas.openxmlformats.org/officeDocument/2006/relationships/hyperlink" Target="https://podminky.urs.cz/item/CS_URS_2026_01/049103000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74"/>
  <sheetViews>
    <sheetView showGridLines="0" tabSelected="1" workbookViewId="0">
      <selection activeCell="A26" sqref="A26:XFD26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50000000000003" customHeight="1"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S2" s="18" t="s">
        <v>6</v>
      </c>
      <c r="BT2" s="18" t="s">
        <v>7</v>
      </c>
    </row>
    <row r="3" spans="1:74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ht="24.95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pans="1:74" ht="12" customHeight="1">
      <c r="B5" s="21"/>
      <c r="D5" s="25" t="s">
        <v>13</v>
      </c>
      <c r="K5" s="290" t="s">
        <v>14</v>
      </c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/>
      <c r="AG5" s="291"/>
      <c r="AH5" s="291"/>
      <c r="AI5" s="291"/>
      <c r="AJ5" s="291"/>
      <c r="AK5" s="291"/>
      <c r="AL5" s="291"/>
      <c r="AM5" s="291"/>
      <c r="AN5" s="291"/>
      <c r="AO5" s="291"/>
      <c r="AR5" s="21"/>
      <c r="BE5" s="287" t="s">
        <v>15</v>
      </c>
      <c r="BS5" s="18" t="s">
        <v>6</v>
      </c>
    </row>
    <row r="6" spans="1:74" ht="36.950000000000003" customHeight="1">
      <c r="B6" s="21"/>
      <c r="D6" s="27" t="s">
        <v>16</v>
      </c>
      <c r="K6" s="292" t="s">
        <v>17</v>
      </c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291"/>
      <c r="AO6" s="291"/>
      <c r="AR6" s="21"/>
      <c r="BE6" s="288"/>
      <c r="BS6" s="18" t="s">
        <v>6</v>
      </c>
    </row>
    <row r="7" spans="1:74" ht="12" customHeight="1">
      <c r="B7" s="21"/>
      <c r="D7" s="28" t="s">
        <v>18</v>
      </c>
      <c r="K7" s="26" t="s">
        <v>19</v>
      </c>
      <c r="AK7" s="28" t="s">
        <v>20</v>
      </c>
      <c r="AN7" s="26" t="s">
        <v>19</v>
      </c>
      <c r="AR7" s="21"/>
      <c r="BE7" s="288"/>
      <c r="BS7" s="18" t="s">
        <v>6</v>
      </c>
    </row>
    <row r="8" spans="1:74" ht="12" customHeight="1">
      <c r="B8" s="21"/>
      <c r="D8" s="28" t="s">
        <v>21</v>
      </c>
      <c r="K8" s="26" t="s">
        <v>22</v>
      </c>
      <c r="AK8" s="28" t="s">
        <v>23</v>
      </c>
      <c r="AN8" s="29" t="s">
        <v>24</v>
      </c>
      <c r="AR8" s="21"/>
      <c r="BE8" s="288"/>
      <c r="BS8" s="18" t="s">
        <v>6</v>
      </c>
    </row>
    <row r="9" spans="1:74" ht="14.45" customHeight="1">
      <c r="B9" s="21"/>
      <c r="AR9" s="21"/>
      <c r="BE9" s="288"/>
      <c r="BS9" s="18" t="s">
        <v>6</v>
      </c>
    </row>
    <row r="10" spans="1:74" ht="12" customHeight="1">
      <c r="B10" s="21"/>
      <c r="D10" s="28" t="s">
        <v>25</v>
      </c>
      <c r="AK10" s="28" t="s">
        <v>26</v>
      </c>
      <c r="AN10" s="26" t="s">
        <v>27</v>
      </c>
      <c r="AR10" s="21"/>
      <c r="BE10" s="288"/>
      <c r="BS10" s="18" t="s">
        <v>6</v>
      </c>
    </row>
    <row r="11" spans="1:74" ht="18.399999999999999" customHeight="1">
      <c r="B11" s="21"/>
      <c r="E11" s="26" t="s">
        <v>28</v>
      </c>
      <c r="AK11" s="28" t="s">
        <v>29</v>
      </c>
      <c r="AN11" s="26" t="s">
        <v>30</v>
      </c>
      <c r="AR11" s="21"/>
      <c r="BE11" s="288"/>
      <c r="BS11" s="18" t="s">
        <v>6</v>
      </c>
    </row>
    <row r="12" spans="1:74" ht="6.95" customHeight="1">
      <c r="B12" s="21"/>
      <c r="AR12" s="21"/>
      <c r="BE12" s="288"/>
      <c r="BS12" s="18" t="s">
        <v>6</v>
      </c>
    </row>
    <row r="13" spans="1:74" ht="12" customHeight="1">
      <c r="B13" s="21"/>
      <c r="D13" s="28" t="s">
        <v>31</v>
      </c>
      <c r="AK13" s="28" t="s">
        <v>26</v>
      </c>
      <c r="AN13" s="30" t="s">
        <v>32</v>
      </c>
      <c r="AR13" s="21"/>
      <c r="BE13" s="288"/>
      <c r="BS13" s="18" t="s">
        <v>6</v>
      </c>
    </row>
    <row r="14" spans="1:74" ht="12.75">
      <c r="B14" s="21"/>
      <c r="E14" s="293" t="s">
        <v>32</v>
      </c>
      <c r="F14" s="294"/>
      <c r="G14" s="294"/>
      <c r="H14" s="294"/>
      <c r="I14" s="294"/>
      <c r="J14" s="294"/>
      <c r="K14" s="294"/>
      <c r="L14" s="294"/>
      <c r="M14" s="294"/>
      <c r="N14" s="294"/>
      <c r="O14" s="294"/>
      <c r="P14" s="294"/>
      <c r="Q14" s="294"/>
      <c r="R14" s="294"/>
      <c r="S14" s="294"/>
      <c r="T14" s="294"/>
      <c r="U14" s="294"/>
      <c r="V14" s="294"/>
      <c r="W14" s="294"/>
      <c r="X14" s="294"/>
      <c r="Y14" s="294"/>
      <c r="Z14" s="294"/>
      <c r="AA14" s="294"/>
      <c r="AB14" s="294"/>
      <c r="AC14" s="294"/>
      <c r="AD14" s="294"/>
      <c r="AE14" s="294"/>
      <c r="AF14" s="294"/>
      <c r="AG14" s="294"/>
      <c r="AH14" s="294"/>
      <c r="AI14" s="294"/>
      <c r="AJ14" s="294"/>
      <c r="AK14" s="28" t="s">
        <v>29</v>
      </c>
      <c r="AN14" s="30" t="s">
        <v>32</v>
      </c>
      <c r="AR14" s="21"/>
      <c r="BE14" s="288"/>
      <c r="BS14" s="18" t="s">
        <v>6</v>
      </c>
    </row>
    <row r="15" spans="1:74" ht="6.95" customHeight="1">
      <c r="B15" s="21"/>
      <c r="AR15" s="21"/>
      <c r="BE15" s="288"/>
      <c r="BS15" s="18" t="s">
        <v>4</v>
      </c>
    </row>
    <row r="16" spans="1:74" ht="12" customHeight="1">
      <c r="B16" s="21"/>
      <c r="D16" s="28" t="s">
        <v>33</v>
      </c>
      <c r="AK16" s="28" t="s">
        <v>26</v>
      </c>
      <c r="AN16" s="26" t="s">
        <v>34</v>
      </c>
      <c r="AR16" s="21"/>
      <c r="BE16" s="288"/>
      <c r="BS16" s="18" t="s">
        <v>4</v>
      </c>
    </row>
    <row r="17" spans="2:71" ht="18.399999999999999" customHeight="1">
      <c r="B17" s="21"/>
      <c r="E17" s="26" t="s">
        <v>35</v>
      </c>
      <c r="AK17" s="28" t="s">
        <v>29</v>
      </c>
      <c r="AN17" s="26" t="s">
        <v>36</v>
      </c>
      <c r="AR17" s="21"/>
      <c r="BE17" s="288"/>
      <c r="BS17" s="18" t="s">
        <v>37</v>
      </c>
    </row>
    <row r="18" spans="2:71" ht="6.95" customHeight="1">
      <c r="B18" s="21"/>
      <c r="AR18" s="21"/>
      <c r="BE18" s="288"/>
      <c r="BS18" s="18" t="s">
        <v>6</v>
      </c>
    </row>
    <row r="19" spans="2:71" ht="12" customHeight="1">
      <c r="B19" s="21"/>
      <c r="D19" s="28" t="s">
        <v>38</v>
      </c>
      <c r="AK19" s="28" t="s">
        <v>26</v>
      </c>
      <c r="AN19" s="26" t="s">
        <v>19</v>
      </c>
      <c r="AR19" s="21"/>
      <c r="BE19" s="288"/>
      <c r="BS19" s="18" t="s">
        <v>6</v>
      </c>
    </row>
    <row r="20" spans="2:71" ht="18.399999999999999" customHeight="1">
      <c r="B20" s="21"/>
      <c r="E20" s="26" t="s">
        <v>39</v>
      </c>
      <c r="AK20" s="28" t="s">
        <v>29</v>
      </c>
      <c r="AN20" s="26" t="s">
        <v>19</v>
      </c>
      <c r="AR20" s="21"/>
      <c r="BE20" s="288"/>
      <c r="BS20" s="18" t="s">
        <v>4</v>
      </c>
    </row>
    <row r="21" spans="2:71" ht="6.95" customHeight="1">
      <c r="B21" s="21"/>
      <c r="AR21" s="21"/>
      <c r="BE21" s="288"/>
    </row>
    <row r="22" spans="2:71" ht="12" customHeight="1">
      <c r="B22" s="21"/>
      <c r="D22" s="28" t="s">
        <v>40</v>
      </c>
      <c r="AR22" s="21"/>
      <c r="BE22" s="288"/>
    </row>
    <row r="23" spans="2:71" ht="54" customHeight="1">
      <c r="B23" s="21"/>
      <c r="E23" s="295" t="s">
        <v>41</v>
      </c>
      <c r="F23" s="295"/>
      <c r="G23" s="295"/>
      <c r="H23" s="295"/>
      <c r="I23" s="295"/>
      <c r="J23" s="295"/>
      <c r="K23" s="295"/>
      <c r="L23" s="295"/>
      <c r="M23" s="295"/>
      <c r="N23" s="295"/>
      <c r="O23" s="295"/>
      <c r="P23" s="295"/>
      <c r="Q23" s="295"/>
      <c r="R23" s="295"/>
      <c r="S23" s="295"/>
      <c r="T23" s="295"/>
      <c r="U23" s="295"/>
      <c r="V23" s="295"/>
      <c r="W23" s="295"/>
      <c r="X23" s="295"/>
      <c r="Y23" s="295"/>
      <c r="Z23" s="295"/>
      <c r="AA23" s="295"/>
      <c r="AB23" s="295"/>
      <c r="AC23" s="295"/>
      <c r="AD23" s="295"/>
      <c r="AE23" s="295"/>
      <c r="AF23" s="295"/>
      <c r="AG23" s="295"/>
      <c r="AH23" s="295"/>
      <c r="AI23" s="295"/>
      <c r="AJ23" s="295"/>
      <c r="AK23" s="295"/>
      <c r="AL23" s="295"/>
      <c r="AM23" s="295"/>
      <c r="AN23" s="295"/>
      <c r="AR23" s="21"/>
      <c r="BE23" s="288"/>
    </row>
    <row r="24" spans="2:71" ht="6.95" customHeight="1">
      <c r="B24" s="21"/>
      <c r="AR24" s="21"/>
      <c r="BE24" s="288"/>
    </row>
    <row r="25" spans="2:7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88"/>
    </row>
    <row r="26" spans="2:71" s="1" customFormat="1" ht="20.100000000000001" customHeight="1">
      <c r="B26" s="33"/>
      <c r="D26" s="34" t="s">
        <v>42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96">
        <f>ROUND(AG54,2)</f>
        <v>0</v>
      </c>
      <c r="AL26" s="297"/>
      <c r="AM26" s="297"/>
      <c r="AN26" s="297"/>
      <c r="AO26" s="297"/>
      <c r="AR26" s="33"/>
      <c r="BE26" s="288"/>
    </row>
    <row r="27" spans="2:71" s="1" customFormat="1" ht="6.95" customHeight="1">
      <c r="B27" s="33"/>
      <c r="AR27" s="33"/>
      <c r="BE27" s="288"/>
    </row>
    <row r="28" spans="2:71" s="1" customFormat="1" ht="12.75">
      <c r="B28" s="33"/>
      <c r="L28" s="298" t="s">
        <v>43</v>
      </c>
      <c r="M28" s="298"/>
      <c r="N28" s="298"/>
      <c r="O28" s="298"/>
      <c r="P28" s="298"/>
      <c r="W28" s="298" t="s">
        <v>44</v>
      </c>
      <c r="X28" s="298"/>
      <c r="Y28" s="298"/>
      <c r="Z28" s="298"/>
      <c r="AA28" s="298"/>
      <c r="AB28" s="298"/>
      <c r="AC28" s="298"/>
      <c r="AD28" s="298"/>
      <c r="AE28" s="298"/>
      <c r="AK28" s="298" t="s">
        <v>45</v>
      </c>
      <c r="AL28" s="298"/>
      <c r="AM28" s="298"/>
      <c r="AN28" s="298"/>
      <c r="AO28" s="298"/>
      <c r="AR28" s="33"/>
      <c r="BE28" s="288"/>
    </row>
    <row r="29" spans="2:71" s="2" customFormat="1" ht="14.45" customHeight="1">
      <c r="B29" s="37"/>
      <c r="D29" s="28" t="s">
        <v>46</v>
      </c>
      <c r="F29" s="28" t="s">
        <v>47</v>
      </c>
      <c r="L29" s="301">
        <v>0.21</v>
      </c>
      <c r="M29" s="300"/>
      <c r="N29" s="300"/>
      <c r="O29" s="300"/>
      <c r="P29" s="300"/>
      <c r="W29" s="299">
        <f>ROUND(AZ54, 2)</f>
        <v>0</v>
      </c>
      <c r="X29" s="300"/>
      <c r="Y29" s="300"/>
      <c r="Z29" s="300"/>
      <c r="AA29" s="300"/>
      <c r="AB29" s="300"/>
      <c r="AC29" s="300"/>
      <c r="AD29" s="300"/>
      <c r="AE29" s="300"/>
      <c r="AK29" s="299">
        <f>ROUND(AV54, 2)</f>
        <v>0</v>
      </c>
      <c r="AL29" s="300"/>
      <c r="AM29" s="300"/>
      <c r="AN29" s="300"/>
      <c r="AO29" s="300"/>
      <c r="AR29" s="37"/>
      <c r="BE29" s="289"/>
    </row>
    <row r="30" spans="2:71" s="2" customFormat="1" ht="14.45" customHeight="1">
      <c r="B30" s="37"/>
      <c r="F30" s="28" t="s">
        <v>48</v>
      </c>
      <c r="L30" s="301">
        <v>0.12</v>
      </c>
      <c r="M30" s="300"/>
      <c r="N30" s="300"/>
      <c r="O30" s="300"/>
      <c r="P30" s="300"/>
      <c r="W30" s="299">
        <f>ROUND(BA54, 2)</f>
        <v>0</v>
      </c>
      <c r="X30" s="300"/>
      <c r="Y30" s="300"/>
      <c r="Z30" s="300"/>
      <c r="AA30" s="300"/>
      <c r="AB30" s="300"/>
      <c r="AC30" s="300"/>
      <c r="AD30" s="300"/>
      <c r="AE30" s="300"/>
      <c r="AK30" s="299">
        <f>ROUND(AW54, 2)</f>
        <v>0</v>
      </c>
      <c r="AL30" s="300"/>
      <c r="AM30" s="300"/>
      <c r="AN30" s="300"/>
      <c r="AO30" s="300"/>
      <c r="AR30" s="37"/>
      <c r="BE30" s="289"/>
    </row>
    <row r="31" spans="2:71" s="2" customFormat="1" ht="14.45" hidden="1" customHeight="1">
      <c r="B31" s="37"/>
      <c r="F31" s="28" t="s">
        <v>49</v>
      </c>
      <c r="L31" s="301">
        <v>0.21</v>
      </c>
      <c r="M31" s="300"/>
      <c r="N31" s="300"/>
      <c r="O31" s="300"/>
      <c r="P31" s="300"/>
      <c r="W31" s="299">
        <f>ROUND(BB54, 2)</f>
        <v>0</v>
      </c>
      <c r="X31" s="300"/>
      <c r="Y31" s="300"/>
      <c r="Z31" s="300"/>
      <c r="AA31" s="300"/>
      <c r="AB31" s="300"/>
      <c r="AC31" s="300"/>
      <c r="AD31" s="300"/>
      <c r="AE31" s="300"/>
      <c r="AK31" s="299">
        <v>0</v>
      </c>
      <c r="AL31" s="300"/>
      <c r="AM31" s="300"/>
      <c r="AN31" s="300"/>
      <c r="AO31" s="300"/>
      <c r="AR31" s="37"/>
      <c r="BE31" s="289"/>
    </row>
    <row r="32" spans="2:71" s="2" customFormat="1" ht="14.45" hidden="1" customHeight="1">
      <c r="B32" s="37"/>
      <c r="F32" s="28" t="s">
        <v>50</v>
      </c>
      <c r="L32" s="301">
        <v>0.12</v>
      </c>
      <c r="M32" s="300"/>
      <c r="N32" s="300"/>
      <c r="O32" s="300"/>
      <c r="P32" s="300"/>
      <c r="W32" s="299">
        <f>ROUND(BC54, 2)</f>
        <v>0</v>
      </c>
      <c r="X32" s="300"/>
      <c r="Y32" s="300"/>
      <c r="Z32" s="300"/>
      <c r="AA32" s="300"/>
      <c r="AB32" s="300"/>
      <c r="AC32" s="300"/>
      <c r="AD32" s="300"/>
      <c r="AE32" s="300"/>
      <c r="AK32" s="299">
        <v>0</v>
      </c>
      <c r="AL32" s="300"/>
      <c r="AM32" s="300"/>
      <c r="AN32" s="300"/>
      <c r="AO32" s="300"/>
      <c r="AR32" s="37"/>
      <c r="BE32" s="289"/>
    </row>
    <row r="33" spans="2:44" s="2" customFormat="1" ht="14.45" hidden="1" customHeight="1">
      <c r="B33" s="37"/>
      <c r="F33" s="28" t="s">
        <v>51</v>
      </c>
      <c r="L33" s="301">
        <v>0</v>
      </c>
      <c r="M33" s="300"/>
      <c r="N33" s="300"/>
      <c r="O33" s="300"/>
      <c r="P33" s="300"/>
      <c r="W33" s="299">
        <f>ROUND(BD54, 2)</f>
        <v>0</v>
      </c>
      <c r="X33" s="300"/>
      <c r="Y33" s="300"/>
      <c r="Z33" s="300"/>
      <c r="AA33" s="300"/>
      <c r="AB33" s="300"/>
      <c r="AC33" s="300"/>
      <c r="AD33" s="300"/>
      <c r="AE33" s="300"/>
      <c r="AK33" s="299">
        <v>0</v>
      </c>
      <c r="AL33" s="300"/>
      <c r="AM33" s="300"/>
      <c r="AN33" s="300"/>
      <c r="AO33" s="300"/>
      <c r="AR33" s="37"/>
    </row>
    <row r="34" spans="2:44" s="1" customFormat="1" ht="6.95" customHeight="1">
      <c r="B34" s="33"/>
      <c r="AR34" s="33"/>
    </row>
    <row r="35" spans="2:44" s="1" customFormat="1" ht="25.9" customHeight="1">
      <c r="B35" s="33"/>
      <c r="C35" s="38"/>
      <c r="D35" s="39" t="s">
        <v>52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53</v>
      </c>
      <c r="U35" s="40"/>
      <c r="V35" s="40"/>
      <c r="W35" s="40"/>
      <c r="X35" s="305" t="s">
        <v>54</v>
      </c>
      <c r="Y35" s="303"/>
      <c r="Z35" s="303"/>
      <c r="AA35" s="303"/>
      <c r="AB35" s="303"/>
      <c r="AC35" s="40"/>
      <c r="AD35" s="40"/>
      <c r="AE35" s="40"/>
      <c r="AF35" s="40"/>
      <c r="AG35" s="40"/>
      <c r="AH35" s="40"/>
      <c r="AI35" s="40"/>
      <c r="AJ35" s="40"/>
      <c r="AK35" s="302">
        <f>SUM(AK26:AK33)</f>
        <v>0</v>
      </c>
      <c r="AL35" s="303"/>
      <c r="AM35" s="303"/>
      <c r="AN35" s="303"/>
      <c r="AO35" s="304"/>
      <c r="AP35" s="38"/>
      <c r="AQ35" s="38"/>
      <c r="AR35" s="33"/>
    </row>
    <row r="36" spans="2:44" s="1" customFormat="1" ht="6.95" customHeight="1">
      <c r="B36" s="33"/>
      <c r="AR36" s="33"/>
    </row>
    <row r="37" spans="2:44" s="1" customFormat="1" ht="6.95" customHeight="1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33"/>
    </row>
    <row r="41" spans="2:44" s="1" customFormat="1" ht="6.95" customHeight="1"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33"/>
    </row>
    <row r="42" spans="2:44" s="1" customFormat="1" ht="24.95" customHeight="1">
      <c r="B42" s="33"/>
      <c r="C42" s="22" t="s">
        <v>55</v>
      </c>
      <c r="AR42" s="33"/>
    </row>
    <row r="43" spans="2:44" s="1" customFormat="1" ht="6.95" customHeight="1">
      <c r="B43" s="33"/>
      <c r="AR43" s="33"/>
    </row>
    <row r="44" spans="2:44" s="3" customFormat="1" ht="12" customHeight="1">
      <c r="B44" s="46"/>
      <c r="C44" s="28" t="s">
        <v>13</v>
      </c>
      <c r="L44" s="3" t="str">
        <f>K5</f>
        <v>1247-26/tp-P</v>
      </c>
      <c r="AR44" s="46"/>
    </row>
    <row r="45" spans="2:44" s="4" customFormat="1" ht="36.950000000000003" customHeight="1">
      <c r="B45" s="47"/>
      <c r="C45" s="48" t="s">
        <v>16</v>
      </c>
      <c r="L45" s="284" t="str">
        <f>K6</f>
        <v>Hanušovice - Holba - rámcový rozpočet úprav oblasti</v>
      </c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  <c r="AB45" s="285"/>
      <c r="AC45" s="285"/>
      <c r="AD45" s="285"/>
      <c r="AE45" s="285"/>
      <c r="AF45" s="285"/>
      <c r="AG45" s="285"/>
      <c r="AH45" s="285"/>
      <c r="AI45" s="285"/>
      <c r="AJ45" s="285"/>
      <c r="AK45" s="285"/>
      <c r="AL45" s="285"/>
      <c r="AM45" s="285"/>
      <c r="AN45" s="285"/>
      <c r="AO45" s="285"/>
      <c r="AR45" s="47"/>
    </row>
    <row r="46" spans="2:44" s="1" customFormat="1" ht="6.95" customHeight="1">
      <c r="B46" s="33"/>
      <c r="AR46" s="33"/>
    </row>
    <row r="47" spans="2:44" s="1" customFormat="1" ht="12" customHeight="1">
      <c r="B47" s="33"/>
      <c r="C47" s="28" t="s">
        <v>21</v>
      </c>
      <c r="L47" s="49" t="str">
        <f>IF(K8="","",K8)</f>
        <v>k.ú. Hanušovice</v>
      </c>
      <c r="AI47" s="28" t="s">
        <v>23</v>
      </c>
      <c r="AM47" s="311" t="str">
        <f>IF(AN8= "","",AN8)</f>
        <v>4. 8. 2026</v>
      </c>
      <c r="AN47" s="311"/>
      <c r="AR47" s="33"/>
    </row>
    <row r="48" spans="2:44" s="1" customFormat="1" ht="6.95" customHeight="1">
      <c r="B48" s="33"/>
      <c r="AR48" s="33"/>
    </row>
    <row r="49" spans="1:91" s="1" customFormat="1" ht="15.2" customHeight="1">
      <c r="B49" s="33"/>
      <c r="C49" s="28" t="s">
        <v>25</v>
      </c>
      <c r="L49" s="3" t="str">
        <f>IF(E11= "","",E11)</f>
        <v>Město Hanušovice</v>
      </c>
      <c r="AI49" s="28" t="s">
        <v>33</v>
      </c>
      <c r="AM49" s="312" t="str">
        <f>IF(E17="","",E17)</f>
        <v>Cekr CZ s.r.o.</v>
      </c>
      <c r="AN49" s="313"/>
      <c r="AO49" s="313"/>
      <c r="AP49" s="313"/>
      <c r="AR49" s="33"/>
      <c r="AS49" s="315" t="s">
        <v>56</v>
      </c>
      <c r="AT49" s="316"/>
      <c r="AU49" s="51"/>
      <c r="AV49" s="51"/>
      <c r="AW49" s="51"/>
      <c r="AX49" s="51"/>
      <c r="AY49" s="51"/>
      <c r="AZ49" s="51"/>
      <c r="BA49" s="51"/>
      <c r="BB49" s="51"/>
      <c r="BC49" s="51"/>
      <c r="BD49" s="52"/>
    </row>
    <row r="50" spans="1:91" s="1" customFormat="1" ht="25.7" customHeight="1">
      <c r="B50" s="33"/>
      <c r="C50" s="28" t="s">
        <v>31</v>
      </c>
      <c r="L50" s="3" t="str">
        <f>IF(E14= "Vyplň údaj","",E14)</f>
        <v/>
      </c>
      <c r="AI50" s="28" t="s">
        <v>38</v>
      </c>
      <c r="AM50" s="312" t="str">
        <f>IF(E20="","",E20)</f>
        <v>Jan Zamykal, CS ÚRS 2026/I</v>
      </c>
      <c r="AN50" s="313"/>
      <c r="AO50" s="313"/>
      <c r="AP50" s="313"/>
      <c r="AR50" s="33"/>
      <c r="AS50" s="317"/>
      <c r="AT50" s="318"/>
      <c r="BD50" s="54"/>
    </row>
    <row r="51" spans="1:91" s="1" customFormat="1" ht="10.9" customHeight="1">
      <c r="B51" s="33"/>
      <c r="AR51" s="33"/>
      <c r="AS51" s="317"/>
      <c r="AT51" s="318"/>
      <c r="BD51" s="54"/>
    </row>
    <row r="52" spans="1:91" s="1" customFormat="1" ht="29.25" customHeight="1">
      <c r="B52" s="33"/>
      <c r="C52" s="279" t="s">
        <v>57</v>
      </c>
      <c r="D52" s="280"/>
      <c r="E52" s="280"/>
      <c r="F52" s="280"/>
      <c r="G52" s="280"/>
      <c r="H52" s="55"/>
      <c r="I52" s="283" t="s">
        <v>58</v>
      </c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280"/>
      <c r="AC52" s="280"/>
      <c r="AD52" s="280"/>
      <c r="AE52" s="280"/>
      <c r="AF52" s="280"/>
      <c r="AG52" s="308" t="s">
        <v>59</v>
      </c>
      <c r="AH52" s="280"/>
      <c r="AI52" s="280"/>
      <c r="AJ52" s="280"/>
      <c r="AK52" s="280"/>
      <c r="AL52" s="280"/>
      <c r="AM52" s="280"/>
      <c r="AN52" s="283" t="s">
        <v>60</v>
      </c>
      <c r="AO52" s="280"/>
      <c r="AP52" s="280"/>
      <c r="AQ52" s="56" t="s">
        <v>61</v>
      </c>
      <c r="AR52" s="33"/>
      <c r="AS52" s="57" t="s">
        <v>62</v>
      </c>
      <c r="AT52" s="58" t="s">
        <v>63</v>
      </c>
      <c r="AU52" s="58" t="s">
        <v>64</v>
      </c>
      <c r="AV52" s="58" t="s">
        <v>65</v>
      </c>
      <c r="AW52" s="58" t="s">
        <v>66</v>
      </c>
      <c r="AX52" s="58" t="s">
        <v>67</v>
      </c>
      <c r="AY52" s="58" t="s">
        <v>68</v>
      </c>
      <c r="AZ52" s="58" t="s">
        <v>69</v>
      </c>
      <c r="BA52" s="58" t="s">
        <v>70</v>
      </c>
      <c r="BB52" s="58" t="s">
        <v>71</v>
      </c>
      <c r="BC52" s="58" t="s">
        <v>72</v>
      </c>
      <c r="BD52" s="59" t="s">
        <v>73</v>
      </c>
    </row>
    <row r="53" spans="1:91" s="1" customFormat="1" ht="10.9" customHeight="1">
      <c r="B53" s="33"/>
      <c r="AR53" s="33"/>
      <c r="AS53" s="60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2"/>
    </row>
    <row r="54" spans="1:91" s="5" customFormat="1" ht="32.450000000000003" customHeight="1">
      <c r="B54" s="61"/>
      <c r="C54" s="62" t="s">
        <v>74</v>
      </c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286">
        <f>ROUND(AG55+AG57+AG69+AG71,2)</f>
        <v>0</v>
      </c>
      <c r="AH54" s="286"/>
      <c r="AI54" s="286"/>
      <c r="AJ54" s="286"/>
      <c r="AK54" s="286"/>
      <c r="AL54" s="286"/>
      <c r="AM54" s="286"/>
      <c r="AN54" s="319">
        <f t="shared" ref="AN54:AN72" si="0">SUM(AG54,AT54)</f>
        <v>0</v>
      </c>
      <c r="AO54" s="319"/>
      <c r="AP54" s="319"/>
      <c r="AQ54" s="65" t="s">
        <v>19</v>
      </c>
      <c r="AR54" s="61"/>
      <c r="AS54" s="66">
        <f>ROUND(AS55+AS57+AS69+AS71,2)</f>
        <v>0</v>
      </c>
      <c r="AT54" s="67">
        <f t="shared" ref="AT54:AT72" si="1">ROUND(SUM(AV54:AW54),2)</f>
        <v>0</v>
      </c>
      <c r="AU54" s="68">
        <f>ROUND(AU55+AU57+AU69+AU71,5)</f>
        <v>0</v>
      </c>
      <c r="AV54" s="67">
        <f>ROUND(AZ54*L29,2)</f>
        <v>0</v>
      </c>
      <c r="AW54" s="67">
        <f>ROUND(BA54*L30,2)</f>
        <v>0</v>
      </c>
      <c r="AX54" s="67">
        <f>ROUND(BB54*L29,2)</f>
        <v>0</v>
      </c>
      <c r="AY54" s="67">
        <f>ROUND(BC54*L30,2)</f>
        <v>0</v>
      </c>
      <c r="AZ54" s="67">
        <f>ROUND(AZ55+AZ57+AZ69+AZ71,2)</f>
        <v>0</v>
      </c>
      <c r="BA54" s="67">
        <f>ROUND(BA55+BA57+BA69+BA71,2)</f>
        <v>0</v>
      </c>
      <c r="BB54" s="67">
        <f>ROUND(BB55+BB57+BB69+BB71,2)</f>
        <v>0</v>
      </c>
      <c r="BC54" s="67">
        <f>ROUND(BC55+BC57+BC69+BC71,2)</f>
        <v>0</v>
      </c>
      <c r="BD54" s="69">
        <f>ROUND(BD55+BD57+BD69+BD71,2)</f>
        <v>0</v>
      </c>
      <c r="BS54" s="70" t="s">
        <v>75</v>
      </c>
      <c r="BT54" s="70" t="s">
        <v>76</v>
      </c>
      <c r="BU54" s="71" t="s">
        <v>77</v>
      </c>
      <c r="BV54" s="70" t="s">
        <v>78</v>
      </c>
      <c r="BW54" s="70" t="s">
        <v>5</v>
      </c>
      <c r="BX54" s="70" t="s">
        <v>79</v>
      </c>
      <c r="CL54" s="70" t="s">
        <v>19</v>
      </c>
    </row>
    <row r="55" spans="1:91" s="6" customFormat="1" ht="16.5" customHeight="1">
      <c r="B55" s="72"/>
      <c r="C55" s="73"/>
      <c r="D55" s="281" t="s">
        <v>80</v>
      </c>
      <c r="E55" s="281"/>
      <c r="F55" s="281"/>
      <c r="G55" s="281"/>
      <c r="H55" s="281"/>
      <c r="I55" s="74"/>
      <c r="J55" s="281" t="s">
        <v>81</v>
      </c>
      <c r="K55" s="281"/>
      <c r="L55" s="281"/>
      <c r="M55" s="281"/>
      <c r="N55" s="281"/>
      <c r="O55" s="281"/>
      <c r="P55" s="281"/>
      <c r="Q55" s="281"/>
      <c r="R55" s="281"/>
      <c r="S55" s="281"/>
      <c r="T55" s="281"/>
      <c r="U55" s="281"/>
      <c r="V55" s="281"/>
      <c r="W55" s="281"/>
      <c r="X55" s="281"/>
      <c r="Y55" s="281"/>
      <c r="Z55" s="281"/>
      <c r="AA55" s="281"/>
      <c r="AB55" s="281"/>
      <c r="AC55" s="281"/>
      <c r="AD55" s="281"/>
      <c r="AE55" s="281"/>
      <c r="AF55" s="281"/>
      <c r="AG55" s="309">
        <f>ROUND(AG56,2)</f>
        <v>0</v>
      </c>
      <c r="AH55" s="310"/>
      <c r="AI55" s="310"/>
      <c r="AJ55" s="310"/>
      <c r="AK55" s="310"/>
      <c r="AL55" s="310"/>
      <c r="AM55" s="310"/>
      <c r="AN55" s="314">
        <f t="shared" si="0"/>
        <v>0</v>
      </c>
      <c r="AO55" s="310"/>
      <c r="AP55" s="310"/>
      <c r="AQ55" s="75" t="s">
        <v>82</v>
      </c>
      <c r="AR55" s="72"/>
      <c r="AS55" s="76">
        <f>ROUND(AS56,2)</f>
        <v>0</v>
      </c>
      <c r="AT55" s="77">
        <f t="shared" si="1"/>
        <v>0</v>
      </c>
      <c r="AU55" s="78">
        <f>ROUND(AU56,5)</f>
        <v>0</v>
      </c>
      <c r="AV55" s="77">
        <f>ROUND(AZ55*L29,2)</f>
        <v>0</v>
      </c>
      <c r="AW55" s="77">
        <f>ROUND(BA55*L30,2)</f>
        <v>0</v>
      </c>
      <c r="AX55" s="77">
        <f>ROUND(BB55*L29,2)</f>
        <v>0</v>
      </c>
      <c r="AY55" s="77">
        <f>ROUND(BC55*L30,2)</f>
        <v>0</v>
      </c>
      <c r="AZ55" s="77">
        <f>ROUND(AZ56,2)</f>
        <v>0</v>
      </c>
      <c r="BA55" s="77">
        <f>ROUND(BA56,2)</f>
        <v>0</v>
      </c>
      <c r="BB55" s="77">
        <f>ROUND(BB56,2)</f>
        <v>0</v>
      </c>
      <c r="BC55" s="77">
        <f>ROUND(BC56,2)</f>
        <v>0</v>
      </c>
      <c r="BD55" s="79">
        <f>ROUND(BD56,2)</f>
        <v>0</v>
      </c>
      <c r="BS55" s="80" t="s">
        <v>75</v>
      </c>
      <c r="BT55" s="80" t="s">
        <v>83</v>
      </c>
      <c r="BU55" s="80" t="s">
        <v>77</v>
      </c>
      <c r="BV55" s="80" t="s">
        <v>78</v>
      </c>
      <c r="BW55" s="80" t="s">
        <v>84</v>
      </c>
      <c r="BX55" s="80" t="s">
        <v>5</v>
      </c>
      <c r="CL55" s="80" t="s">
        <v>19</v>
      </c>
      <c r="CM55" s="80" t="s">
        <v>85</v>
      </c>
    </row>
    <row r="56" spans="1:91" s="3" customFormat="1" ht="16.5" customHeight="1">
      <c r="A56" s="81" t="s">
        <v>86</v>
      </c>
      <c r="B56" s="46"/>
      <c r="C56" s="9"/>
      <c r="D56" s="9"/>
      <c r="E56" s="282" t="s">
        <v>87</v>
      </c>
      <c r="F56" s="282"/>
      <c r="G56" s="282"/>
      <c r="H56" s="282"/>
      <c r="I56" s="282"/>
      <c r="J56" s="9"/>
      <c r="K56" s="282" t="s">
        <v>88</v>
      </c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306">
        <f>'SO 001 - Příprava staveni...'!J32</f>
        <v>0</v>
      </c>
      <c r="AH56" s="307"/>
      <c r="AI56" s="307"/>
      <c r="AJ56" s="307"/>
      <c r="AK56" s="307"/>
      <c r="AL56" s="307"/>
      <c r="AM56" s="307"/>
      <c r="AN56" s="306">
        <f t="shared" si="0"/>
        <v>0</v>
      </c>
      <c r="AO56" s="307"/>
      <c r="AP56" s="307"/>
      <c r="AQ56" s="82" t="s">
        <v>89</v>
      </c>
      <c r="AR56" s="46"/>
      <c r="AS56" s="83">
        <v>0</v>
      </c>
      <c r="AT56" s="84">
        <f t="shared" si="1"/>
        <v>0</v>
      </c>
      <c r="AU56" s="85">
        <f>'SO 001 - Příprava staveni...'!P90</f>
        <v>0</v>
      </c>
      <c r="AV56" s="84">
        <f>'SO 001 - Příprava staveni...'!J35</f>
        <v>0</v>
      </c>
      <c r="AW56" s="84">
        <f>'SO 001 - Příprava staveni...'!J36</f>
        <v>0</v>
      </c>
      <c r="AX56" s="84">
        <f>'SO 001 - Příprava staveni...'!J37</f>
        <v>0</v>
      </c>
      <c r="AY56" s="84">
        <f>'SO 001 - Příprava staveni...'!J38</f>
        <v>0</v>
      </c>
      <c r="AZ56" s="84">
        <f>'SO 001 - Příprava staveni...'!F35</f>
        <v>0</v>
      </c>
      <c r="BA56" s="84">
        <f>'SO 001 - Příprava staveni...'!F36</f>
        <v>0</v>
      </c>
      <c r="BB56" s="84">
        <f>'SO 001 - Příprava staveni...'!F37</f>
        <v>0</v>
      </c>
      <c r="BC56" s="84">
        <f>'SO 001 - Příprava staveni...'!F38</f>
        <v>0</v>
      </c>
      <c r="BD56" s="86">
        <f>'SO 001 - Příprava staveni...'!F39</f>
        <v>0</v>
      </c>
      <c r="BT56" s="26" t="s">
        <v>85</v>
      </c>
      <c r="BV56" s="26" t="s">
        <v>78</v>
      </c>
      <c r="BW56" s="26" t="s">
        <v>90</v>
      </c>
      <c r="BX56" s="26" t="s">
        <v>84</v>
      </c>
      <c r="CL56" s="26" t="s">
        <v>19</v>
      </c>
    </row>
    <row r="57" spans="1:91" s="6" customFormat="1" ht="16.5" customHeight="1">
      <c r="B57" s="72"/>
      <c r="C57" s="73"/>
      <c r="D57" s="281" t="s">
        <v>91</v>
      </c>
      <c r="E57" s="281"/>
      <c r="F57" s="281"/>
      <c r="G57" s="281"/>
      <c r="H57" s="281"/>
      <c r="I57" s="74"/>
      <c r="J57" s="281" t="s">
        <v>92</v>
      </c>
      <c r="K57" s="281"/>
      <c r="L57" s="281"/>
      <c r="M57" s="281"/>
      <c r="N57" s="281"/>
      <c r="O57" s="281"/>
      <c r="P57" s="281"/>
      <c r="Q57" s="281"/>
      <c r="R57" s="281"/>
      <c r="S57" s="281"/>
      <c r="T57" s="281"/>
      <c r="U57" s="281"/>
      <c r="V57" s="281"/>
      <c r="W57" s="281"/>
      <c r="X57" s="281"/>
      <c r="Y57" s="281"/>
      <c r="Z57" s="281"/>
      <c r="AA57" s="281"/>
      <c r="AB57" s="281"/>
      <c r="AC57" s="281"/>
      <c r="AD57" s="281"/>
      <c r="AE57" s="281"/>
      <c r="AF57" s="281"/>
      <c r="AG57" s="309">
        <f>ROUND(SUM(AG58:AG68),2)</f>
        <v>0</v>
      </c>
      <c r="AH57" s="310"/>
      <c r="AI57" s="310"/>
      <c r="AJ57" s="310"/>
      <c r="AK57" s="310"/>
      <c r="AL57" s="310"/>
      <c r="AM57" s="310"/>
      <c r="AN57" s="314">
        <f t="shared" si="0"/>
        <v>0</v>
      </c>
      <c r="AO57" s="310"/>
      <c r="AP57" s="310"/>
      <c r="AQ57" s="75" t="s">
        <v>82</v>
      </c>
      <c r="AR57" s="72"/>
      <c r="AS57" s="76">
        <f>ROUND(SUM(AS58:AS68),2)</f>
        <v>0</v>
      </c>
      <c r="AT57" s="77">
        <f t="shared" si="1"/>
        <v>0</v>
      </c>
      <c r="AU57" s="78">
        <f>ROUND(SUM(AU58:AU68),5)</f>
        <v>0</v>
      </c>
      <c r="AV57" s="77">
        <f>ROUND(AZ57*L29,2)</f>
        <v>0</v>
      </c>
      <c r="AW57" s="77">
        <f>ROUND(BA57*L30,2)</f>
        <v>0</v>
      </c>
      <c r="AX57" s="77">
        <f>ROUND(BB57*L29,2)</f>
        <v>0</v>
      </c>
      <c r="AY57" s="77">
        <f>ROUND(BC57*L30,2)</f>
        <v>0</v>
      </c>
      <c r="AZ57" s="77">
        <f>ROUND(SUM(AZ58:AZ68),2)</f>
        <v>0</v>
      </c>
      <c r="BA57" s="77">
        <f>ROUND(SUM(BA58:BA68),2)</f>
        <v>0</v>
      </c>
      <c r="BB57" s="77">
        <f>ROUND(SUM(BB58:BB68),2)</f>
        <v>0</v>
      </c>
      <c r="BC57" s="77">
        <f>ROUND(SUM(BC58:BC68),2)</f>
        <v>0</v>
      </c>
      <c r="BD57" s="79">
        <f>ROUND(SUM(BD58:BD68),2)</f>
        <v>0</v>
      </c>
      <c r="BS57" s="80" t="s">
        <v>75</v>
      </c>
      <c r="BT57" s="80" t="s">
        <v>83</v>
      </c>
      <c r="BU57" s="80" t="s">
        <v>77</v>
      </c>
      <c r="BV57" s="80" t="s">
        <v>78</v>
      </c>
      <c r="BW57" s="80" t="s">
        <v>93</v>
      </c>
      <c r="BX57" s="80" t="s">
        <v>5</v>
      </c>
      <c r="CL57" s="80" t="s">
        <v>19</v>
      </c>
      <c r="CM57" s="80" t="s">
        <v>85</v>
      </c>
    </row>
    <row r="58" spans="1:91" s="3" customFormat="1" ht="16.5" customHeight="1">
      <c r="A58" s="81" t="s">
        <v>86</v>
      </c>
      <c r="B58" s="46"/>
      <c r="C58" s="9"/>
      <c r="D58" s="9"/>
      <c r="E58" s="282" t="s">
        <v>94</v>
      </c>
      <c r="F58" s="282"/>
      <c r="G58" s="282"/>
      <c r="H58" s="282"/>
      <c r="I58" s="282"/>
      <c r="J58" s="9"/>
      <c r="K58" s="282" t="s">
        <v>95</v>
      </c>
      <c r="L58" s="282"/>
      <c r="M58" s="282"/>
      <c r="N58" s="282"/>
      <c r="O58" s="282"/>
      <c r="P58" s="282"/>
      <c r="Q58" s="282"/>
      <c r="R58" s="282"/>
      <c r="S58" s="282"/>
      <c r="T58" s="282"/>
      <c r="U58" s="282"/>
      <c r="V58" s="282"/>
      <c r="W58" s="282"/>
      <c r="X58" s="282"/>
      <c r="Y58" s="282"/>
      <c r="Z58" s="282"/>
      <c r="AA58" s="282"/>
      <c r="AB58" s="282"/>
      <c r="AC58" s="282"/>
      <c r="AD58" s="282"/>
      <c r="AE58" s="282"/>
      <c r="AF58" s="282"/>
      <c r="AG58" s="306">
        <f>'SO 101 - Komunikace vozid...'!J32</f>
        <v>0</v>
      </c>
      <c r="AH58" s="307"/>
      <c r="AI58" s="307"/>
      <c r="AJ58" s="307"/>
      <c r="AK58" s="307"/>
      <c r="AL58" s="307"/>
      <c r="AM58" s="307"/>
      <c r="AN58" s="306">
        <f t="shared" si="0"/>
        <v>0</v>
      </c>
      <c r="AO58" s="307"/>
      <c r="AP58" s="307"/>
      <c r="AQ58" s="82" t="s">
        <v>89</v>
      </c>
      <c r="AR58" s="46"/>
      <c r="AS58" s="83">
        <v>0</v>
      </c>
      <c r="AT58" s="84">
        <f t="shared" si="1"/>
        <v>0</v>
      </c>
      <c r="AU58" s="85">
        <f>'SO 101 - Komunikace vozid...'!P91</f>
        <v>0</v>
      </c>
      <c r="AV58" s="84">
        <f>'SO 101 - Komunikace vozid...'!J35</f>
        <v>0</v>
      </c>
      <c r="AW58" s="84">
        <f>'SO 101 - Komunikace vozid...'!J36</f>
        <v>0</v>
      </c>
      <c r="AX58" s="84">
        <f>'SO 101 - Komunikace vozid...'!J37</f>
        <v>0</v>
      </c>
      <c r="AY58" s="84">
        <f>'SO 101 - Komunikace vozid...'!J38</f>
        <v>0</v>
      </c>
      <c r="AZ58" s="84">
        <f>'SO 101 - Komunikace vozid...'!F35</f>
        <v>0</v>
      </c>
      <c r="BA58" s="84">
        <f>'SO 101 - Komunikace vozid...'!F36</f>
        <v>0</v>
      </c>
      <c r="BB58" s="84">
        <f>'SO 101 - Komunikace vozid...'!F37</f>
        <v>0</v>
      </c>
      <c r="BC58" s="84">
        <f>'SO 101 - Komunikace vozid...'!F38</f>
        <v>0</v>
      </c>
      <c r="BD58" s="86">
        <f>'SO 101 - Komunikace vozid...'!F39</f>
        <v>0</v>
      </c>
      <c r="BT58" s="26" t="s">
        <v>85</v>
      </c>
      <c r="BV58" s="26" t="s">
        <v>78</v>
      </c>
      <c r="BW58" s="26" t="s">
        <v>96</v>
      </c>
      <c r="BX58" s="26" t="s">
        <v>93</v>
      </c>
      <c r="CL58" s="26" t="s">
        <v>19</v>
      </c>
    </row>
    <row r="59" spans="1:91" s="3" customFormat="1" ht="23.25" customHeight="1">
      <c r="A59" s="81" t="s">
        <v>86</v>
      </c>
      <c r="B59" s="46"/>
      <c r="C59" s="9"/>
      <c r="D59" s="9"/>
      <c r="E59" s="282" t="s">
        <v>97</v>
      </c>
      <c r="F59" s="282"/>
      <c r="G59" s="282"/>
      <c r="H59" s="282"/>
      <c r="I59" s="282"/>
      <c r="J59" s="9"/>
      <c r="K59" s="282" t="s">
        <v>98</v>
      </c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  <c r="AA59" s="282"/>
      <c r="AB59" s="282"/>
      <c r="AC59" s="282"/>
      <c r="AD59" s="282"/>
      <c r="AE59" s="282"/>
      <c r="AF59" s="282"/>
      <c r="AG59" s="306">
        <f>'SO 101.1 - Komunikace voz...'!J32</f>
        <v>0</v>
      </c>
      <c r="AH59" s="307"/>
      <c r="AI59" s="307"/>
      <c r="AJ59" s="307"/>
      <c r="AK59" s="307"/>
      <c r="AL59" s="307"/>
      <c r="AM59" s="307"/>
      <c r="AN59" s="306">
        <f t="shared" si="0"/>
        <v>0</v>
      </c>
      <c r="AO59" s="307"/>
      <c r="AP59" s="307"/>
      <c r="AQ59" s="82" t="s">
        <v>89</v>
      </c>
      <c r="AR59" s="46"/>
      <c r="AS59" s="83">
        <v>0</v>
      </c>
      <c r="AT59" s="84">
        <f t="shared" si="1"/>
        <v>0</v>
      </c>
      <c r="AU59" s="85">
        <f>'SO 101.1 - Komunikace voz...'!P91</f>
        <v>0</v>
      </c>
      <c r="AV59" s="84">
        <f>'SO 101.1 - Komunikace voz...'!J35</f>
        <v>0</v>
      </c>
      <c r="AW59" s="84">
        <f>'SO 101.1 - Komunikace voz...'!J36</f>
        <v>0</v>
      </c>
      <c r="AX59" s="84">
        <f>'SO 101.1 - Komunikace voz...'!J37</f>
        <v>0</v>
      </c>
      <c r="AY59" s="84">
        <f>'SO 101.1 - Komunikace voz...'!J38</f>
        <v>0</v>
      </c>
      <c r="AZ59" s="84">
        <f>'SO 101.1 - Komunikace voz...'!F35</f>
        <v>0</v>
      </c>
      <c r="BA59" s="84">
        <f>'SO 101.1 - Komunikace voz...'!F36</f>
        <v>0</v>
      </c>
      <c r="BB59" s="84">
        <f>'SO 101.1 - Komunikace voz...'!F37</f>
        <v>0</v>
      </c>
      <c r="BC59" s="84">
        <f>'SO 101.1 - Komunikace voz...'!F38</f>
        <v>0</v>
      </c>
      <c r="BD59" s="86">
        <f>'SO 101.1 - Komunikace voz...'!F39</f>
        <v>0</v>
      </c>
      <c r="BT59" s="26" t="s">
        <v>85</v>
      </c>
      <c r="BV59" s="26" t="s">
        <v>78</v>
      </c>
      <c r="BW59" s="26" t="s">
        <v>99</v>
      </c>
      <c r="BX59" s="26" t="s">
        <v>93</v>
      </c>
      <c r="CL59" s="26" t="s">
        <v>19</v>
      </c>
    </row>
    <row r="60" spans="1:91" s="3" customFormat="1" ht="23.25" customHeight="1">
      <c r="A60" s="81" t="s">
        <v>86</v>
      </c>
      <c r="B60" s="46"/>
      <c r="C60" s="9"/>
      <c r="D60" s="9"/>
      <c r="E60" s="282" t="s">
        <v>100</v>
      </c>
      <c r="F60" s="282"/>
      <c r="G60" s="282"/>
      <c r="H60" s="282"/>
      <c r="I60" s="282"/>
      <c r="J60" s="9"/>
      <c r="K60" s="282" t="s">
        <v>101</v>
      </c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  <c r="AA60" s="282"/>
      <c r="AB60" s="282"/>
      <c r="AC60" s="282"/>
      <c r="AD60" s="282"/>
      <c r="AE60" s="282"/>
      <c r="AF60" s="282"/>
      <c r="AG60" s="306">
        <f>'SO 101.2 - Komunikace voz...'!J32</f>
        <v>0</v>
      </c>
      <c r="AH60" s="307"/>
      <c r="AI60" s="307"/>
      <c r="AJ60" s="307"/>
      <c r="AK60" s="307"/>
      <c r="AL60" s="307"/>
      <c r="AM60" s="307"/>
      <c r="AN60" s="306">
        <f t="shared" si="0"/>
        <v>0</v>
      </c>
      <c r="AO60" s="307"/>
      <c r="AP60" s="307"/>
      <c r="AQ60" s="82" t="s">
        <v>89</v>
      </c>
      <c r="AR60" s="46"/>
      <c r="AS60" s="83">
        <v>0</v>
      </c>
      <c r="AT60" s="84">
        <f t="shared" si="1"/>
        <v>0</v>
      </c>
      <c r="AU60" s="85">
        <f>'SO 101.2 - Komunikace voz...'!P92</f>
        <v>0</v>
      </c>
      <c r="AV60" s="84">
        <f>'SO 101.2 - Komunikace voz...'!J35</f>
        <v>0</v>
      </c>
      <c r="AW60" s="84">
        <f>'SO 101.2 - Komunikace voz...'!J36</f>
        <v>0</v>
      </c>
      <c r="AX60" s="84">
        <f>'SO 101.2 - Komunikace voz...'!J37</f>
        <v>0</v>
      </c>
      <c r="AY60" s="84">
        <f>'SO 101.2 - Komunikace voz...'!J38</f>
        <v>0</v>
      </c>
      <c r="AZ60" s="84">
        <f>'SO 101.2 - Komunikace voz...'!F35</f>
        <v>0</v>
      </c>
      <c r="BA60" s="84">
        <f>'SO 101.2 - Komunikace voz...'!F36</f>
        <v>0</v>
      </c>
      <c r="BB60" s="84">
        <f>'SO 101.2 - Komunikace voz...'!F37</f>
        <v>0</v>
      </c>
      <c r="BC60" s="84">
        <f>'SO 101.2 - Komunikace voz...'!F38</f>
        <v>0</v>
      </c>
      <c r="BD60" s="86">
        <f>'SO 101.2 - Komunikace voz...'!F39</f>
        <v>0</v>
      </c>
      <c r="BT60" s="26" t="s">
        <v>85</v>
      </c>
      <c r="BV60" s="26" t="s">
        <v>78</v>
      </c>
      <c r="BW60" s="26" t="s">
        <v>102</v>
      </c>
      <c r="BX60" s="26" t="s">
        <v>93</v>
      </c>
      <c r="CL60" s="26" t="s">
        <v>19</v>
      </c>
    </row>
    <row r="61" spans="1:91" s="3" customFormat="1" ht="23.25" customHeight="1">
      <c r="A61" s="81" t="s">
        <v>86</v>
      </c>
      <c r="B61" s="46"/>
      <c r="C61" s="9"/>
      <c r="D61" s="9"/>
      <c r="E61" s="282" t="s">
        <v>103</v>
      </c>
      <c r="F61" s="282"/>
      <c r="G61" s="282"/>
      <c r="H61" s="282"/>
      <c r="I61" s="282"/>
      <c r="J61" s="9"/>
      <c r="K61" s="282" t="s">
        <v>104</v>
      </c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2"/>
      <c r="AB61" s="282"/>
      <c r="AC61" s="282"/>
      <c r="AD61" s="282"/>
      <c r="AE61" s="282"/>
      <c r="AF61" s="282"/>
      <c r="AG61" s="306">
        <f>'SO 101.3 - Komunikace voz...'!J32</f>
        <v>0</v>
      </c>
      <c r="AH61" s="307"/>
      <c r="AI61" s="307"/>
      <c r="AJ61" s="307"/>
      <c r="AK61" s="307"/>
      <c r="AL61" s="307"/>
      <c r="AM61" s="307"/>
      <c r="AN61" s="306">
        <f t="shared" si="0"/>
        <v>0</v>
      </c>
      <c r="AO61" s="307"/>
      <c r="AP61" s="307"/>
      <c r="AQ61" s="82" t="s">
        <v>89</v>
      </c>
      <c r="AR61" s="46"/>
      <c r="AS61" s="83">
        <v>0</v>
      </c>
      <c r="AT61" s="84">
        <f t="shared" si="1"/>
        <v>0</v>
      </c>
      <c r="AU61" s="85">
        <f>'SO 101.3 - Komunikace voz...'!P91</f>
        <v>0</v>
      </c>
      <c r="AV61" s="84">
        <f>'SO 101.3 - Komunikace voz...'!J35</f>
        <v>0</v>
      </c>
      <c r="AW61" s="84">
        <f>'SO 101.3 - Komunikace voz...'!J36</f>
        <v>0</v>
      </c>
      <c r="AX61" s="84">
        <f>'SO 101.3 - Komunikace voz...'!J37</f>
        <v>0</v>
      </c>
      <c r="AY61" s="84">
        <f>'SO 101.3 - Komunikace voz...'!J38</f>
        <v>0</v>
      </c>
      <c r="AZ61" s="84">
        <f>'SO 101.3 - Komunikace voz...'!F35</f>
        <v>0</v>
      </c>
      <c r="BA61" s="84">
        <f>'SO 101.3 - Komunikace voz...'!F36</f>
        <v>0</v>
      </c>
      <c r="BB61" s="84">
        <f>'SO 101.3 - Komunikace voz...'!F37</f>
        <v>0</v>
      </c>
      <c r="BC61" s="84">
        <f>'SO 101.3 - Komunikace voz...'!F38</f>
        <v>0</v>
      </c>
      <c r="BD61" s="86">
        <f>'SO 101.3 - Komunikace voz...'!F39</f>
        <v>0</v>
      </c>
      <c r="BT61" s="26" t="s">
        <v>85</v>
      </c>
      <c r="BV61" s="26" t="s">
        <v>78</v>
      </c>
      <c r="BW61" s="26" t="s">
        <v>105</v>
      </c>
      <c r="BX61" s="26" t="s">
        <v>93</v>
      </c>
      <c r="CL61" s="26" t="s">
        <v>19</v>
      </c>
    </row>
    <row r="62" spans="1:91" s="3" customFormat="1" ht="23.25" customHeight="1">
      <c r="A62" s="81" t="s">
        <v>86</v>
      </c>
      <c r="B62" s="46"/>
      <c r="C62" s="9"/>
      <c r="D62" s="9"/>
      <c r="E62" s="282" t="s">
        <v>106</v>
      </c>
      <c r="F62" s="282"/>
      <c r="G62" s="282"/>
      <c r="H62" s="282"/>
      <c r="I62" s="282"/>
      <c r="J62" s="9"/>
      <c r="K62" s="282" t="s">
        <v>107</v>
      </c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  <c r="AA62" s="282"/>
      <c r="AB62" s="282"/>
      <c r="AC62" s="282"/>
      <c r="AD62" s="282"/>
      <c r="AE62" s="282"/>
      <c r="AF62" s="282"/>
      <c r="AG62" s="306">
        <f>'SO 101.4 - Komunikace voz...'!J32</f>
        <v>0</v>
      </c>
      <c r="AH62" s="307"/>
      <c r="AI62" s="307"/>
      <c r="AJ62" s="307"/>
      <c r="AK62" s="307"/>
      <c r="AL62" s="307"/>
      <c r="AM62" s="307"/>
      <c r="AN62" s="306">
        <f t="shared" si="0"/>
        <v>0</v>
      </c>
      <c r="AO62" s="307"/>
      <c r="AP62" s="307"/>
      <c r="AQ62" s="82" t="s">
        <v>89</v>
      </c>
      <c r="AR62" s="46"/>
      <c r="AS62" s="83">
        <v>0</v>
      </c>
      <c r="AT62" s="84">
        <f t="shared" si="1"/>
        <v>0</v>
      </c>
      <c r="AU62" s="85">
        <f>'SO 101.4 - Komunikace voz...'!P91</f>
        <v>0</v>
      </c>
      <c r="AV62" s="84">
        <f>'SO 101.4 - Komunikace voz...'!J35</f>
        <v>0</v>
      </c>
      <c r="AW62" s="84">
        <f>'SO 101.4 - Komunikace voz...'!J36</f>
        <v>0</v>
      </c>
      <c r="AX62" s="84">
        <f>'SO 101.4 - Komunikace voz...'!J37</f>
        <v>0</v>
      </c>
      <c r="AY62" s="84">
        <f>'SO 101.4 - Komunikace voz...'!J38</f>
        <v>0</v>
      </c>
      <c r="AZ62" s="84">
        <f>'SO 101.4 - Komunikace voz...'!F35</f>
        <v>0</v>
      </c>
      <c r="BA62" s="84">
        <f>'SO 101.4 - Komunikace voz...'!F36</f>
        <v>0</v>
      </c>
      <c r="BB62" s="84">
        <f>'SO 101.4 - Komunikace voz...'!F37</f>
        <v>0</v>
      </c>
      <c r="BC62" s="84">
        <f>'SO 101.4 - Komunikace voz...'!F38</f>
        <v>0</v>
      </c>
      <c r="BD62" s="86">
        <f>'SO 101.4 - Komunikace voz...'!F39</f>
        <v>0</v>
      </c>
      <c r="BT62" s="26" t="s">
        <v>85</v>
      </c>
      <c r="BV62" s="26" t="s">
        <v>78</v>
      </c>
      <c r="BW62" s="26" t="s">
        <v>108</v>
      </c>
      <c r="BX62" s="26" t="s">
        <v>93</v>
      </c>
      <c r="CL62" s="26" t="s">
        <v>19</v>
      </c>
    </row>
    <row r="63" spans="1:91" s="3" customFormat="1" ht="23.25" customHeight="1">
      <c r="A63" s="81" t="s">
        <v>86</v>
      </c>
      <c r="B63" s="46"/>
      <c r="C63" s="9"/>
      <c r="D63" s="9"/>
      <c r="E63" s="282" t="s">
        <v>109</v>
      </c>
      <c r="F63" s="282"/>
      <c r="G63" s="282"/>
      <c r="H63" s="282"/>
      <c r="I63" s="282"/>
      <c r="J63" s="9"/>
      <c r="K63" s="282" t="s">
        <v>110</v>
      </c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  <c r="AA63" s="282"/>
      <c r="AB63" s="282"/>
      <c r="AC63" s="282"/>
      <c r="AD63" s="282"/>
      <c r="AE63" s="282"/>
      <c r="AF63" s="282"/>
      <c r="AG63" s="306">
        <f>'SO 101.5 - Komunikace voz...'!J32</f>
        <v>0</v>
      </c>
      <c r="AH63" s="307"/>
      <c r="AI63" s="307"/>
      <c r="AJ63" s="307"/>
      <c r="AK63" s="307"/>
      <c r="AL63" s="307"/>
      <c r="AM63" s="307"/>
      <c r="AN63" s="306">
        <f t="shared" si="0"/>
        <v>0</v>
      </c>
      <c r="AO63" s="307"/>
      <c r="AP63" s="307"/>
      <c r="AQ63" s="82" t="s">
        <v>89</v>
      </c>
      <c r="AR63" s="46"/>
      <c r="AS63" s="83">
        <v>0</v>
      </c>
      <c r="AT63" s="84">
        <f t="shared" si="1"/>
        <v>0</v>
      </c>
      <c r="AU63" s="85">
        <f>'SO 101.5 - Komunikace voz...'!P91</f>
        <v>0</v>
      </c>
      <c r="AV63" s="84">
        <f>'SO 101.5 - Komunikace voz...'!J35</f>
        <v>0</v>
      </c>
      <c r="AW63" s="84">
        <f>'SO 101.5 - Komunikace voz...'!J36</f>
        <v>0</v>
      </c>
      <c r="AX63" s="84">
        <f>'SO 101.5 - Komunikace voz...'!J37</f>
        <v>0</v>
      </c>
      <c r="AY63" s="84">
        <f>'SO 101.5 - Komunikace voz...'!J38</f>
        <v>0</v>
      </c>
      <c r="AZ63" s="84">
        <f>'SO 101.5 - Komunikace voz...'!F35</f>
        <v>0</v>
      </c>
      <c r="BA63" s="84">
        <f>'SO 101.5 - Komunikace voz...'!F36</f>
        <v>0</v>
      </c>
      <c r="BB63" s="84">
        <f>'SO 101.5 - Komunikace voz...'!F37</f>
        <v>0</v>
      </c>
      <c r="BC63" s="84">
        <f>'SO 101.5 - Komunikace voz...'!F38</f>
        <v>0</v>
      </c>
      <c r="BD63" s="86">
        <f>'SO 101.5 - Komunikace voz...'!F39</f>
        <v>0</v>
      </c>
      <c r="BT63" s="26" t="s">
        <v>85</v>
      </c>
      <c r="BV63" s="26" t="s">
        <v>78</v>
      </c>
      <c r="BW63" s="26" t="s">
        <v>111</v>
      </c>
      <c r="BX63" s="26" t="s">
        <v>93</v>
      </c>
      <c r="CL63" s="26" t="s">
        <v>19</v>
      </c>
    </row>
    <row r="64" spans="1:91" s="3" customFormat="1" ht="16.5" customHeight="1">
      <c r="A64" s="81" t="s">
        <v>86</v>
      </c>
      <c r="B64" s="46"/>
      <c r="C64" s="9"/>
      <c r="D64" s="9"/>
      <c r="E64" s="282" t="s">
        <v>112</v>
      </c>
      <c r="F64" s="282"/>
      <c r="G64" s="282"/>
      <c r="H64" s="282"/>
      <c r="I64" s="282"/>
      <c r="J64" s="9"/>
      <c r="K64" s="282" t="s">
        <v>113</v>
      </c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306">
        <f>'SO 102 - Odstavné plochy'!J32</f>
        <v>0</v>
      </c>
      <c r="AH64" s="307"/>
      <c r="AI64" s="307"/>
      <c r="AJ64" s="307"/>
      <c r="AK64" s="307"/>
      <c r="AL64" s="307"/>
      <c r="AM64" s="307"/>
      <c r="AN64" s="306">
        <f t="shared" si="0"/>
        <v>0</v>
      </c>
      <c r="AO64" s="307"/>
      <c r="AP64" s="307"/>
      <c r="AQ64" s="82" t="s">
        <v>89</v>
      </c>
      <c r="AR64" s="46"/>
      <c r="AS64" s="83">
        <v>0</v>
      </c>
      <c r="AT64" s="84">
        <f t="shared" si="1"/>
        <v>0</v>
      </c>
      <c r="AU64" s="85">
        <f>'SO 102 - Odstavné plochy'!P91</f>
        <v>0</v>
      </c>
      <c r="AV64" s="84">
        <f>'SO 102 - Odstavné plochy'!J35</f>
        <v>0</v>
      </c>
      <c r="AW64" s="84">
        <f>'SO 102 - Odstavné plochy'!J36</f>
        <v>0</v>
      </c>
      <c r="AX64" s="84">
        <f>'SO 102 - Odstavné plochy'!J37</f>
        <v>0</v>
      </c>
      <c r="AY64" s="84">
        <f>'SO 102 - Odstavné plochy'!J38</f>
        <v>0</v>
      </c>
      <c r="AZ64" s="84">
        <f>'SO 102 - Odstavné plochy'!F35</f>
        <v>0</v>
      </c>
      <c r="BA64" s="84">
        <f>'SO 102 - Odstavné plochy'!F36</f>
        <v>0</v>
      </c>
      <c r="BB64" s="84">
        <f>'SO 102 - Odstavné plochy'!F37</f>
        <v>0</v>
      </c>
      <c r="BC64" s="84">
        <f>'SO 102 - Odstavné plochy'!F38</f>
        <v>0</v>
      </c>
      <c r="BD64" s="86">
        <f>'SO 102 - Odstavné plochy'!F39</f>
        <v>0</v>
      </c>
      <c r="BT64" s="26" t="s">
        <v>85</v>
      </c>
      <c r="BV64" s="26" t="s">
        <v>78</v>
      </c>
      <c r="BW64" s="26" t="s">
        <v>114</v>
      </c>
      <c r="BX64" s="26" t="s">
        <v>93</v>
      </c>
      <c r="CL64" s="26" t="s">
        <v>19</v>
      </c>
    </row>
    <row r="65" spans="1:91" s="3" customFormat="1" ht="16.5" customHeight="1">
      <c r="A65" s="81" t="s">
        <v>86</v>
      </c>
      <c r="B65" s="46"/>
      <c r="C65" s="9"/>
      <c r="D65" s="9"/>
      <c r="E65" s="282" t="s">
        <v>115</v>
      </c>
      <c r="F65" s="282"/>
      <c r="G65" s="282"/>
      <c r="H65" s="282"/>
      <c r="I65" s="282"/>
      <c r="J65" s="9"/>
      <c r="K65" s="282" t="s">
        <v>116</v>
      </c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  <c r="AA65" s="282"/>
      <c r="AB65" s="282"/>
      <c r="AC65" s="282"/>
      <c r="AD65" s="282"/>
      <c r="AE65" s="282"/>
      <c r="AF65" s="282"/>
      <c r="AG65" s="306">
        <f>'SO 103 - Sjezdy'!J32</f>
        <v>0</v>
      </c>
      <c r="AH65" s="307"/>
      <c r="AI65" s="307"/>
      <c r="AJ65" s="307"/>
      <c r="AK65" s="307"/>
      <c r="AL65" s="307"/>
      <c r="AM65" s="307"/>
      <c r="AN65" s="306">
        <f t="shared" si="0"/>
        <v>0</v>
      </c>
      <c r="AO65" s="307"/>
      <c r="AP65" s="307"/>
      <c r="AQ65" s="82" t="s">
        <v>89</v>
      </c>
      <c r="AR65" s="46"/>
      <c r="AS65" s="83">
        <v>0</v>
      </c>
      <c r="AT65" s="84">
        <f t="shared" si="1"/>
        <v>0</v>
      </c>
      <c r="AU65" s="85">
        <f>'SO 103 - Sjezdy'!P90</f>
        <v>0</v>
      </c>
      <c r="AV65" s="84">
        <f>'SO 103 - Sjezdy'!J35</f>
        <v>0</v>
      </c>
      <c r="AW65" s="84">
        <f>'SO 103 - Sjezdy'!J36</f>
        <v>0</v>
      </c>
      <c r="AX65" s="84">
        <f>'SO 103 - Sjezdy'!J37</f>
        <v>0</v>
      </c>
      <c r="AY65" s="84">
        <f>'SO 103 - Sjezdy'!J38</f>
        <v>0</v>
      </c>
      <c r="AZ65" s="84">
        <f>'SO 103 - Sjezdy'!F35</f>
        <v>0</v>
      </c>
      <c r="BA65" s="84">
        <f>'SO 103 - Sjezdy'!F36</f>
        <v>0</v>
      </c>
      <c r="BB65" s="84">
        <f>'SO 103 - Sjezdy'!F37</f>
        <v>0</v>
      </c>
      <c r="BC65" s="84">
        <f>'SO 103 - Sjezdy'!F38</f>
        <v>0</v>
      </c>
      <c r="BD65" s="86">
        <f>'SO 103 - Sjezdy'!F39</f>
        <v>0</v>
      </c>
      <c r="BT65" s="26" t="s">
        <v>85</v>
      </c>
      <c r="BV65" s="26" t="s">
        <v>78</v>
      </c>
      <c r="BW65" s="26" t="s">
        <v>117</v>
      </c>
      <c r="BX65" s="26" t="s">
        <v>93</v>
      </c>
      <c r="CL65" s="26" t="s">
        <v>19</v>
      </c>
    </row>
    <row r="66" spans="1:91" s="3" customFormat="1" ht="23.25" customHeight="1">
      <c r="A66" s="81" t="s">
        <v>86</v>
      </c>
      <c r="B66" s="46"/>
      <c r="C66" s="9"/>
      <c r="D66" s="9"/>
      <c r="E66" s="282" t="s">
        <v>118</v>
      </c>
      <c r="F66" s="282"/>
      <c r="G66" s="282"/>
      <c r="H66" s="282"/>
      <c r="I66" s="282"/>
      <c r="J66" s="9"/>
      <c r="K66" s="282" t="s">
        <v>119</v>
      </c>
      <c r="L66" s="282"/>
      <c r="M66" s="282"/>
      <c r="N66" s="282"/>
      <c r="O66" s="282"/>
      <c r="P66" s="282"/>
      <c r="Q66" s="282"/>
      <c r="R66" s="282"/>
      <c r="S66" s="282"/>
      <c r="T66" s="282"/>
      <c r="U66" s="282"/>
      <c r="V66" s="282"/>
      <c r="W66" s="282"/>
      <c r="X66" s="282"/>
      <c r="Y66" s="282"/>
      <c r="Z66" s="282"/>
      <c r="AA66" s="282"/>
      <c r="AB66" s="282"/>
      <c r="AC66" s="282"/>
      <c r="AD66" s="282"/>
      <c r="AE66" s="282"/>
      <c r="AF66" s="282"/>
      <c r="AG66" s="306">
        <f>'SO 110 - Komunikace pro p...'!J32</f>
        <v>0</v>
      </c>
      <c r="AH66" s="307"/>
      <c r="AI66" s="307"/>
      <c r="AJ66" s="307"/>
      <c r="AK66" s="307"/>
      <c r="AL66" s="307"/>
      <c r="AM66" s="307"/>
      <c r="AN66" s="306">
        <f t="shared" si="0"/>
        <v>0</v>
      </c>
      <c r="AO66" s="307"/>
      <c r="AP66" s="307"/>
      <c r="AQ66" s="82" t="s">
        <v>89</v>
      </c>
      <c r="AR66" s="46"/>
      <c r="AS66" s="83">
        <v>0</v>
      </c>
      <c r="AT66" s="84">
        <f t="shared" si="1"/>
        <v>0</v>
      </c>
      <c r="AU66" s="85">
        <f>'SO 110 - Komunikace pro p...'!P91</f>
        <v>0</v>
      </c>
      <c r="AV66" s="84">
        <f>'SO 110 - Komunikace pro p...'!J35</f>
        <v>0</v>
      </c>
      <c r="AW66" s="84">
        <f>'SO 110 - Komunikace pro p...'!J36</f>
        <v>0</v>
      </c>
      <c r="AX66" s="84">
        <f>'SO 110 - Komunikace pro p...'!J37</f>
        <v>0</v>
      </c>
      <c r="AY66" s="84">
        <f>'SO 110 - Komunikace pro p...'!J38</f>
        <v>0</v>
      </c>
      <c r="AZ66" s="84">
        <f>'SO 110 - Komunikace pro p...'!F35</f>
        <v>0</v>
      </c>
      <c r="BA66" s="84">
        <f>'SO 110 - Komunikace pro p...'!F36</f>
        <v>0</v>
      </c>
      <c r="BB66" s="84">
        <f>'SO 110 - Komunikace pro p...'!F37</f>
        <v>0</v>
      </c>
      <c r="BC66" s="84">
        <f>'SO 110 - Komunikace pro p...'!F38</f>
        <v>0</v>
      </c>
      <c r="BD66" s="86">
        <f>'SO 110 - Komunikace pro p...'!F39</f>
        <v>0</v>
      </c>
      <c r="BT66" s="26" t="s">
        <v>85</v>
      </c>
      <c r="BV66" s="26" t="s">
        <v>78</v>
      </c>
      <c r="BW66" s="26" t="s">
        <v>120</v>
      </c>
      <c r="BX66" s="26" t="s">
        <v>93</v>
      </c>
      <c r="CL66" s="26" t="s">
        <v>19</v>
      </c>
    </row>
    <row r="67" spans="1:91" s="3" customFormat="1" ht="23.25" customHeight="1">
      <c r="A67" s="81" t="s">
        <v>86</v>
      </c>
      <c r="B67" s="46"/>
      <c r="C67" s="9"/>
      <c r="D67" s="9"/>
      <c r="E67" s="282" t="s">
        <v>121</v>
      </c>
      <c r="F67" s="282"/>
      <c r="G67" s="282"/>
      <c r="H67" s="282"/>
      <c r="I67" s="282"/>
      <c r="J67" s="9"/>
      <c r="K67" s="282" t="s">
        <v>122</v>
      </c>
      <c r="L67" s="282"/>
      <c r="M67" s="282"/>
      <c r="N67" s="282"/>
      <c r="O67" s="282"/>
      <c r="P67" s="282"/>
      <c r="Q67" s="282"/>
      <c r="R67" s="282"/>
      <c r="S67" s="282"/>
      <c r="T67" s="282"/>
      <c r="U67" s="282"/>
      <c r="V67" s="282"/>
      <c r="W67" s="282"/>
      <c r="X67" s="282"/>
      <c r="Y67" s="282"/>
      <c r="Z67" s="282"/>
      <c r="AA67" s="282"/>
      <c r="AB67" s="282"/>
      <c r="AC67" s="282"/>
      <c r="AD67" s="282"/>
      <c r="AE67" s="282"/>
      <c r="AF67" s="282"/>
      <c r="AG67" s="306">
        <f>'SO 110.1 - Komunikace pro...'!J32</f>
        <v>0</v>
      </c>
      <c r="AH67" s="307"/>
      <c r="AI67" s="307"/>
      <c r="AJ67" s="307"/>
      <c r="AK67" s="307"/>
      <c r="AL67" s="307"/>
      <c r="AM67" s="307"/>
      <c r="AN67" s="306">
        <f t="shared" si="0"/>
        <v>0</v>
      </c>
      <c r="AO67" s="307"/>
      <c r="AP67" s="307"/>
      <c r="AQ67" s="82" t="s">
        <v>89</v>
      </c>
      <c r="AR67" s="46"/>
      <c r="AS67" s="83">
        <v>0</v>
      </c>
      <c r="AT67" s="84">
        <f t="shared" si="1"/>
        <v>0</v>
      </c>
      <c r="AU67" s="85">
        <f>'SO 110.1 - Komunikace pro...'!P92</f>
        <v>0</v>
      </c>
      <c r="AV67" s="84">
        <f>'SO 110.1 - Komunikace pro...'!J35</f>
        <v>0</v>
      </c>
      <c r="AW67" s="84">
        <f>'SO 110.1 - Komunikace pro...'!J36</f>
        <v>0</v>
      </c>
      <c r="AX67" s="84">
        <f>'SO 110.1 - Komunikace pro...'!J37</f>
        <v>0</v>
      </c>
      <c r="AY67" s="84">
        <f>'SO 110.1 - Komunikace pro...'!J38</f>
        <v>0</v>
      </c>
      <c r="AZ67" s="84">
        <f>'SO 110.1 - Komunikace pro...'!F35</f>
        <v>0</v>
      </c>
      <c r="BA67" s="84">
        <f>'SO 110.1 - Komunikace pro...'!F36</f>
        <v>0</v>
      </c>
      <c r="BB67" s="84">
        <f>'SO 110.1 - Komunikace pro...'!F37</f>
        <v>0</v>
      </c>
      <c r="BC67" s="84">
        <f>'SO 110.1 - Komunikace pro...'!F38</f>
        <v>0</v>
      </c>
      <c r="BD67" s="86">
        <f>'SO 110.1 - Komunikace pro...'!F39</f>
        <v>0</v>
      </c>
      <c r="BT67" s="26" t="s">
        <v>85</v>
      </c>
      <c r="BV67" s="26" t="s">
        <v>78</v>
      </c>
      <c r="BW67" s="26" t="s">
        <v>123</v>
      </c>
      <c r="BX67" s="26" t="s">
        <v>93</v>
      </c>
      <c r="CL67" s="26" t="s">
        <v>19</v>
      </c>
    </row>
    <row r="68" spans="1:91" s="3" customFormat="1" ht="16.5" customHeight="1">
      <c r="A68" s="81" t="s">
        <v>86</v>
      </c>
      <c r="B68" s="46"/>
      <c r="C68" s="9"/>
      <c r="D68" s="9"/>
      <c r="E68" s="282" t="s">
        <v>124</v>
      </c>
      <c r="F68" s="282"/>
      <c r="G68" s="282"/>
      <c r="H68" s="282"/>
      <c r="I68" s="282"/>
      <c r="J68" s="9"/>
      <c r="K68" s="282" t="s">
        <v>125</v>
      </c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  <c r="AA68" s="282"/>
      <c r="AB68" s="282"/>
      <c r="AC68" s="282"/>
      <c r="AD68" s="282"/>
      <c r="AE68" s="282"/>
      <c r="AF68" s="282"/>
      <c r="AG68" s="306">
        <f>'SO 191 - DIO'!J32</f>
        <v>0</v>
      </c>
      <c r="AH68" s="307"/>
      <c r="AI68" s="307"/>
      <c r="AJ68" s="307"/>
      <c r="AK68" s="307"/>
      <c r="AL68" s="307"/>
      <c r="AM68" s="307"/>
      <c r="AN68" s="306">
        <f t="shared" si="0"/>
        <v>0</v>
      </c>
      <c r="AO68" s="307"/>
      <c r="AP68" s="307"/>
      <c r="AQ68" s="82" t="s">
        <v>89</v>
      </c>
      <c r="AR68" s="46"/>
      <c r="AS68" s="83">
        <v>0</v>
      </c>
      <c r="AT68" s="84">
        <f t="shared" si="1"/>
        <v>0</v>
      </c>
      <c r="AU68" s="85">
        <f>'SO 191 - DIO'!P87</f>
        <v>0</v>
      </c>
      <c r="AV68" s="84">
        <f>'SO 191 - DIO'!J35</f>
        <v>0</v>
      </c>
      <c r="AW68" s="84">
        <f>'SO 191 - DIO'!J36</f>
        <v>0</v>
      </c>
      <c r="AX68" s="84">
        <f>'SO 191 - DIO'!J37</f>
        <v>0</v>
      </c>
      <c r="AY68" s="84">
        <f>'SO 191 - DIO'!J38</f>
        <v>0</v>
      </c>
      <c r="AZ68" s="84">
        <f>'SO 191 - DIO'!F35</f>
        <v>0</v>
      </c>
      <c r="BA68" s="84">
        <f>'SO 191 - DIO'!F36</f>
        <v>0</v>
      </c>
      <c r="BB68" s="84">
        <f>'SO 191 - DIO'!F37</f>
        <v>0</v>
      </c>
      <c r="BC68" s="84">
        <f>'SO 191 - DIO'!F38</f>
        <v>0</v>
      </c>
      <c r="BD68" s="86">
        <f>'SO 191 - DIO'!F39</f>
        <v>0</v>
      </c>
      <c r="BT68" s="26" t="s">
        <v>85</v>
      </c>
      <c r="BV68" s="26" t="s">
        <v>78</v>
      </c>
      <c r="BW68" s="26" t="s">
        <v>126</v>
      </c>
      <c r="BX68" s="26" t="s">
        <v>93</v>
      </c>
      <c r="CL68" s="26" t="s">
        <v>19</v>
      </c>
    </row>
    <row r="69" spans="1:91" s="6" customFormat="1" ht="16.5" customHeight="1">
      <c r="B69" s="72"/>
      <c r="C69" s="73"/>
      <c r="D69" s="281" t="s">
        <v>127</v>
      </c>
      <c r="E69" s="281"/>
      <c r="F69" s="281"/>
      <c r="G69" s="281"/>
      <c r="H69" s="281"/>
      <c r="I69" s="74"/>
      <c r="J69" s="281" t="s">
        <v>128</v>
      </c>
      <c r="K69" s="281"/>
      <c r="L69" s="281"/>
      <c r="M69" s="281"/>
      <c r="N69" s="281"/>
      <c r="O69" s="281"/>
      <c r="P69" s="281"/>
      <c r="Q69" s="281"/>
      <c r="R69" s="281"/>
      <c r="S69" s="281"/>
      <c r="T69" s="281"/>
      <c r="U69" s="281"/>
      <c r="V69" s="281"/>
      <c r="W69" s="281"/>
      <c r="X69" s="281"/>
      <c r="Y69" s="281"/>
      <c r="Z69" s="281"/>
      <c r="AA69" s="281"/>
      <c r="AB69" s="281"/>
      <c r="AC69" s="281"/>
      <c r="AD69" s="281"/>
      <c r="AE69" s="281"/>
      <c r="AF69" s="281"/>
      <c r="AG69" s="309">
        <f>ROUND(AG70,2)</f>
        <v>0</v>
      </c>
      <c r="AH69" s="310"/>
      <c r="AI69" s="310"/>
      <c r="AJ69" s="310"/>
      <c r="AK69" s="310"/>
      <c r="AL69" s="310"/>
      <c r="AM69" s="310"/>
      <c r="AN69" s="314">
        <f t="shared" si="0"/>
        <v>0</v>
      </c>
      <c r="AO69" s="310"/>
      <c r="AP69" s="310"/>
      <c r="AQ69" s="75" t="s">
        <v>82</v>
      </c>
      <c r="AR69" s="72"/>
      <c r="AS69" s="76">
        <f>ROUND(AS70,2)</f>
        <v>0</v>
      </c>
      <c r="AT69" s="77">
        <f t="shared" si="1"/>
        <v>0</v>
      </c>
      <c r="AU69" s="78">
        <f>ROUND(AU70,5)</f>
        <v>0</v>
      </c>
      <c r="AV69" s="77">
        <f>ROUND(AZ69*L29,2)</f>
        <v>0</v>
      </c>
      <c r="AW69" s="77">
        <f>ROUND(BA69*L30,2)</f>
        <v>0</v>
      </c>
      <c r="AX69" s="77">
        <f>ROUND(BB69*L29,2)</f>
        <v>0</v>
      </c>
      <c r="AY69" s="77">
        <f>ROUND(BC69*L30,2)</f>
        <v>0</v>
      </c>
      <c r="AZ69" s="77">
        <f>ROUND(AZ70,2)</f>
        <v>0</v>
      </c>
      <c r="BA69" s="77">
        <f>ROUND(BA70,2)</f>
        <v>0</v>
      </c>
      <c r="BB69" s="77">
        <f>ROUND(BB70,2)</f>
        <v>0</v>
      </c>
      <c r="BC69" s="77">
        <f>ROUND(BC70,2)</f>
        <v>0</v>
      </c>
      <c r="BD69" s="79">
        <f>ROUND(BD70,2)</f>
        <v>0</v>
      </c>
      <c r="BS69" s="80" t="s">
        <v>75</v>
      </c>
      <c r="BT69" s="80" t="s">
        <v>83</v>
      </c>
      <c r="BU69" s="80" t="s">
        <v>77</v>
      </c>
      <c r="BV69" s="80" t="s">
        <v>78</v>
      </c>
      <c r="BW69" s="80" t="s">
        <v>129</v>
      </c>
      <c r="BX69" s="80" t="s">
        <v>5</v>
      </c>
      <c r="CL69" s="80" t="s">
        <v>19</v>
      </c>
      <c r="CM69" s="80" t="s">
        <v>85</v>
      </c>
    </row>
    <row r="70" spans="1:91" s="3" customFormat="1" ht="16.5" customHeight="1">
      <c r="A70" s="81" t="s">
        <v>86</v>
      </c>
      <c r="B70" s="46"/>
      <c r="C70" s="9"/>
      <c r="D70" s="9"/>
      <c r="E70" s="282" t="s">
        <v>130</v>
      </c>
      <c r="F70" s="282"/>
      <c r="G70" s="282"/>
      <c r="H70" s="282"/>
      <c r="I70" s="282"/>
      <c r="J70" s="9"/>
      <c r="K70" s="282" t="s">
        <v>131</v>
      </c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2"/>
      <c r="Z70" s="282"/>
      <c r="AA70" s="282"/>
      <c r="AB70" s="282"/>
      <c r="AC70" s="282"/>
      <c r="AD70" s="282"/>
      <c r="AE70" s="282"/>
      <c r="AF70" s="282"/>
      <c r="AG70" s="306">
        <f>'SO 801 - Sadové úpravy, J...'!J32</f>
        <v>0</v>
      </c>
      <c r="AH70" s="307"/>
      <c r="AI70" s="307"/>
      <c r="AJ70" s="307"/>
      <c r="AK70" s="307"/>
      <c r="AL70" s="307"/>
      <c r="AM70" s="307"/>
      <c r="AN70" s="306">
        <f t="shared" si="0"/>
        <v>0</v>
      </c>
      <c r="AO70" s="307"/>
      <c r="AP70" s="307"/>
      <c r="AQ70" s="82" t="s">
        <v>89</v>
      </c>
      <c r="AR70" s="46"/>
      <c r="AS70" s="83">
        <v>0</v>
      </c>
      <c r="AT70" s="84">
        <f t="shared" si="1"/>
        <v>0</v>
      </c>
      <c r="AU70" s="85">
        <f>'SO 801 - Sadové úpravy, J...'!P87</f>
        <v>0</v>
      </c>
      <c r="AV70" s="84">
        <f>'SO 801 - Sadové úpravy, J...'!J35</f>
        <v>0</v>
      </c>
      <c r="AW70" s="84">
        <f>'SO 801 - Sadové úpravy, J...'!J36</f>
        <v>0</v>
      </c>
      <c r="AX70" s="84">
        <f>'SO 801 - Sadové úpravy, J...'!J37</f>
        <v>0</v>
      </c>
      <c r="AY70" s="84">
        <f>'SO 801 - Sadové úpravy, J...'!J38</f>
        <v>0</v>
      </c>
      <c r="AZ70" s="84">
        <f>'SO 801 - Sadové úpravy, J...'!F35</f>
        <v>0</v>
      </c>
      <c r="BA70" s="84">
        <f>'SO 801 - Sadové úpravy, J...'!F36</f>
        <v>0</v>
      </c>
      <c r="BB70" s="84">
        <f>'SO 801 - Sadové úpravy, J...'!F37</f>
        <v>0</v>
      </c>
      <c r="BC70" s="84">
        <f>'SO 801 - Sadové úpravy, J...'!F38</f>
        <v>0</v>
      </c>
      <c r="BD70" s="86">
        <f>'SO 801 - Sadové úpravy, J...'!F39</f>
        <v>0</v>
      </c>
      <c r="BT70" s="26" t="s">
        <v>85</v>
      </c>
      <c r="BV70" s="26" t="s">
        <v>78</v>
      </c>
      <c r="BW70" s="26" t="s">
        <v>132</v>
      </c>
      <c r="BX70" s="26" t="s">
        <v>129</v>
      </c>
      <c r="CL70" s="26" t="s">
        <v>19</v>
      </c>
    </row>
    <row r="71" spans="1:91" s="6" customFormat="1" ht="16.5" customHeight="1">
      <c r="B71" s="72"/>
      <c r="C71" s="73"/>
      <c r="D71" s="281" t="s">
        <v>133</v>
      </c>
      <c r="E71" s="281"/>
      <c r="F71" s="281"/>
      <c r="G71" s="281"/>
      <c r="H71" s="281"/>
      <c r="I71" s="74"/>
      <c r="J71" s="281" t="s">
        <v>134</v>
      </c>
      <c r="K71" s="281"/>
      <c r="L71" s="281"/>
      <c r="M71" s="281"/>
      <c r="N71" s="281"/>
      <c r="O71" s="281"/>
      <c r="P71" s="281"/>
      <c r="Q71" s="281"/>
      <c r="R71" s="281"/>
      <c r="S71" s="281"/>
      <c r="T71" s="281"/>
      <c r="U71" s="281"/>
      <c r="V71" s="281"/>
      <c r="W71" s="281"/>
      <c r="X71" s="281"/>
      <c r="Y71" s="281"/>
      <c r="Z71" s="281"/>
      <c r="AA71" s="281"/>
      <c r="AB71" s="281"/>
      <c r="AC71" s="281"/>
      <c r="AD71" s="281"/>
      <c r="AE71" s="281"/>
      <c r="AF71" s="281"/>
      <c r="AG71" s="309">
        <f>ROUND(AG72,2)</f>
        <v>0</v>
      </c>
      <c r="AH71" s="310"/>
      <c r="AI71" s="310"/>
      <c r="AJ71" s="310"/>
      <c r="AK71" s="310"/>
      <c r="AL71" s="310"/>
      <c r="AM71" s="310"/>
      <c r="AN71" s="314">
        <f t="shared" si="0"/>
        <v>0</v>
      </c>
      <c r="AO71" s="310"/>
      <c r="AP71" s="310"/>
      <c r="AQ71" s="75" t="s">
        <v>82</v>
      </c>
      <c r="AR71" s="72"/>
      <c r="AS71" s="76">
        <f>ROUND(AS72,2)</f>
        <v>0</v>
      </c>
      <c r="AT71" s="77">
        <f t="shared" si="1"/>
        <v>0</v>
      </c>
      <c r="AU71" s="78">
        <f>ROUND(AU72,5)</f>
        <v>0</v>
      </c>
      <c r="AV71" s="77">
        <f>ROUND(AZ71*L29,2)</f>
        <v>0</v>
      </c>
      <c r="AW71" s="77">
        <f>ROUND(BA71*L30,2)</f>
        <v>0</v>
      </c>
      <c r="AX71" s="77">
        <f>ROUND(BB71*L29,2)</f>
        <v>0</v>
      </c>
      <c r="AY71" s="77">
        <f>ROUND(BC71*L30,2)</f>
        <v>0</v>
      </c>
      <c r="AZ71" s="77">
        <f>ROUND(AZ72,2)</f>
        <v>0</v>
      </c>
      <c r="BA71" s="77">
        <f>ROUND(BA72,2)</f>
        <v>0</v>
      </c>
      <c r="BB71" s="77">
        <f>ROUND(BB72,2)</f>
        <v>0</v>
      </c>
      <c r="BC71" s="77">
        <f>ROUND(BC72,2)</f>
        <v>0</v>
      </c>
      <c r="BD71" s="79">
        <f>ROUND(BD72,2)</f>
        <v>0</v>
      </c>
      <c r="BS71" s="80" t="s">
        <v>75</v>
      </c>
      <c r="BT71" s="80" t="s">
        <v>83</v>
      </c>
      <c r="BU71" s="80" t="s">
        <v>77</v>
      </c>
      <c r="BV71" s="80" t="s">
        <v>78</v>
      </c>
      <c r="BW71" s="80" t="s">
        <v>135</v>
      </c>
      <c r="BX71" s="80" t="s">
        <v>5</v>
      </c>
      <c r="CL71" s="80" t="s">
        <v>19</v>
      </c>
      <c r="CM71" s="80" t="s">
        <v>85</v>
      </c>
    </row>
    <row r="72" spans="1:91" s="3" customFormat="1" ht="16.5" customHeight="1">
      <c r="A72" s="81" t="s">
        <v>86</v>
      </c>
      <c r="B72" s="46"/>
      <c r="C72" s="9"/>
      <c r="D72" s="9"/>
      <c r="E72" s="282" t="s">
        <v>136</v>
      </c>
      <c r="F72" s="282"/>
      <c r="G72" s="282"/>
      <c r="H72" s="282"/>
      <c r="I72" s="282"/>
      <c r="J72" s="9"/>
      <c r="K72" s="282" t="s">
        <v>137</v>
      </c>
      <c r="L72" s="282"/>
      <c r="M72" s="282"/>
      <c r="N72" s="282"/>
      <c r="O72" s="282"/>
      <c r="P72" s="282"/>
      <c r="Q72" s="282"/>
      <c r="R72" s="282"/>
      <c r="S72" s="282"/>
      <c r="T72" s="282"/>
      <c r="U72" s="282"/>
      <c r="V72" s="282"/>
      <c r="W72" s="282"/>
      <c r="X72" s="282"/>
      <c r="Y72" s="282"/>
      <c r="Z72" s="282"/>
      <c r="AA72" s="282"/>
      <c r="AB72" s="282"/>
      <c r="AC72" s="282"/>
      <c r="AD72" s="282"/>
      <c r="AE72" s="282"/>
      <c r="AF72" s="282"/>
      <c r="AG72" s="306">
        <f>'SO 901 - VRN'!J32</f>
        <v>0</v>
      </c>
      <c r="AH72" s="307"/>
      <c r="AI72" s="307"/>
      <c r="AJ72" s="307"/>
      <c r="AK72" s="307"/>
      <c r="AL72" s="307"/>
      <c r="AM72" s="307"/>
      <c r="AN72" s="306">
        <f t="shared" si="0"/>
        <v>0</v>
      </c>
      <c r="AO72" s="307"/>
      <c r="AP72" s="307"/>
      <c r="AQ72" s="82" t="s">
        <v>89</v>
      </c>
      <c r="AR72" s="46"/>
      <c r="AS72" s="87">
        <v>0</v>
      </c>
      <c r="AT72" s="88">
        <f t="shared" si="1"/>
        <v>0</v>
      </c>
      <c r="AU72" s="89">
        <f>'SO 901 - VRN'!P89</f>
        <v>0</v>
      </c>
      <c r="AV72" s="88">
        <f>'SO 901 - VRN'!J35</f>
        <v>0</v>
      </c>
      <c r="AW72" s="88">
        <f>'SO 901 - VRN'!J36</f>
        <v>0</v>
      </c>
      <c r="AX72" s="88">
        <f>'SO 901 - VRN'!J37</f>
        <v>0</v>
      </c>
      <c r="AY72" s="88">
        <f>'SO 901 - VRN'!J38</f>
        <v>0</v>
      </c>
      <c r="AZ72" s="88">
        <f>'SO 901 - VRN'!F35</f>
        <v>0</v>
      </c>
      <c r="BA72" s="88">
        <f>'SO 901 - VRN'!F36</f>
        <v>0</v>
      </c>
      <c r="BB72" s="88">
        <f>'SO 901 - VRN'!F37</f>
        <v>0</v>
      </c>
      <c r="BC72" s="88">
        <f>'SO 901 - VRN'!F38</f>
        <v>0</v>
      </c>
      <c r="BD72" s="90">
        <f>'SO 901 - VRN'!F39</f>
        <v>0</v>
      </c>
      <c r="BT72" s="26" t="s">
        <v>85</v>
      </c>
      <c r="BV72" s="26" t="s">
        <v>78</v>
      </c>
      <c r="BW72" s="26" t="s">
        <v>138</v>
      </c>
      <c r="BX72" s="26" t="s">
        <v>135</v>
      </c>
      <c r="CL72" s="26" t="s">
        <v>19</v>
      </c>
    </row>
    <row r="73" spans="1:91" s="1" customFormat="1" ht="30" customHeight="1">
      <c r="B73" s="33"/>
      <c r="AR73" s="33"/>
    </row>
    <row r="74" spans="1:91" s="1" customFormat="1" ht="6.95" customHeight="1"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33"/>
    </row>
  </sheetData>
  <sheetProtection algorithmName="SHA-512" hashValue="GK7+eZ2T85m1Xex+cSFZqCvYSCLfqGrQyKDCJBpNGW/m2twp44bCZKb9xEuNZrgEJPphanQ5kpiGuR/jb8GxcQ==" saltValue="JJ6JVrdoqq4pUEbFOxdfi6HcrsngayOewuw5j6p96Th+BpOKVIApHfDSu6qFJKfoK3lFgKW/LkdJH1QEDfgeQw==" spinCount="100000" sheet="1" objects="1" scenarios="1" formatColumns="0" formatRows="0"/>
  <mergeCells count="110">
    <mergeCell ref="AN69:AP69"/>
    <mergeCell ref="AG69:AM69"/>
    <mergeCell ref="AN70:AP70"/>
    <mergeCell ref="AG70:AM70"/>
    <mergeCell ref="AN71:AP71"/>
    <mergeCell ref="AG71:AM71"/>
    <mergeCell ref="AN72:AP72"/>
    <mergeCell ref="AG72:AM72"/>
    <mergeCell ref="AN54:AP54"/>
    <mergeCell ref="AS49:AT51"/>
    <mergeCell ref="AN65:AP65"/>
    <mergeCell ref="AG65:AM65"/>
    <mergeCell ref="AN66:AP66"/>
    <mergeCell ref="AG66:AM66"/>
    <mergeCell ref="AN67:AP67"/>
    <mergeCell ref="AG67:AM67"/>
    <mergeCell ref="AN68:AP68"/>
    <mergeCell ref="AG68:AM68"/>
    <mergeCell ref="L33:P33"/>
    <mergeCell ref="W33:AE33"/>
    <mergeCell ref="AK33:AO33"/>
    <mergeCell ref="AK35:AO35"/>
    <mergeCell ref="X35:AB35"/>
    <mergeCell ref="AR2:BE2"/>
    <mergeCell ref="AG63:AM63"/>
    <mergeCell ref="AG62:AM62"/>
    <mergeCell ref="AG61:AM61"/>
    <mergeCell ref="AG52:AM52"/>
    <mergeCell ref="AG57:AM57"/>
    <mergeCell ref="AG55:AM55"/>
    <mergeCell ref="AG60:AM60"/>
    <mergeCell ref="AG59:AM59"/>
    <mergeCell ref="AG58:AM58"/>
    <mergeCell ref="AG56:AM56"/>
    <mergeCell ref="AM47:AN47"/>
    <mergeCell ref="AM49:AP49"/>
    <mergeCell ref="AM50:AP50"/>
    <mergeCell ref="AN63:AP63"/>
    <mergeCell ref="AN52:AP52"/>
    <mergeCell ref="AN56:AP56"/>
    <mergeCell ref="AN62:AP62"/>
    <mergeCell ref="AN61:AP61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AK30:AO30"/>
    <mergeCell ref="W30:AE30"/>
    <mergeCell ref="L30:P30"/>
    <mergeCell ref="W31:AE31"/>
    <mergeCell ref="L31:P31"/>
    <mergeCell ref="AK31:AO31"/>
    <mergeCell ref="L32:P32"/>
    <mergeCell ref="W32:AE32"/>
    <mergeCell ref="AK32:AO32"/>
    <mergeCell ref="D69:H69"/>
    <mergeCell ref="J69:AF69"/>
    <mergeCell ref="E70:I70"/>
    <mergeCell ref="K70:AF70"/>
    <mergeCell ref="D71:H71"/>
    <mergeCell ref="J71:AF71"/>
    <mergeCell ref="E72:I72"/>
    <mergeCell ref="K72:AF72"/>
    <mergeCell ref="AG54:AM54"/>
    <mergeCell ref="AG64:AM64"/>
    <mergeCell ref="L45:AO45"/>
    <mergeCell ref="E65:I65"/>
    <mergeCell ref="K65:AF65"/>
    <mergeCell ref="E66:I66"/>
    <mergeCell ref="K66:AF66"/>
    <mergeCell ref="E67:I67"/>
    <mergeCell ref="K67:AF67"/>
    <mergeCell ref="E68:I68"/>
    <mergeCell ref="K68:AF68"/>
    <mergeCell ref="AN64:AP64"/>
    <mergeCell ref="AN58:AP58"/>
    <mergeCell ref="AN59:AP59"/>
    <mergeCell ref="AN60:AP60"/>
    <mergeCell ref="AN55:AP55"/>
    <mergeCell ref="AN57:AP57"/>
    <mergeCell ref="E64:I64"/>
    <mergeCell ref="E58:I58"/>
    <mergeCell ref="I52:AF52"/>
    <mergeCell ref="J57:AF57"/>
    <mergeCell ref="J55:AF55"/>
    <mergeCell ref="K60:AF60"/>
    <mergeCell ref="K62:AF62"/>
    <mergeCell ref="K63:AF63"/>
    <mergeCell ref="K59:AF59"/>
    <mergeCell ref="K58:AF58"/>
    <mergeCell ref="K61:AF61"/>
    <mergeCell ref="K64:AF64"/>
    <mergeCell ref="K56:AF56"/>
    <mergeCell ref="C52:G52"/>
    <mergeCell ref="D57:H57"/>
    <mergeCell ref="D55:H55"/>
    <mergeCell ref="E59:I59"/>
    <mergeCell ref="E56:I56"/>
    <mergeCell ref="E60:I60"/>
    <mergeCell ref="E61:I61"/>
    <mergeCell ref="E62:I62"/>
    <mergeCell ref="E63:I63"/>
  </mergeCells>
  <hyperlinks>
    <hyperlink ref="A56" location="'SO 001 - Příprava staveni...'!C2" display="/" xr:uid="{00000000-0004-0000-0000-000000000000}"/>
    <hyperlink ref="A58" location="'SO 101 - Komunikace vozid...'!C2" display="/" xr:uid="{00000000-0004-0000-0000-000001000000}"/>
    <hyperlink ref="A59" location="'SO 101.1 - Komunikace voz...'!C2" display="/" xr:uid="{00000000-0004-0000-0000-000002000000}"/>
    <hyperlink ref="A60" location="'SO 101.2 - Komunikace voz...'!C2" display="/" xr:uid="{00000000-0004-0000-0000-000003000000}"/>
    <hyperlink ref="A61" location="'SO 101.3 - Komunikace voz...'!C2" display="/" xr:uid="{00000000-0004-0000-0000-000004000000}"/>
    <hyperlink ref="A62" location="'SO 101.4 - Komunikace voz...'!C2" display="/" xr:uid="{00000000-0004-0000-0000-000005000000}"/>
    <hyperlink ref="A63" location="'SO 101.5 - Komunikace voz...'!C2" display="/" xr:uid="{00000000-0004-0000-0000-000006000000}"/>
    <hyperlink ref="A64" location="'SO 102 - Odstavné plochy'!C2" display="/" xr:uid="{00000000-0004-0000-0000-000007000000}"/>
    <hyperlink ref="A65" location="'SO 103 - Sjezdy'!C2" display="/" xr:uid="{00000000-0004-0000-0000-000008000000}"/>
    <hyperlink ref="A66" location="'SO 110 - Komunikace pro p...'!C2" display="/" xr:uid="{00000000-0004-0000-0000-000009000000}"/>
    <hyperlink ref="A67" location="'SO 110.1 - Komunikace pro...'!C2" display="/" xr:uid="{00000000-0004-0000-0000-00000A000000}"/>
    <hyperlink ref="A68" location="'SO 191 - DIO'!C2" display="/" xr:uid="{00000000-0004-0000-0000-00000B000000}"/>
    <hyperlink ref="A70" location="'SO 801 - Sadové úpravy, J...'!C2" display="/" xr:uid="{00000000-0004-0000-0000-00000C000000}"/>
    <hyperlink ref="A72" location="'SO 901 - VRN'!C2" display="/" xr:uid="{00000000-0004-0000-0000-00000D000000}"/>
  </hyperlinks>
  <pageMargins left="0.39374999999999999" right="0.39374999999999999" top="0.39374999999999999" bottom="0.39374999999999999" header="0" footer="0"/>
  <pageSetup paperSize="9" scale="68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75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90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139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0" t="str">
        <f>'Rekapitulace stavby'!K6</f>
        <v>Hanušovice - Holba - rámcový rozpočet úprav oblasti</v>
      </c>
      <c r="F7" s="321"/>
      <c r="G7" s="321"/>
      <c r="H7" s="321"/>
      <c r="L7" s="21"/>
    </row>
    <row r="8" spans="2:46" ht="12" customHeight="1">
      <c r="B8" s="21"/>
      <c r="D8" s="28" t="s">
        <v>140</v>
      </c>
      <c r="L8" s="21"/>
    </row>
    <row r="9" spans="2:46" s="1" customFormat="1" ht="16.5" customHeight="1">
      <c r="B9" s="33"/>
      <c r="E9" s="320" t="s">
        <v>141</v>
      </c>
      <c r="F9" s="322"/>
      <c r="G9" s="322"/>
      <c r="H9" s="322"/>
      <c r="L9" s="33"/>
    </row>
    <row r="10" spans="2:46" s="1" customFormat="1" ht="12" customHeight="1">
      <c r="B10" s="33"/>
      <c r="D10" s="28" t="s">
        <v>142</v>
      </c>
      <c r="L10" s="33"/>
    </row>
    <row r="11" spans="2:46" s="1" customFormat="1" ht="16.5" customHeight="1">
      <c r="B11" s="33"/>
      <c r="E11" s="284" t="s">
        <v>143</v>
      </c>
      <c r="F11" s="322"/>
      <c r="G11" s="322"/>
      <c r="H11" s="322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4. 8. 2026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30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31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3" t="str">
        <f>'Rekapitulace stavby'!E14</f>
        <v>Vyplň údaj</v>
      </c>
      <c r="F20" s="290"/>
      <c r="G20" s="290"/>
      <c r="H20" s="290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33</v>
      </c>
      <c r="I22" s="28" t="s">
        <v>26</v>
      </c>
      <c r="J22" s="26" t="s">
        <v>34</v>
      </c>
      <c r="L22" s="33"/>
    </row>
    <row r="23" spans="2:12" s="1" customFormat="1" ht="18" customHeight="1">
      <c r="B23" s="33"/>
      <c r="E23" s="26" t="s">
        <v>35</v>
      </c>
      <c r="I23" s="28" t="s">
        <v>29</v>
      </c>
      <c r="J23" s="26" t="s">
        <v>36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38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39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40</v>
      </c>
      <c r="L28" s="33"/>
    </row>
    <row r="29" spans="2:12" s="7" customFormat="1" ht="16.5" customHeight="1">
      <c r="B29" s="92"/>
      <c r="E29" s="295" t="s">
        <v>19</v>
      </c>
      <c r="F29" s="295"/>
      <c r="G29" s="295"/>
      <c r="H29" s="295"/>
      <c r="L29" s="92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42</v>
      </c>
      <c r="J32" s="64">
        <f>ROUND(J90,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44</v>
      </c>
      <c r="I34" s="36" t="s">
        <v>43</v>
      </c>
      <c r="J34" s="36" t="s">
        <v>45</v>
      </c>
      <c r="L34" s="33"/>
    </row>
    <row r="35" spans="2:12" s="1" customFormat="1" ht="14.45" customHeight="1">
      <c r="B35" s="33"/>
      <c r="D35" s="53" t="s">
        <v>46</v>
      </c>
      <c r="E35" s="28" t="s">
        <v>47</v>
      </c>
      <c r="F35" s="84">
        <f>ROUND((SUM(BE90:BE274)),  2)</f>
        <v>0</v>
      </c>
      <c r="I35" s="94">
        <v>0.21</v>
      </c>
      <c r="J35" s="84">
        <f>ROUND(((SUM(BE90:BE274))*I35),  2)</f>
        <v>0</v>
      </c>
      <c r="L35" s="33"/>
    </row>
    <row r="36" spans="2:12" s="1" customFormat="1" ht="14.45" customHeight="1">
      <c r="B36" s="33"/>
      <c r="E36" s="28" t="s">
        <v>48</v>
      </c>
      <c r="F36" s="84">
        <f>ROUND((SUM(BF90:BF274)),  2)</f>
        <v>0</v>
      </c>
      <c r="I36" s="94">
        <v>0.12</v>
      </c>
      <c r="J36" s="84">
        <f>ROUND(((SUM(BF90:BF274))*I36),  2)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ROUND((SUM(BG90:BG274)),  2)</f>
        <v>0</v>
      </c>
      <c r="I37" s="94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50</v>
      </c>
      <c r="F38" s="84">
        <f>ROUND((SUM(BH90:BH274)),  2)</f>
        <v>0</v>
      </c>
      <c r="I38" s="94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51</v>
      </c>
      <c r="F39" s="84">
        <f>ROUND((SUM(BI90:BI274)),  2)</f>
        <v>0</v>
      </c>
      <c r="I39" s="94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5"/>
      <c r="D41" s="96" t="s">
        <v>52</v>
      </c>
      <c r="E41" s="55"/>
      <c r="F41" s="55"/>
      <c r="G41" s="97" t="s">
        <v>53</v>
      </c>
      <c r="H41" s="98" t="s">
        <v>54</v>
      </c>
      <c r="I41" s="55"/>
      <c r="J41" s="99">
        <f>SUM(J32:J39)</f>
        <v>0</v>
      </c>
      <c r="K41" s="100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144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0" t="str">
        <f>E7</f>
        <v>Hanušovice - Holba - rámcový rozpočet úprav oblasti</v>
      </c>
      <c r="F50" s="321"/>
      <c r="G50" s="321"/>
      <c r="H50" s="321"/>
      <c r="L50" s="33"/>
    </row>
    <row r="51" spans="2:47" ht="12" customHeight="1">
      <c r="B51" s="21"/>
      <c r="C51" s="28" t="s">
        <v>140</v>
      </c>
      <c r="L51" s="21"/>
    </row>
    <row r="52" spans="2:47" s="1" customFormat="1" ht="16.5" customHeight="1">
      <c r="B52" s="33"/>
      <c r="E52" s="320" t="s">
        <v>141</v>
      </c>
      <c r="F52" s="322"/>
      <c r="G52" s="322"/>
      <c r="H52" s="322"/>
      <c r="L52" s="33"/>
    </row>
    <row r="53" spans="2:47" s="1" customFormat="1" ht="12" customHeight="1">
      <c r="B53" s="33"/>
      <c r="C53" s="28" t="s">
        <v>142</v>
      </c>
      <c r="L53" s="33"/>
    </row>
    <row r="54" spans="2:47" s="1" customFormat="1" ht="16.5" customHeight="1">
      <c r="B54" s="33"/>
      <c r="E54" s="284" t="str">
        <f>E11</f>
        <v>SO 001 - Příprava staveniště, demolice - vnitroblok</v>
      </c>
      <c r="F54" s="322"/>
      <c r="G54" s="322"/>
      <c r="H54" s="322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Hanušovice</v>
      </c>
      <c r="I56" s="28" t="s">
        <v>23</v>
      </c>
      <c r="J56" s="50" t="str">
        <f>IF(J14="","",J14)</f>
        <v>4. 8. 2026</v>
      </c>
      <c r="L56" s="33"/>
    </row>
    <row r="57" spans="2:47" s="1" customFormat="1" ht="6.95" customHeight="1">
      <c r="B57" s="33"/>
      <c r="L57" s="33"/>
    </row>
    <row r="58" spans="2:47" s="1" customFormat="1" ht="15.2" customHeight="1">
      <c r="B58" s="33"/>
      <c r="C58" s="28" t="s">
        <v>25</v>
      </c>
      <c r="F58" s="26" t="str">
        <f>E17</f>
        <v>Město Hanušovice</v>
      </c>
      <c r="I58" s="28" t="s">
        <v>33</v>
      </c>
      <c r="J58" s="31" t="str">
        <f>E23</f>
        <v>Cekr CZ s.r.o.</v>
      </c>
      <c r="L58" s="33"/>
    </row>
    <row r="59" spans="2:47" s="1" customFormat="1" ht="25.7" customHeight="1">
      <c r="B59" s="33"/>
      <c r="C59" s="28" t="s">
        <v>31</v>
      </c>
      <c r="F59" s="26" t="str">
        <f>IF(E20="","",E20)</f>
        <v>Vyplň údaj</v>
      </c>
      <c r="I59" s="28" t="s">
        <v>38</v>
      </c>
      <c r="J59" s="31" t="str">
        <f>E26</f>
        <v>Jan Zamykal, CS ÚRS 2026/I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145</v>
      </c>
      <c r="D61" s="95"/>
      <c r="E61" s="95"/>
      <c r="F61" s="95"/>
      <c r="G61" s="95"/>
      <c r="H61" s="95"/>
      <c r="I61" s="95"/>
      <c r="J61" s="102" t="s">
        <v>146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3" t="s">
        <v>74</v>
      </c>
      <c r="J63" s="64">
        <f>J90</f>
        <v>0</v>
      </c>
      <c r="L63" s="33"/>
      <c r="AU63" s="18" t="s">
        <v>147</v>
      </c>
    </row>
    <row r="64" spans="2:47" s="8" customFormat="1" ht="24.95" customHeight="1">
      <c r="B64" s="104"/>
      <c r="D64" s="105" t="s">
        <v>148</v>
      </c>
      <c r="E64" s="106"/>
      <c r="F64" s="106"/>
      <c r="G64" s="106"/>
      <c r="H64" s="106"/>
      <c r="I64" s="106"/>
      <c r="J64" s="107">
        <f>J91</f>
        <v>0</v>
      </c>
      <c r="L64" s="104"/>
    </row>
    <row r="65" spans="2:12" s="9" customFormat="1" ht="19.899999999999999" customHeight="1">
      <c r="B65" s="108"/>
      <c r="D65" s="109" t="s">
        <v>149</v>
      </c>
      <c r="E65" s="110"/>
      <c r="F65" s="110"/>
      <c r="G65" s="110"/>
      <c r="H65" s="110"/>
      <c r="I65" s="110"/>
      <c r="J65" s="111">
        <f>J92</f>
        <v>0</v>
      </c>
      <c r="L65" s="108"/>
    </row>
    <row r="66" spans="2:12" s="9" customFormat="1" ht="19.899999999999999" customHeight="1">
      <c r="B66" s="108"/>
      <c r="D66" s="109" t="s">
        <v>150</v>
      </c>
      <c r="E66" s="110"/>
      <c r="F66" s="110"/>
      <c r="G66" s="110"/>
      <c r="H66" s="110"/>
      <c r="I66" s="110"/>
      <c r="J66" s="111">
        <f>J227</f>
        <v>0</v>
      </c>
      <c r="L66" s="108"/>
    </row>
    <row r="67" spans="2:12" s="9" customFormat="1" ht="19.899999999999999" customHeight="1">
      <c r="B67" s="108"/>
      <c r="D67" s="109" t="s">
        <v>151</v>
      </c>
      <c r="E67" s="110"/>
      <c r="F67" s="110"/>
      <c r="G67" s="110"/>
      <c r="H67" s="110"/>
      <c r="I67" s="110"/>
      <c r="J67" s="111">
        <f>J235</f>
        <v>0</v>
      </c>
      <c r="L67" s="108"/>
    </row>
    <row r="68" spans="2:12" s="9" customFormat="1" ht="19.899999999999999" customHeight="1">
      <c r="B68" s="108"/>
      <c r="D68" s="109" t="s">
        <v>152</v>
      </c>
      <c r="E68" s="110"/>
      <c r="F68" s="110"/>
      <c r="G68" s="110"/>
      <c r="H68" s="110"/>
      <c r="I68" s="110"/>
      <c r="J68" s="111">
        <f>J272</f>
        <v>0</v>
      </c>
      <c r="L68" s="108"/>
    </row>
    <row r="69" spans="2:12" s="1" customFormat="1" ht="21.75" customHeight="1">
      <c r="B69" s="33"/>
      <c r="L69" s="33"/>
    </row>
    <row r="70" spans="2:12" s="1" customFormat="1" ht="6.95" customHeight="1"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33"/>
    </row>
    <row r="74" spans="2:12" s="1" customFormat="1" ht="6.95" customHeight="1"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33"/>
    </row>
    <row r="75" spans="2:12" s="1" customFormat="1" ht="24.95" customHeight="1">
      <c r="B75" s="33"/>
      <c r="C75" s="22" t="s">
        <v>153</v>
      </c>
      <c r="L75" s="33"/>
    </row>
    <row r="76" spans="2:12" s="1" customFormat="1" ht="6.95" customHeight="1">
      <c r="B76" s="33"/>
      <c r="L76" s="33"/>
    </row>
    <row r="77" spans="2:12" s="1" customFormat="1" ht="12" customHeight="1">
      <c r="B77" s="33"/>
      <c r="C77" s="28" t="s">
        <v>16</v>
      </c>
      <c r="L77" s="33"/>
    </row>
    <row r="78" spans="2:12" s="1" customFormat="1" ht="16.5" customHeight="1">
      <c r="B78" s="33"/>
      <c r="E78" s="320" t="str">
        <f>E7</f>
        <v>Hanušovice - Holba - rámcový rozpočet úprav oblasti</v>
      </c>
      <c r="F78" s="321"/>
      <c r="G78" s="321"/>
      <c r="H78" s="321"/>
      <c r="L78" s="33"/>
    </row>
    <row r="79" spans="2:12" ht="12" customHeight="1">
      <c r="B79" s="21"/>
      <c r="C79" s="28" t="s">
        <v>140</v>
      </c>
      <c r="L79" s="21"/>
    </row>
    <row r="80" spans="2:12" s="1" customFormat="1" ht="16.5" customHeight="1">
      <c r="B80" s="33"/>
      <c r="E80" s="320" t="s">
        <v>141</v>
      </c>
      <c r="F80" s="322"/>
      <c r="G80" s="322"/>
      <c r="H80" s="322"/>
      <c r="L80" s="33"/>
    </row>
    <row r="81" spans="2:65" s="1" customFormat="1" ht="12" customHeight="1">
      <c r="B81" s="33"/>
      <c r="C81" s="28" t="s">
        <v>142</v>
      </c>
      <c r="L81" s="33"/>
    </row>
    <row r="82" spans="2:65" s="1" customFormat="1" ht="16.5" customHeight="1">
      <c r="B82" s="33"/>
      <c r="E82" s="284" t="str">
        <f>E11</f>
        <v>SO 001 - Příprava staveniště, demolice - vnitroblok</v>
      </c>
      <c r="F82" s="322"/>
      <c r="G82" s="322"/>
      <c r="H82" s="322"/>
      <c r="L82" s="33"/>
    </row>
    <row r="83" spans="2:65" s="1" customFormat="1" ht="6.95" customHeight="1">
      <c r="B83" s="33"/>
      <c r="L83" s="33"/>
    </row>
    <row r="84" spans="2:65" s="1" customFormat="1" ht="12" customHeight="1">
      <c r="B84" s="33"/>
      <c r="C84" s="28" t="s">
        <v>21</v>
      </c>
      <c r="F84" s="26" t="str">
        <f>F14</f>
        <v>k.ú. Hanušovice</v>
      </c>
      <c r="I84" s="28" t="s">
        <v>23</v>
      </c>
      <c r="J84" s="50" t="str">
        <f>IF(J14="","",J14)</f>
        <v>4. 8. 2026</v>
      </c>
      <c r="L84" s="33"/>
    </row>
    <row r="85" spans="2:65" s="1" customFormat="1" ht="6.95" customHeight="1">
      <c r="B85" s="33"/>
      <c r="L85" s="33"/>
    </row>
    <row r="86" spans="2:65" s="1" customFormat="1" ht="15.2" customHeight="1">
      <c r="B86" s="33"/>
      <c r="C86" s="28" t="s">
        <v>25</v>
      </c>
      <c r="F86" s="26" t="str">
        <f>E17</f>
        <v>Město Hanušovice</v>
      </c>
      <c r="I86" s="28" t="s">
        <v>33</v>
      </c>
      <c r="J86" s="31" t="str">
        <f>E23</f>
        <v>Cekr CZ s.r.o.</v>
      </c>
      <c r="L86" s="33"/>
    </row>
    <row r="87" spans="2:65" s="1" customFormat="1" ht="25.7" customHeight="1">
      <c r="B87" s="33"/>
      <c r="C87" s="28" t="s">
        <v>31</v>
      </c>
      <c r="F87" s="26" t="str">
        <f>IF(E20="","",E20)</f>
        <v>Vyplň údaj</v>
      </c>
      <c r="I87" s="28" t="s">
        <v>38</v>
      </c>
      <c r="J87" s="31" t="str">
        <f>E26</f>
        <v>Jan Zamykal, CS ÚRS 2026/I</v>
      </c>
      <c r="L87" s="33"/>
    </row>
    <row r="88" spans="2:65" s="1" customFormat="1" ht="10.35" customHeight="1">
      <c r="B88" s="33"/>
      <c r="L88" s="33"/>
    </row>
    <row r="89" spans="2:65" s="10" customFormat="1" ht="29.25" customHeight="1">
      <c r="B89" s="112"/>
      <c r="C89" s="113" t="s">
        <v>154</v>
      </c>
      <c r="D89" s="114" t="s">
        <v>61</v>
      </c>
      <c r="E89" s="114" t="s">
        <v>57</v>
      </c>
      <c r="F89" s="114" t="s">
        <v>58</v>
      </c>
      <c r="G89" s="114" t="s">
        <v>155</v>
      </c>
      <c r="H89" s="114" t="s">
        <v>156</v>
      </c>
      <c r="I89" s="114" t="s">
        <v>157</v>
      </c>
      <c r="J89" s="114" t="s">
        <v>146</v>
      </c>
      <c r="K89" s="115" t="s">
        <v>158</v>
      </c>
      <c r="L89" s="112"/>
      <c r="M89" s="57" t="s">
        <v>19</v>
      </c>
      <c r="N89" s="58" t="s">
        <v>46</v>
      </c>
      <c r="O89" s="58" t="s">
        <v>159</v>
      </c>
      <c r="P89" s="58" t="s">
        <v>160</v>
      </c>
      <c r="Q89" s="58" t="s">
        <v>161</v>
      </c>
      <c r="R89" s="58" t="s">
        <v>162</v>
      </c>
      <c r="S89" s="58" t="s">
        <v>163</v>
      </c>
      <c r="T89" s="59" t="s">
        <v>164</v>
      </c>
    </row>
    <row r="90" spans="2:65" s="1" customFormat="1" ht="22.9" customHeight="1">
      <c r="B90" s="33"/>
      <c r="C90" s="62" t="s">
        <v>165</v>
      </c>
      <c r="J90" s="116">
        <f>BK90</f>
        <v>0</v>
      </c>
      <c r="L90" s="33"/>
      <c r="M90" s="60"/>
      <c r="N90" s="51"/>
      <c r="O90" s="51"/>
      <c r="P90" s="117">
        <f>P91</f>
        <v>0</v>
      </c>
      <c r="Q90" s="51"/>
      <c r="R90" s="117">
        <f>R91</f>
        <v>3.1523999999999996E-2</v>
      </c>
      <c r="S90" s="51"/>
      <c r="T90" s="118">
        <f>T91</f>
        <v>1018.1134999999998</v>
      </c>
      <c r="AT90" s="18" t="s">
        <v>75</v>
      </c>
      <c r="AU90" s="18" t="s">
        <v>147</v>
      </c>
      <c r="BK90" s="119">
        <f>BK91</f>
        <v>0</v>
      </c>
    </row>
    <row r="91" spans="2:65" s="11" customFormat="1" ht="25.9" customHeight="1">
      <c r="B91" s="120"/>
      <c r="D91" s="121" t="s">
        <v>75</v>
      </c>
      <c r="E91" s="122" t="s">
        <v>166</v>
      </c>
      <c r="F91" s="122" t="s">
        <v>167</v>
      </c>
      <c r="I91" s="123"/>
      <c r="J91" s="124">
        <f>BK91</f>
        <v>0</v>
      </c>
      <c r="L91" s="120"/>
      <c r="M91" s="125"/>
      <c r="P91" s="126">
        <f>P92+P227+P235+P272</f>
        <v>0</v>
      </c>
      <c r="R91" s="126">
        <f>R92+R227+R235+R272</f>
        <v>3.1523999999999996E-2</v>
      </c>
      <c r="T91" s="127">
        <f>T92+T227+T235+T272</f>
        <v>1018.1134999999998</v>
      </c>
      <c r="AR91" s="121" t="s">
        <v>83</v>
      </c>
      <c r="AT91" s="128" t="s">
        <v>75</v>
      </c>
      <c r="AU91" s="128" t="s">
        <v>76</v>
      </c>
      <c r="AY91" s="121" t="s">
        <v>168</v>
      </c>
      <c r="BK91" s="129">
        <f>BK92+BK227+BK235+BK272</f>
        <v>0</v>
      </c>
    </row>
    <row r="92" spans="2:65" s="11" customFormat="1" ht="22.9" customHeight="1">
      <c r="B92" s="120"/>
      <c r="D92" s="121" t="s">
        <v>75</v>
      </c>
      <c r="E92" s="130" t="s">
        <v>83</v>
      </c>
      <c r="F92" s="130" t="s">
        <v>169</v>
      </c>
      <c r="I92" s="123"/>
      <c r="J92" s="131">
        <f>BK92</f>
        <v>0</v>
      </c>
      <c r="L92" s="120"/>
      <c r="M92" s="125"/>
      <c r="P92" s="126">
        <f>SUM(P93:P226)</f>
        <v>0</v>
      </c>
      <c r="R92" s="126">
        <f>SUM(R93:R226)</f>
        <v>3.1523999999999996E-2</v>
      </c>
      <c r="T92" s="127">
        <f>SUM(T93:T226)</f>
        <v>1018.1134999999998</v>
      </c>
      <c r="AR92" s="121" t="s">
        <v>83</v>
      </c>
      <c r="AT92" s="128" t="s">
        <v>75</v>
      </c>
      <c r="AU92" s="128" t="s">
        <v>83</v>
      </c>
      <c r="AY92" s="121" t="s">
        <v>168</v>
      </c>
      <c r="BK92" s="129">
        <f>SUM(BK93:BK226)</f>
        <v>0</v>
      </c>
    </row>
    <row r="93" spans="2:65" s="1" customFormat="1" ht="44.25" customHeight="1">
      <c r="B93" s="33"/>
      <c r="C93" s="132" t="s">
        <v>83</v>
      </c>
      <c r="D93" s="132" t="s">
        <v>170</v>
      </c>
      <c r="E93" s="133" t="s">
        <v>171</v>
      </c>
      <c r="F93" s="134" t="s">
        <v>172</v>
      </c>
      <c r="G93" s="135" t="s">
        <v>173</v>
      </c>
      <c r="H93" s="136">
        <v>30</v>
      </c>
      <c r="I93" s="137"/>
      <c r="J93" s="138">
        <f>ROUND(I93*H93,2)</f>
        <v>0</v>
      </c>
      <c r="K93" s="134" t="s">
        <v>174</v>
      </c>
      <c r="L93" s="33"/>
      <c r="M93" s="139" t="s">
        <v>19</v>
      </c>
      <c r="N93" s="140" t="s">
        <v>47</v>
      </c>
      <c r="P93" s="141">
        <f>O93*H93</f>
        <v>0</v>
      </c>
      <c r="Q93" s="141">
        <v>0</v>
      </c>
      <c r="R93" s="141">
        <f>Q93*H93</f>
        <v>0</v>
      </c>
      <c r="S93" s="141">
        <v>0</v>
      </c>
      <c r="T93" s="142">
        <f>S93*H93</f>
        <v>0</v>
      </c>
      <c r="AR93" s="143" t="s">
        <v>175</v>
      </c>
      <c r="AT93" s="143" t="s">
        <v>170</v>
      </c>
      <c r="AU93" s="143" t="s">
        <v>85</v>
      </c>
      <c r="AY93" s="18" t="s">
        <v>168</v>
      </c>
      <c r="BE93" s="144">
        <f>IF(N93="základní",J93,0)</f>
        <v>0</v>
      </c>
      <c r="BF93" s="144">
        <f>IF(N93="snížená",J93,0)</f>
        <v>0</v>
      </c>
      <c r="BG93" s="144">
        <f>IF(N93="zákl. přenesená",J93,0)</f>
        <v>0</v>
      </c>
      <c r="BH93" s="144">
        <f>IF(N93="sníž. přenesená",J93,0)</f>
        <v>0</v>
      </c>
      <c r="BI93" s="144">
        <f>IF(N93="nulová",J93,0)</f>
        <v>0</v>
      </c>
      <c r="BJ93" s="18" t="s">
        <v>83</v>
      </c>
      <c r="BK93" s="144">
        <f>ROUND(I93*H93,2)</f>
        <v>0</v>
      </c>
      <c r="BL93" s="18" t="s">
        <v>175</v>
      </c>
      <c r="BM93" s="143" t="s">
        <v>176</v>
      </c>
    </row>
    <row r="94" spans="2:65" s="1" customFormat="1" ht="11.25">
      <c r="B94" s="33"/>
      <c r="D94" s="145" t="s">
        <v>177</v>
      </c>
      <c r="F94" s="146" t="s">
        <v>178</v>
      </c>
      <c r="I94" s="147"/>
      <c r="L94" s="33"/>
      <c r="M94" s="148"/>
      <c r="T94" s="54"/>
      <c r="AT94" s="18" t="s">
        <v>177</v>
      </c>
      <c r="AU94" s="18" t="s">
        <v>85</v>
      </c>
    </row>
    <row r="95" spans="2:65" s="12" customFormat="1" ht="11.25">
      <c r="B95" s="149"/>
      <c r="D95" s="150" t="s">
        <v>179</v>
      </c>
      <c r="E95" s="151" t="s">
        <v>19</v>
      </c>
      <c r="F95" s="152" t="s">
        <v>180</v>
      </c>
      <c r="H95" s="151" t="s">
        <v>19</v>
      </c>
      <c r="I95" s="153"/>
      <c r="L95" s="149"/>
      <c r="M95" s="154"/>
      <c r="T95" s="155"/>
      <c r="AT95" s="151" t="s">
        <v>179</v>
      </c>
      <c r="AU95" s="151" t="s">
        <v>85</v>
      </c>
      <c r="AV95" s="12" t="s">
        <v>83</v>
      </c>
      <c r="AW95" s="12" t="s">
        <v>37</v>
      </c>
      <c r="AX95" s="12" t="s">
        <v>76</v>
      </c>
      <c r="AY95" s="151" t="s">
        <v>168</v>
      </c>
    </row>
    <row r="96" spans="2:65" s="12" customFormat="1" ht="11.25">
      <c r="B96" s="149"/>
      <c r="D96" s="150" t="s">
        <v>179</v>
      </c>
      <c r="E96" s="151" t="s">
        <v>19</v>
      </c>
      <c r="F96" s="152" t="s">
        <v>181</v>
      </c>
      <c r="H96" s="151" t="s">
        <v>19</v>
      </c>
      <c r="I96" s="153"/>
      <c r="L96" s="149"/>
      <c r="M96" s="154"/>
      <c r="T96" s="155"/>
      <c r="AT96" s="151" t="s">
        <v>179</v>
      </c>
      <c r="AU96" s="151" t="s">
        <v>85</v>
      </c>
      <c r="AV96" s="12" t="s">
        <v>83</v>
      </c>
      <c r="AW96" s="12" t="s">
        <v>37</v>
      </c>
      <c r="AX96" s="12" t="s">
        <v>76</v>
      </c>
      <c r="AY96" s="151" t="s">
        <v>168</v>
      </c>
    </row>
    <row r="97" spans="2:65" s="13" customFormat="1" ht="11.25">
      <c r="B97" s="156"/>
      <c r="D97" s="150" t="s">
        <v>179</v>
      </c>
      <c r="E97" s="157" t="s">
        <v>19</v>
      </c>
      <c r="F97" s="158" t="s">
        <v>182</v>
      </c>
      <c r="H97" s="159">
        <v>30</v>
      </c>
      <c r="I97" s="160"/>
      <c r="L97" s="156"/>
      <c r="M97" s="161"/>
      <c r="T97" s="162"/>
      <c r="AT97" s="157" t="s">
        <v>179</v>
      </c>
      <c r="AU97" s="157" t="s">
        <v>85</v>
      </c>
      <c r="AV97" s="13" t="s">
        <v>85</v>
      </c>
      <c r="AW97" s="13" t="s">
        <v>37</v>
      </c>
      <c r="AX97" s="13" t="s">
        <v>76</v>
      </c>
      <c r="AY97" s="157" t="s">
        <v>168</v>
      </c>
    </row>
    <row r="98" spans="2:65" s="14" customFormat="1" ht="11.25">
      <c r="B98" s="163"/>
      <c r="D98" s="150" t="s">
        <v>179</v>
      </c>
      <c r="E98" s="164" t="s">
        <v>19</v>
      </c>
      <c r="F98" s="165" t="s">
        <v>183</v>
      </c>
      <c r="H98" s="166">
        <v>30</v>
      </c>
      <c r="I98" s="167"/>
      <c r="L98" s="163"/>
      <c r="M98" s="168"/>
      <c r="T98" s="169"/>
      <c r="AT98" s="164" t="s">
        <v>179</v>
      </c>
      <c r="AU98" s="164" t="s">
        <v>85</v>
      </c>
      <c r="AV98" s="14" t="s">
        <v>175</v>
      </c>
      <c r="AW98" s="14" t="s">
        <v>37</v>
      </c>
      <c r="AX98" s="14" t="s">
        <v>83</v>
      </c>
      <c r="AY98" s="164" t="s">
        <v>168</v>
      </c>
    </row>
    <row r="99" spans="2:65" s="1" customFormat="1" ht="37.9" customHeight="1">
      <c r="B99" s="33"/>
      <c r="C99" s="132" t="s">
        <v>85</v>
      </c>
      <c r="D99" s="132" t="s">
        <v>170</v>
      </c>
      <c r="E99" s="133" t="s">
        <v>184</v>
      </c>
      <c r="F99" s="134" t="s">
        <v>185</v>
      </c>
      <c r="G99" s="135" t="s">
        <v>186</v>
      </c>
      <c r="H99" s="136">
        <v>5</v>
      </c>
      <c r="I99" s="137"/>
      <c r="J99" s="138">
        <f>ROUND(I99*H99,2)</f>
        <v>0</v>
      </c>
      <c r="K99" s="134" t="s">
        <v>174</v>
      </c>
      <c r="L99" s="33"/>
      <c r="M99" s="139" t="s">
        <v>19</v>
      </c>
      <c r="N99" s="140" t="s">
        <v>47</v>
      </c>
      <c r="P99" s="141">
        <f>O99*H99</f>
        <v>0</v>
      </c>
      <c r="Q99" s="141">
        <v>0</v>
      </c>
      <c r="R99" s="141">
        <f>Q99*H99</f>
        <v>0</v>
      </c>
      <c r="S99" s="141">
        <v>0</v>
      </c>
      <c r="T99" s="142">
        <f>S99*H99</f>
        <v>0</v>
      </c>
      <c r="AR99" s="143" t="s">
        <v>175</v>
      </c>
      <c r="AT99" s="143" t="s">
        <v>170</v>
      </c>
      <c r="AU99" s="143" t="s">
        <v>85</v>
      </c>
      <c r="AY99" s="18" t="s">
        <v>168</v>
      </c>
      <c r="BE99" s="144">
        <f>IF(N99="základní",J99,0)</f>
        <v>0</v>
      </c>
      <c r="BF99" s="144">
        <f>IF(N99="snížená",J99,0)</f>
        <v>0</v>
      </c>
      <c r="BG99" s="144">
        <f>IF(N99="zákl. přenesená",J99,0)</f>
        <v>0</v>
      </c>
      <c r="BH99" s="144">
        <f>IF(N99="sníž. přenesená",J99,0)</f>
        <v>0</v>
      </c>
      <c r="BI99" s="144">
        <f>IF(N99="nulová",J99,0)</f>
        <v>0</v>
      </c>
      <c r="BJ99" s="18" t="s">
        <v>83</v>
      </c>
      <c r="BK99" s="144">
        <f>ROUND(I99*H99,2)</f>
        <v>0</v>
      </c>
      <c r="BL99" s="18" t="s">
        <v>175</v>
      </c>
      <c r="BM99" s="143" t="s">
        <v>187</v>
      </c>
    </row>
    <row r="100" spans="2:65" s="1" customFormat="1" ht="11.25">
      <c r="B100" s="33"/>
      <c r="D100" s="145" t="s">
        <v>177</v>
      </c>
      <c r="F100" s="146" t="s">
        <v>188</v>
      </c>
      <c r="I100" s="147"/>
      <c r="L100" s="33"/>
      <c r="M100" s="148"/>
      <c r="T100" s="54"/>
      <c r="AT100" s="18" t="s">
        <v>177</v>
      </c>
      <c r="AU100" s="18" t="s">
        <v>85</v>
      </c>
    </row>
    <row r="101" spans="2:65" s="12" customFormat="1" ht="22.5">
      <c r="B101" s="149"/>
      <c r="D101" s="150" t="s">
        <v>179</v>
      </c>
      <c r="E101" s="151" t="s">
        <v>19</v>
      </c>
      <c r="F101" s="152" t="s">
        <v>189</v>
      </c>
      <c r="H101" s="151" t="s">
        <v>19</v>
      </c>
      <c r="I101" s="153"/>
      <c r="L101" s="149"/>
      <c r="M101" s="154"/>
      <c r="T101" s="155"/>
      <c r="AT101" s="151" t="s">
        <v>179</v>
      </c>
      <c r="AU101" s="151" t="s">
        <v>85</v>
      </c>
      <c r="AV101" s="12" t="s">
        <v>83</v>
      </c>
      <c r="AW101" s="12" t="s">
        <v>37</v>
      </c>
      <c r="AX101" s="12" t="s">
        <v>76</v>
      </c>
      <c r="AY101" s="151" t="s">
        <v>168</v>
      </c>
    </row>
    <row r="102" spans="2:65" s="12" customFormat="1" ht="11.25">
      <c r="B102" s="149"/>
      <c r="D102" s="150" t="s">
        <v>179</v>
      </c>
      <c r="E102" s="151" t="s">
        <v>19</v>
      </c>
      <c r="F102" s="152" t="s">
        <v>181</v>
      </c>
      <c r="H102" s="151" t="s">
        <v>19</v>
      </c>
      <c r="I102" s="153"/>
      <c r="L102" s="149"/>
      <c r="M102" s="154"/>
      <c r="T102" s="155"/>
      <c r="AT102" s="151" t="s">
        <v>179</v>
      </c>
      <c r="AU102" s="151" t="s">
        <v>85</v>
      </c>
      <c r="AV102" s="12" t="s">
        <v>83</v>
      </c>
      <c r="AW102" s="12" t="s">
        <v>37</v>
      </c>
      <c r="AX102" s="12" t="s">
        <v>76</v>
      </c>
      <c r="AY102" s="151" t="s">
        <v>168</v>
      </c>
    </row>
    <row r="103" spans="2:65" s="13" customFormat="1" ht="11.25">
      <c r="B103" s="156"/>
      <c r="D103" s="150" t="s">
        <v>179</v>
      </c>
      <c r="E103" s="157" t="s">
        <v>19</v>
      </c>
      <c r="F103" s="158" t="s">
        <v>190</v>
      </c>
      <c r="H103" s="159">
        <v>5</v>
      </c>
      <c r="I103" s="160"/>
      <c r="L103" s="156"/>
      <c r="M103" s="161"/>
      <c r="T103" s="162"/>
      <c r="AT103" s="157" t="s">
        <v>179</v>
      </c>
      <c r="AU103" s="157" t="s">
        <v>85</v>
      </c>
      <c r="AV103" s="13" t="s">
        <v>85</v>
      </c>
      <c r="AW103" s="13" t="s">
        <v>37</v>
      </c>
      <c r="AX103" s="13" t="s">
        <v>76</v>
      </c>
      <c r="AY103" s="157" t="s">
        <v>168</v>
      </c>
    </row>
    <row r="104" spans="2:65" s="14" customFormat="1" ht="11.25">
      <c r="B104" s="163"/>
      <c r="D104" s="150" t="s">
        <v>179</v>
      </c>
      <c r="E104" s="164" t="s">
        <v>19</v>
      </c>
      <c r="F104" s="165" t="s">
        <v>183</v>
      </c>
      <c r="H104" s="166">
        <v>5</v>
      </c>
      <c r="I104" s="167"/>
      <c r="L104" s="163"/>
      <c r="M104" s="168"/>
      <c r="T104" s="169"/>
      <c r="AT104" s="164" t="s">
        <v>179</v>
      </c>
      <c r="AU104" s="164" t="s">
        <v>85</v>
      </c>
      <c r="AV104" s="14" t="s">
        <v>175</v>
      </c>
      <c r="AW104" s="14" t="s">
        <v>37</v>
      </c>
      <c r="AX104" s="14" t="s">
        <v>83</v>
      </c>
      <c r="AY104" s="164" t="s">
        <v>168</v>
      </c>
    </row>
    <row r="105" spans="2:65" s="1" customFormat="1" ht="37.9" customHeight="1">
      <c r="B105" s="33"/>
      <c r="C105" s="132" t="s">
        <v>191</v>
      </c>
      <c r="D105" s="132" t="s">
        <v>170</v>
      </c>
      <c r="E105" s="133" t="s">
        <v>192</v>
      </c>
      <c r="F105" s="134" t="s">
        <v>193</v>
      </c>
      <c r="G105" s="135" t="s">
        <v>186</v>
      </c>
      <c r="H105" s="136">
        <v>5</v>
      </c>
      <c r="I105" s="137"/>
      <c r="J105" s="138">
        <f>ROUND(I105*H105,2)</f>
        <v>0</v>
      </c>
      <c r="K105" s="134" t="s">
        <v>174</v>
      </c>
      <c r="L105" s="33"/>
      <c r="M105" s="139" t="s">
        <v>19</v>
      </c>
      <c r="N105" s="140" t="s">
        <v>47</v>
      </c>
      <c r="P105" s="141">
        <f>O105*H105</f>
        <v>0</v>
      </c>
      <c r="Q105" s="141">
        <v>0</v>
      </c>
      <c r="R105" s="141">
        <f>Q105*H105</f>
        <v>0</v>
      </c>
      <c r="S105" s="141">
        <v>0</v>
      </c>
      <c r="T105" s="142">
        <f>S105*H105</f>
        <v>0</v>
      </c>
      <c r="AR105" s="143" t="s">
        <v>175</v>
      </c>
      <c r="AT105" s="143" t="s">
        <v>170</v>
      </c>
      <c r="AU105" s="143" t="s">
        <v>85</v>
      </c>
      <c r="AY105" s="18" t="s">
        <v>168</v>
      </c>
      <c r="BE105" s="144">
        <f>IF(N105="základní",J105,0)</f>
        <v>0</v>
      </c>
      <c r="BF105" s="144">
        <f>IF(N105="snížená",J105,0)</f>
        <v>0</v>
      </c>
      <c r="BG105" s="144">
        <f>IF(N105="zákl. přenesená",J105,0)</f>
        <v>0</v>
      </c>
      <c r="BH105" s="144">
        <f>IF(N105="sníž. přenesená",J105,0)</f>
        <v>0</v>
      </c>
      <c r="BI105" s="144">
        <f>IF(N105="nulová",J105,0)</f>
        <v>0</v>
      </c>
      <c r="BJ105" s="18" t="s">
        <v>83</v>
      </c>
      <c r="BK105" s="144">
        <f>ROUND(I105*H105,2)</f>
        <v>0</v>
      </c>
      <c r="BL105" s="18" t="s">
        <v>175</v>
      </c>
      <c r="BM105" s="143" t="s">
        <v>194</v>
      </c>
    </row>
    <row r="106" spans="2:65" s="1" customFormat="1" ht="11.25">
      <c r="B106" s="33"/>
      <c r="D106" s="145" t="s">
        <v>177</v>
      </c>
      <c r="F106" s="146" t="s">
        <v>195</v>
      </c>
      <c r="I106" s="147"/>
      <c r="L106" s="33"/>
      <c r="M106" s="148"/>
      <c r="T106" s="54"/>
      <c r="AT106" s="18" t="s">
        <v>177</v>
      </c>
      <c r="AU106" s="18" t="s">
        <v>85</v>
      </c>
    </row>
    <row r="107" spans="2:65" s="12" customFormat="1" ht="22.5">
      <c r="B107" s="149"/>
      <c r="D107" s="150" t="s">
        <v>179</v>
      </c>
      <c r="E107" s="151" t="s">
        <v>19</v>
      </c>
      <c r="F107" s="152" t="s">
        <v>196</v>
      </c>
      <c r="H107" s="151" t="s">
        <v>19</v>
      </c>
      <c r="I107" s="153"/>
      <c r="L107" s="149"/>
      <c r="M107" s="154"/>
      <c r="T107" s="155"/>
      <c r="AT107" s="151" t="s">
        <v>179</v>
      </c>
      <c r="AU107" s="151" t="s">
        <v>85</v>
      </c>
      <c r="AV107" s="12" t="s">
        <v>83</v>
      </c>
      <c r="AW107" s="12" t="s">
        <v>37</v>
      </c>
      <c r="AX107" s="12" t="s">
        <v>76</v>
      </c>
      <c r="AY107" s="151" t="s">
        <v>168</v>
      </c>
    </row>
    <row r="108" spans="2:65" s="13" customFormat="1" ht="11.25">
      <c r="B108" s="156"/>
      <c r="D108" s="150" t="s">
        <v>179</v>
      </c>
      <c r="E108" s="157" t="s">
        <v>19</v>
      </c>
      <c r="F108" s="158" t="s">
        <v>190</v>
      </c>
      <c r="H108" s="159">
        <v>5</v>
      </c>
      <c r="I108" s="160"/>
      <c r="L108" s="156"/>
      <c r="M108" s="161"/>
      <c r="T108" s="162"/>
      <c r="AT108" s="157" t="s">
        <v>179</v>
      </c>
      <c r="AU108" s="157" t="s">
        <v>85</v>
      </c>
      <c r="AV108" s="13" t="s">
        <v>85</v>
      </c>
      <c r="AW108" s="13" t="s">
        <v>37</v>
      </c>
      <c r="AX108" s="13" t="s">
        <v>76</v>
      </c>
      <c r="AY108" s="157" t="s">
        <v>168</v>
      </c>
    </row>
    <row r="109" spans="2:65" s="14" customFormat="1" ht="11.25">
      <c r="B109" s="163"/>
      <c r="D109" s="150" t="s">
        <v>179</v>
      </c>
      <c r="E109" s="164" t="s">
        <v>19</v>
      </c>
      <c r="F109" s="165" t="s">
        <v>183</v>
      </c>
      <c r="H109" s="166">
        <v>5</v>
      </c>
      <c r="I109" s="167"/>
      <c r="L109" s="163"/>
      <c r="M109" s="168"/>
      <c r="T109" s="169"/>
      <c r="AT109" s="164" t="s">
        <v>179</v>
      </c>
      <c r="AU109" s="164" t="s">
        <v>85</v>
      </c>
      <c r="AV109" s="14" t="s">
        <v>175</v>
      </c>
      <c r="AW109" s="14" t="s">
        <v>37</v>
      </c>
      <c r="AX109" s="14" t="s">
        <v>83</v>
      </c>
      <c r="AY109" s="164" t="s">
        <v>168</v>
      </c>
    </row>
    <row r="110" spans="2:65" s="1" customFormat="1" ht="33" customHeight="1">
      <c r="B110" s="33"/>
      <c r="C110" s="132" t="s">
        <v>175</v>
      </c>
      <c r="D110" s="132" t="s">
        <v>170</v>
      </c>
      <c r="E110" s="133" t="s">
        <v>197</v>
      </c>
      <c r="F110" s="134" t="s">
        <v>198</v>
      </c>
      <c r="G110" s="135" t="s">
        <v>173</v>
      </c>
      <c r="H110" s="136">
        <v>30</v>
      </c>
      <c r="I110" s="137"/>
      <c r="J110" s="138">
        <f>ROUND(I110*H110,2)</f>
        <v>0</v>
      </c>
      <c r="K110" s="134" t="s">
        <v>174</v>
      </c>
      <c r="L110" s="33"/>
      <c r="M110" s="139" t="s">
        <v>19</v>
      </c>
      <c r="N110" s="140" t="s">
        <v>47</v>
      </c>
      <c r="P110" s="141">
        <f>O110*H110</f>
        <v>0</v>
      </c>
      <c r="Q110" s="141">
        <v>0</v>
      </c>
      <c r="R110" s="141">
        <f>Q110*H110</f>
        <v>0</v>
      </c>
      <c r="S110" s="141">
        <v>0</v>
      </c>
      <c r="T110" s="142">
        <f>S110*H110</f>
        <v>0</v>
      </c>
      <c r="AR110" s="143" t="s">
        <v>175</v>
      </c>
      <c r="AT110" s="143" t="s">
        <v>170</v>
      </c>
      <c r="AU110" s="143" t="s">
        <v>85</v>
      </c>
      <c r="AY110" s="18" t="s">
        <v>168</v>
      </c>
      <c r="BE110" s="144">
        <f>IF(N110="základní",J110,0)</f>
        <v>0</v>
      </c>
      <c r="BF110" s="144">
        <f>IF(N110="snížená",J110,0)</f>
        <v>0</v>
      </c>
      <c r="BG110" s="144">
        <f>IF(N110="zákl. přenesená",J110,0)</f>
        <v>0</v>
      </c>
      <c r="BH110" s="144">
        <f>IF(N110="sníž. přenesená",J110,0)</f>
        <v>0</v>
      </c>
      <c r="BI110" s="144">
        <f>IF(N110="nulová",J110,0)</f>
        <v>0</v>
      </c>
      <c r="BJ110" s="18" t="s">
        <v>83</v>
      </c>
      <c r="BK110" s="144">
        <f>ROUND(I110*H110,2)</f>
        <v>0</v>
      </c>
      <c r="BL110" s="18" t="s">
        <v>175</v>
      </c>
      <c r="BM110" s="143" t="s">
        <v>199</v>
      </c>
    </row>
    <row r="111" spans="2:65" s="1" customFormat="1" ht="11.25">
      <c r="B111" s="33"/>
      <c r="D111" s="145" t="s">
        <v>177</v>
      </c>
      <c r="F111" s="146" t="s">
        <v>200</v>
      </c>
      <c r="I111" s="147"/>
      <c r="L111" s="33"/>
      <c r="M111" s="148"/>
      <c r="T111" s="54"/>
      <c r="AT111" s="18" t="s">
        <v>177</v>
      </c>
      <c r="AU111" s="18" t="s">
        <v>85</v>
      </c>
    </row>
    <row r="112" spans="2:65" s="12" customFormat="1" ht="11.25">
      <c r="B112" s="149"/>
      <c r="D112" s="150" t="s">
        <v>179</v>
      </c>
      <c r="E112" s="151" t="s">
        <v>19</v>
      </c>
      <c r="F112" s="152" t="s">
        <v>201</v>
      </c>
      <c r="H112" s="151" t="s">
        <v>19</v>
      </c>
      <c r="I112" s="153"/>
      <c r="L112" s="149"/>
      <c r="M112" s="154"/>
      <c r="T112" s="155"/>
      <c r="AT112" s="151" t="s">
        <v>179</v>
      </c>
      <c r="AU112" s="151" t="s">
        <v>85</v>
      </c>
      <c r="AV112" s="12" t="s">
        <v>83</v>
      </c>
      <c r="AW112" s="12" t="s">
        <v>37</v>
      </c>
      <c r="AX112" s="12" t="s">
        <v>76</v>
      </c>
      <c r="AY112" s="151" t="s">
        <v>168</v>
      </c>
    </row>
    <row r="113" spans="2:65" s="13" customFormat="1" ht="11.25">
      <c r="B113" s="156"/>
      <c r="D113" s="150" t="s">
        <v>179</v>
      </c>
      <c r="E113" s="157" t="s">
        <v>19</v>
      </c>
      <c r="F113" s="158" t="s">
        <v>182</v>
      </c>
      <c r="H113" s="159">
        <v>30</v>
      </c>
      <c r="I113" s="160"/>
      <c r="L113" s="156"/>
      <c r="M113" s="161"/>
      <c r="T113" s="162"/>
      <c r="AT113" s="157" t="s">
        <v>179</v>
      </c>
      <c r="AU113" s="157" t="s">
        <v>85</v>
      </c>
      <c r="AV113" s="13" t="s">
        <v>85</v>
      </c>
      <c r="AW113" s="13" t="s">
        <v>37</v>
      </c>
      <c r="AX113" s="13" t="s">
        <v>76</v>
      </c>
      <c r="AY113" s="157" t="s">
        <v>168</v>
      </c>
    </row>
    <row r="114" spans="2:65" s="14" customFormat="1" ht="11.25">
      <c r="B114" s="163"/>
      <c r="D114" s="150" t="s">
        <v>179</v>
      </c>
      <c r="E114" s="164" t="s">
        <v>19</v>
      </c>
      <c r="F114" s="165" t="s">
        <v>183</v>
      </c>
      <c r="H114" s="166">
        <v>30</v>
      </c>
      <c r="I114" s="167"/>
      <c r="L114" s="163"/>
      <c r="M114" s="168"/>
      <c r="T114" s="169"/>
      <c r="AT114" s="164" t="s">
        <v>179</v>
      </c>
      <c r="AU114" s="164" t="s">
        <v>85</v>
      </c>
      <c r="AV114" s="14" t="s">
        <v>175</v>
      </c>
      <c r="AW114" s="14" t="s">
        <v>37</v>
      </c>
      <c r="AX114" s="14" t="s">
        <v>83</v>
      </c>
      <c r="AY114" s="164" t="s">
        <v>168</v>
      </c>
    </row>
    <row r="115" spans="2:65" s="1" customFormat="1" ht="33" customHeight="1">
      <c r="B115" s="33"/>
      <c r="C115" s="132" t="s">
        <v>190</v>
      </c>
      <c r="D115" s="132" t="s">
        <v>170</v>
      </c>
      <c r="E115" s="133" t="s">
        <v>202</v>
      </c>
      <c r="F115" s="134" t="s">
        <v>203</v>
      </c>
      <c r="G115" s="135" t="s">
        <v>186</v>
      </c>
      <c r="H115" s="136">
        <v>5</v>
      </c>
      <c r="I115" s="137"/>
      <c r="J115" s="138">
        <f>ROUND(I115*H115,2)</f>
        <v>0</v>
      </c>
      <c r="K115" s="134" t="s">
        <v>174</v>
      </c>
      <c r="L115" s="33"/>
      <c r="M115" s="139" t="s">
        <v>19</v>
      </c>
      <c r="N115" s="140" t="s">
        <v>47</v>
      </c>
      <c r="P115" s="141">
        <f>O115*H115</f>
        <v>0</v>
      </c>
      <c r="Q115" s="141">
        <v>0</v>
      </c>
      <c r="R115" s="141">
        <f>Q115*H115</f>
        <v>0</v>
      </c>
      <c r="S115" s="141">
        <v>0</v>
      </c>
      <c r="T115" s="142">
        <f>S115*H115</f>
        <v>0</v>
      </c>
      <c r="AR115" s="143" t="s">
        <v>175</v>
      </c>
      <c r="AT115" s="143" t="s">
        <v>170</v>
      </c>
      <c r="AU115" s="143" t="s">
        <v>85</v>
      </c>
      <c r="AY115" s="18" t="s">
        <v>168</v>
      </c>
      <c r="BE115" s="144">
        <f>IF(N115="základní",J115,0)</f>
        <v>0</v>
      </c>
      <c r="BF115" s="144">
        <f>IF(N115="snížená",J115,0)</f>
        <v>0</v>
      </c>
      <c r="BG115" s="144">
        <f>IF(N115="zákl. přenesená",J115,0)</f>
        <v>0</v>
      </c>
      <c r="BH115" s="144">
        <f>IF(N115="sníž. přenesená",J115,0)</f>
        <v>0</v>
      </c>
      <c r="BI115" s="144">
        <f>IF(N115="nulová",J115,0)</f>
        <v>0</v>
      </c>
      <c r="BJ115" s="18" t="s">
        <v>83</v>
      </c>
      <c r="BK115" s="144">
        <f>ROUND(I115*H115,2)</f>
        <v>0</v>
      </c>
      <c r="BL115" s="18" t="s">
        <v>175</v>
      </c>
      <c r="BM115" s="143" t="s">
        <v>204</v>
      </c>
    </row>
    <row r="116" spans="2:65" s="1" customFormat="1" ht="11.25">
      <c r="B116" s="33"/>
      <c r="D116" s="145" t="s">
        <v>177</v>
      </c>
      <c r="F116" s="146" t="s">
        <v>205</v>
      </c>
      <c r="I116" s="147"/>
      <c r="L116" s="33"/>
      <c r="M116" s="148"/>
      <c r="T116" s="54"/>
      <c r="AT116" s="18" t="s">
        <v>177</v>
      </c>
      <c r="AU116" s="18" t="s">
        <v>85</v>
      </c>
    </row>
    <row r="117" spans="2:65" s="12" customFormat="1" ht="22.5">
      <c r="B117" s="149"/>
      <c r="D117" s="150" t="s">
        <v>179</v>
      </c>
      <c r="E117" s="151" t="s">
        <v>19</v>
      </c>
      <c r="F117" s="152" t="s">
        <v>189</v>
      </c>
      <c r="H117" s="151" t="s">
        <v>19</v>
      </c>
      <c r="I117" s="153"/>
      <c r="L117" s="149"/>
      <c r="M117" s="154"/>
      <c r="T117" s="155"/>
      <c r="AT117" s="151" t="s">
        <v>179</v>
      </c>
      <c r="AU117" s="151" t="s">
        <v>85</v>
      </c>
      <c r="AV117" s="12" t="s">
        <v>83</v>
      </c>
      <c r="AW117" s="12" t="s">
        <v>37</v>
      </c>
      <c r="AX117" s="12" t="s">
        <v>76</v>
      </c>
      <c r="AY117" s="151" t="s">
        <v>168</v>
      </c>
    </row>
    <row r="118" spans="2:65" s="12" customFormat="1" ht="11.25">
      <c r="B118" s="149"/>
      <c r="D118" s="150" t="s">
        <v>179</v>
      </c>
      <c r="E118" s="151" t="s">
        <v>19</v>
      </c>
      <c r="F118" s="152" t="s">
        <v>206</v>
      </c>
      <c r="H118" s="151" t="s">
        <v>19</v>
      </c>
      <c r="I118" s="153"/>
      <c r="L118" s="149"/>
      <c r="M118" s="154"/>
      <c r="T118" s="155"/>
      <c r="AT118" s="151" t="s">
        <v>179</v>
      </c>
      <c r="AU118" s="151" t="s">
        <v>85</v>
      </c>
      <c r="AV118" s="12" t="s">
        <v>83</v>
      </c>
      <c r="AW118" s="12" t="s">
        <v>37</v>
      </c>
      <c r="AX118" s="12" t="s">
        <v>76</v>
      </c>
      <c r="AY118" s="151" t="s">
        <v>168</v>
      </c>
    </row>
    <row r="119" spans="2:65" s="12" customFormat="1" ht="11.25">
      <c r="B119" s="149"/>
      <c r="D119" s="150" t="s">
        <v>179</v>
      </c>
      <c r="E119" s="151" t="s">
        <v>19</v>
      </c>
      <c r="F119" s="152" t="s">
        <v>181</v>
      </c>
      <c r="H119" s="151" t="s">
        <v>19</v>
      </c>
      <c r="I119" s="153"/>
      <c r="L119" s="149"/>
      <c r="M119" s="154"/>
      <c r="T119" s="155"/>
      <c r="AT119" s="151" t="s">
        <v>179</v>
      </c>
      <c r="AU119" s="151" t="s">
        <v>85</v>
      </c>
      <c r="AV119" s="12" t="s">
        <v>83</v>
      </c>
      <c r="AW119" s="12" t="s">
        <v>37</v>
      </c>
      <c r="AX119" s="12" t="s">
        <v>76</v>
      </c>
      <c r="AY119" s="151" t="s">
        <v>168</v>
      </c>
    </row>
    <row r="120" spans="2:65" s="13" customFormat="1" ht="11.25">
      <c r="B120" s="156"/>
      <c r="D120" s="150" t="s">
        <v>179</v>
      </c>
      <c r="E120" s="157" t="s">
        <v>19</v>
      </c>
      <c r="F120" s="158" t="s">
        <v>190</v>
      </c>
      <c r="H120" s="159">
        <v>5</v>
      </c>
      <c r="I120" s="160"/>
      <c r="L120" s="156"/>
      <c r="M120" s="161"/>
      <c r="T120" s="162"/>
      <c r="AT120" s="157" t="s">
        <v>179</v>
      </c>
      <c r="AU120" s="157" t="s">
        <v>85</v>
      </c>
      <c r="AV120" s="13" t="s">
        <v>85</v>
      </c>
      <c r="AW120" s="13" t="s">
        <v>37</v>
      </c>
      <c r="AX120" s="13" t="s">
        <v>76</v>
      </c>
      <c r="AY120" s="157" t="s">
        <v>168</v>
      </c>
    </row>
    <row r="121" spans="2:65" s="14" customFormat="1" ht="11.25">
      <c r="B121" s="163"/>
      <c r="D121" s="150" t="s">
        <v>179</v>
      </c>
      <c r="E121" s="164" t="s">
        <v>19</v>
      </c>
      <c r="F121" s="165" t="s">
        <v>183</v>
      </c>
      <c r="H121" s="166">
        <v>5</v>
      </c>
      <c r="I121" s="167"/>
      <c r="L121" s="163"/>
      <c r="M121" s="168"/>
      <c r="T121" s="169"/>
      <c r="AT121" s="164" t="s">
        <v>179</v>
      </c>
      <c r="AU121" s="164" t="s">
        <v>85</v>
      </c>
      <c r="AV121" s="14" t="s">
        <v>175</v>
      </c>
      <c r="AW121" s="14" t="s">
        <v>37</v>
      </c>
      <c r="AX121" s="14" t="s">
        <v>83</v>
      </c>
      <c r="AY121" s="164" t="s">
        <v>168</v>
      </c>
    </row>
    <row r="122" spans="2:65" s="1" customFormat="1" ht="62.65" customHeight="1">
      <c r="B122" s="33"/>
      <c r="C122" s="132" t="s">
        <v>207</v>
      </c>
      <c r="D122" s="132" t="s">
        <v>170</v>
      </c>
      <c r="E122" s="133" t="s">
        <v>208</v>
      </c>
      <c r="F122" s="134" t="s">
        <v>209</v>
      </c>
      <c r="G122" s="135" t="s">
        <v>173</v>
      </c>
      <c r="H122" s="136">
        <v>477.4</v>
      </c>
      <c r="I122" s="137"/>
      <c r="J122" s="138">
        <f>ROUND(I122*H122,2)</f>
        <v>0</v>
      </c>
      <c r="K122" s="134" t="s">
        <v>174</v>
      </c>
      <c r="L122" s="33"/>
      <c r="M122" s="139" t="s">
        <v>19</v>
      </c>
      <c r="N122" s="140" t="s">
        <v>47</v>
      </c>
      <c r="P122" s="141">
        <f>O122*H122</f>
        <v>0</v>
      </c>
      <c r="Q122" s="141">
        <v>0</v>
      </c>
      <c r="R122" s="141">
        <f>Q122*H122</f>
        <v>0</v>
      </c>
      <c r="S122" s="141">
        <v>0.26</v>
      </c>
      <c r="T122" s="142">
        <f>S122*H122</f>
        <v>124.124</v>
      </c>
      <c r="AR122" s="143" t="s">
        <v>175</v>
      </c>
      <c r="AT122" s="143" t="s">
        <v>170</v>
      </c>
      <c r="AU122" s="143" t="s">
        <v>85</v>
      </c>
      <c r="AY122" s="18" t="s">
        <v>168</v>
      </c>
      <c r="BE122" s="144">
        <f>IF(N122="základní",J122,0)</f>
        <v>0</v>
      </c>
      <c r="BF122" s="144">
        <f>IF(N122="snížená",J122,0)</f>
        <v>0</v>
      </c>
      <c r="BG122" s="144">
        <f>IF(N122="zákl. přenesená",J122,0)</f>
        <v>0</v>
      </c>
      <c r="BH122" s="144">
        <f>IF(N122="sníž. přenesená",J122,0)</f>
        <v>0</v>
      </c>
      <c r="BI122" s="144">
        <f>IF(N122="nulová",J122,0)</f>
        <v>0</v>
      </c>
      <c r="BJ122" s="18" t="s">
        <v>83</v>
      </c>
      <c r="BK122" s="144">
        <f>ROUND(I122*H122,2)</f>
        <v>0</v>
      </c>
      <c r="BL122" s="18" t="s">
        <v>175</v>
      </c>
      <c r="BM122" s="143" t="s">
        <v>210</v>
      </c>
    </row>
    <row r="123" spans="2:65" s="1" customFormat="1" ht="11.25">
      <c r="B123" s="33"/>
      <c r="D123" s="145" t="s">
        <v>177</v>
      </c>
      <c r="F123" s="146" t="s">
        <v>211</v>
      </c>
      <c r="I123" s="147"/>
      <c r="L123" s="33"/>
      <c r="M123" s="148"/>
      <c r="T123" s="54"/>
      <c r="AT123" s="18" t="s">
        <v>177</v>
      </c>
      <c r="AU123" s="18" t="s">
        <v>85</v>
      </c>
    </row>
    <row r="124" spans="2:65" s="12" customFormat="1" ht="11.25">
      <c r="B124" s="149"/>
      <c r="D124" s="150" t="s">
        <v>179</v>
      </c>
      <c r="E124" s="151" t="s">
        <v>19</v>
      </c>
      <c r="F124" s="152" t="s">
        <v>212</v>
      </c>
      <c r="H124" s="151" t="s">
        <v>19</v>
      </c>
      <c r="I124" s="153"/>
      <c r="L124" s="149"/>
      <c r="M124" s="154"/>
      <c r="T124" s="155"/>
      <c r="AT124" s="151" t="s">
        <v>179</v>
      </c>
      <c r="AU124" s="151" t="s">
        <v>85</v>
      </c>
      <c r="AV124" s="12" t="s">
        <v>83</v>
      </c>
      <c r="AW124" s="12" t="s">
        <v>37</v>
      </c>
      <c r="AX124" s="12" t="s">
        <v>76</v>
      </c>
      <c r="AY124" s="151" t="s">
        <v>168</v>
      </c>
    </row>
    <row r="125" spans="2:65" s="12" customFormat="1" ht="11.25">
      <c r="B125" s="149"/>
      <c r="D125" s="150" t="s">
        <v>179</v>
      </c>
      <c r="E125" s="151" t="s">
        <v>19</v>
      </c>
      <c r="F125" s="152" t="s">
        <v>213</v>
      </c>
      <c r="H125" s="151" t="s">
        <v>19</v>
      </c>
      <c r="I125" s="153"/>
      <c r="L125" s="149"/>
      <c r="M125" s="154"/>
      <c r="T125" s="155"/>
      <c r="AT125" s="151" t="s">
        <v>179</v>
      </c>
      <c r="AU125" s="151" t="s">
        <v>85</v>
      </c>
      <c r="AV125" s="12" t="s">
        <v>83</v>
      </c>
      <c r="AW125" s="12" t="s">
        <v>37</v>
      </c>
      <c r="AX125" s="12" t="s">
        <v>76</v>
      </c>
      <c r="AY125" s="151" t="s">
        <v>168</v>
      </c>
    </row>
    <row r="126" spans="2:65" s="12" customFormat="1" ht="11.25">
      <c r="B126" s="149"/>
      <c r="D126" s="150" t="s">
        <v>179</v>
      </c>
      <c r="E126" s="151" t="s">
        <v>19</v>
      </c>
      <c r="F126" s="152" t="s">
        <v>214</v>
      </c>
      <c r="H126" s="151" t="s">
        <v>19</v>
      </c>
      <c r="I126" s="153"/>
      <c r="L126" s="149"/>
      <c r="M126" s="154"/>
      <c r="T126" s="155"/>
      <c r="AT126" s="151" t="s">
        <v>179</v>
      </c>
      <c r="AU126" s="151" t="s">
        <v>85</v>
      </c>
      <c r="AV126" s="12" t="s">
        <v>83</v>
      </c>
      <c r="AW126" s="12" t="s">
        <v>37</v>
      </c>
      <c r="AX126" s="12" t="s">
        <v>76</v>
      </c>
      <c r="AY126" s="151" t="s">
        <v>168</v>
      </c>
    </row>
    <row r="127" spans="2:65" s="13" customFormat="1" ht="11.25">
      <c r="B127" s="156"/>
      <c r="D127" s="150" t="s">
        <v>179</v>
      </c>
      <c r="E127" s="157" t="s">
        <v>19</v>
      </c>
      <c r="F127" s="158" t="s">
        <v>215</v>
      </c>
      <c r="H127" s="159">
        <v>276.39999999999998</v>
      </c>
      <c r="I127" s="160"/>
      <c r="L127" s="156"/>
      <c r="M127" s="161"/>
      <c r="T127" s="162"/>
      <c r="AT127" s="157" t="s">
        <v>179</v>
      </c>
      <c r="AU127" s="157" t="s">
        <v>85</v>
      </c>
      <c r="AV127" s="13" t="s">
        <v>85</v>
      </c>
      <c r="AW127" s="13" t="s">
        <v>37</v>
      </c>
      <c r="AX127" s="13" t="s">
        <v>76</v>
      </c>
      <c r="AY127" s="157" t="s">
        <v>168</v>
      </c>
    </row>
    <row r="128" spans="2:65" s="12" customFormat="1" ht="22.5">
      <c r="B128" s="149"/>
      <c r="D128" s="150" t="s">
        <v>179</v>
      </c>
      <c r="E128" s="151" t="s">
        <v>19</v>
      </c>
      <c r="F128" s="152" t="s">
        <v>216</v>
      </c>
      <c r="H128" s="151" t="s">
        <v>19</v>
      </c>
      <c r="I128" s="153"/>
      <c r="L128" s="149"/>
      <c r="M128" s="154"/>
      <c r="T128" s="155"/>
      <c r="AT128" s="151" t="s">
        <v>179</v>
      </c>
      <c r="AU128" s="151" t="s">
        <v>85</v>
      </c>
      <c r="AV128" s="12" t="s">
        <v>83</v>
      </c>
      <c r="AW128" s="12" t="s">
        <v>37</v>
      </c>
      <c r="AX128" s="12" t="s">
        <v>76</v>
      </c>
      <c r="AY128" s="151" t="s">
        <v>168</v>
      </c>
    </row>
    <row r="129" spans="2:65" s="13" customFormat="1" ht="11.25">
      <c r="B129" s="156"/>
      <c r="D129" s="150" t="s">
        <v>179</v>
      </c>
      <c r="E129" s="157" t="s">
        <v>19</v>
      </c>
      <c r="F129" s="158" t="s">
        <v>217</v>
      </c>
      <c r="H129" s="159">
        <v>201</v>
      </c>
      <c r="I129" s="160"/>
      <c r="L129" s="156"/>
      <c r="M129" s="161"/>
      <c r="T129" s="162"/>
      <c r="AT129" s="157" t="s">
        <v>179</v>
      </c>
      <c r="AU129" s="157" t="s">
        <v>85</v>
      </c>
      <c r="AV129" s="13" t="s">
        <v>85</v>
      </c>
      <c r="AW129" s="13" t="s">
        <v>37</v>
      </c>
      <c r="AX129" s="13" t="s">
        <v>76</v>
      </c>
      <c r="AY129" s="157" t="s">
        <v>168</v>
      </c>
    </row>
    <row r="130" spans="2:65" s="14" customFormat="1" ht="11.25">
      <c r="B130" s="163"/>
      <c r="D130" s="150" t="s">
        <v>179</v>
      </c>
      <c r="E130" s="164" t="s">
        <v>19</v>
      </c>
      <c r="F130" s="165" t="s">
        <v>183</v>
      </c>
      <c r="H130" s="166">
        <v>477.4</v>
      </c>
      <c r="I130" s="167"/>
      <c r="L130" s="163"/>
      <c r="M130" s="168"/>
      <c r="T130" s="169"/>
      <c r="AT130" s="164" t="s">
        <v>179</v>
      </c>
      <c r="AU130" s="164" t="s">
        <v>85</v>
      </c>
      <c r="AV130" s="14" t="s">
        <v>175</v>
      </c>
      <c r="AW130" s="14" t="s">
        <v>37</v>
      </c>
      <c r="AX130" s="14" t="s">
        <v>83</v>
      </c>
      <c r="AY130" s="164" t="s">
        <v>168</v>
      </c>
    </row>
    <row r="131" spans="2:65" s="1" customFormat="1" ht="55.5" customHeight="1">
      <c r="B131" s="33"/>
      <c r="C131" s="132" t="s">
        <v>218</v>
      </c>
      <c r="D131" s="132" t="s">
        <v>170</v>
      </c>
      <c r="E131" s="133" t="s">
        <v>219</v>
      </c>
      <c r="F131" s="134" t="s">
        <v>220</v>
      </c>
      <c r="G131" s="135" t="s">
        <v>173</v>
      </c>
      <c r="H131" s="136">
        <v>848.4</v>
      </c>
      <c r="I131" s="137"/>
      <c r="J131" s="138">
        <f>ROUND(I131*H131,2)</f>
        <v>0</v>
      </c>
      <c r="K131" s="134" t="s">
        <v>174</v>
      </c>
      <c r="L131" s="33"/>
      <c r="M131" s="139" t="s">
        <v>19</v>
      </c>
      <c r="N131" s="140" t="s">
        <v>47</v>
      </c>
      <c r="P131" s="141">
        <f>O131*H131</f>
        <v>0</v>
      </c>
      <c r="Q131" s="141">
        <v>0</v>
      </c>
      <c r="R131" s="141">
        <f>Q131*H131</f>
        <v>0</v>
      </c>
      <c r="S131" s="141">
        <v>0.29499999999999998</v>
      </c>
      <c r="T131" s="142">
        <f>S131*H131</f>
        <v>250.27799999999999</v>
      </c>
      <c r="AR131" s="143" t="s">
        <v>175</v>
      </c>
      <c r="AT131" s="143" t="s">
        <v>170</v>
      </c>
      <c r="AU131" s="143" t="s">
        <v>85</v>
      </c>
      <c r="AY131" s="18" t="s">
        <v>168</v>
      </c>
      <c r="BE131" s="144">
        <f>IF(N131="základní",J131,0)</f>
        <v>0</v>
      </c>
      <c r="BF131" s="144">
        <f>IF(N131="snížená",J131,0)</f>
        <v>0</v>
      </c>
      <c r="BG131" s="144">
        <f>IF(N131="zákl. přenesená",J131,0)</f>
        <v>0</v>
      </c>
      <c r="BH131" s="144">
        <f>IF(N131="sníž. přenesená",J131,0)</f>
        <v>0</v>
      </c>
      <c r="BI131" s="144">
        <f>IF(N131="nulová",J131,0)</f>
        <v>0</v>
      </c>
      <c r="BJ131" s="18" t="s">
        <v>83</v>
      </c>
      <c r="BK131" s="144">
        <f>ROUND(I131*H131,2)</f>
        <v>0</v>
      </c>
      <c r="BL131" s="18" t="s">
        <v>175</v>
      </c>
      <c r="BM131" s="143" t="s">
        <v>221</v>
      </c>
    </row>
    <row r="132" spans="2:65" s="1" customFormat="1" ht="11.25">
      <c r="B132" s="33"/>
      <c r="D132" s="145" t="s">
        <v>177</v>
      </c>
      <c r="F132" s="146" t="s">
        <v>222</v>
      </c>
      <c r="I132" s="147"/>
      <c r="L132" s="33"/>
      <c r="M132" s="148"/>
      <c r="T132" s="54"/>
      <c r="AT132" s="18" t="s">
        <v>177</v>
      </c>
      <c r="AU132" s="18" t="s">
        <v>85</v>
      </c>
    </row>
    <row r="133" spans="2:65" s="12" customFormat="1" ht="11.25">
      <c r="B133" s="149"/>
      <c r="D133" s="150" t="s">
        <v>179</v>
      </c>
      <c r="E133" s="151" t="s">
        <v>19</v>
      </c>
      <c r="F133" s="152" t="s">
        <v>223</v>
      </c>
      <c r="H133" s="151" t="s">
        <v>19</v>
      </c>
      <c r="I133" s="153"/>
      <c r="L133" s="149"/>
      <c r="M133" s="154"/>
      <c r="T133" s="155"/>
      <c r="AT133" s="151" t="s">
        <v>179</v>
      </c>
      <c r="AU133" s="151" t="s">
        <v>85</v>
      </c>
      <c r="AV133" s="12" t="s">
        <v>83</v>
      </c>
      <c r="AW133" s="12" t="s">
        <v>37</v>
      </c>
      <c r="AX133" s="12" t="s">
        <v>76</v>
      </c>
      <c r="AY133" s="151" t="s">
        <v>168</v>
      </c>
    </row>
    <row r="134" spans="2:65" s="12" customFormat="1" ht="11.25">
      <c r="B134" s="149"/>
      <c r="D134" s="150" t="s">
        <v>179</v>
      </c>
      <c r="E134" s="151" t="s">
        <v>19</v>
      </c>
      <c r="F134" s="152" t="s">
        <v>213</v>
      </c>
      <c r="H134" s="151" t="s">
        <v>19</v>
      </c>
      <c r="I134" s="153"/>
      <c r="L134" s="149"/>
      <c r="M134" s="154"/>
      <c r="T134" s="155"/>
      <c r="AT134" s="151" t="s">
        <v>179</v>
      </c>
      <c r="AU134" s="151" t="s">
        <v>85</v>
      </c>
      <c r="AV134" s="12" t="s">
        <v>83</v>
      </c>
      <c r="AW134" s="12" t="s">
        <v>37</v>
      </c>
      <c r="AX134" s="12" t="s">
        <v>76</v>
      </c>
      <c r="AY134" s="151" t="s">
        <v>168</v>
      </c>
    </row>
    <row r="135" spans="2:65" s="12" customFormat="1" ht="11.25">
      <c r="B135" s="149"/>
      <c r="D135" s="150" t="s">
        <v>179</v>
      </c>
      <c r="E135" s="151" t="s">
        <v>19</v>
      </c>
      <c r="F135" s="152" t="s">
        <v>224</v>
      </c>
      <c r="H135" s="151" t="s">
        <v>19</v>
      </c>
      <c r="I135" s="153"/>
      <c r="L135" s="149"/>
      <c r="M135" s="154"/>
      <c r="T135" s="155"/>
      <c r="AT135" s="151" t="s">
        <v>179</v>
      </c>
      <c r="AU135" s="151" t="s">
        <v>85</v>
      </c>
      <c r="AV135" s="12" t="s">
        <v>83</v>
      </c>
      <c r="AW135" s="12" t="s">
        <v>37</v>
      </c>
      <c r="AX135" s="12" t="s">
        <v>76</v>
      </c>
      <c r="AY135" s="151" t="s">
        <v>168</v>
      </c>
    </row>
    <row r="136" spans="2:65" s="13" customFormat="1" ht="11.25">
      <c r="B136" s="156"/>
      <c r="D136" s="150" t="s">
        <v>179</v>
      </c>
      <c r="E136" s="157" t="s">
        <v>19</v>
      </c>
      <c r="F136" s="158" t="s">
        <v>225</v>
      </c>
      <c r="H136" s="159">
        <v>42.3</v>
      </c>
      <c r="I136" s="160"/>
      <c r="L136" s="156"/>
      <c r="M136" s="161"/>
      <c r="T136" s="162"/>
      <c r="AT136" s="157" t="s">
        <v>179</v>
      </c>
      <c r="AU136" s="157" t="s">
        <v>85</v>
      </c>
      <c r="AV136" s="13" t="s">
        <v>85</v>
      </c>
      <c r="AW136" s="13" t="s">
        <v>37</v>
      </c>
      <c r="AX136" s="13" t="s">
        <v>76</v>
      </c>
      <c r="AY136" s="157" t="s">
        <v>168</v>
      </c>
    </row>
    <row r="137" spans="2:65" s="12" customFormat="1" ht="11.25">
      <c r="B137" s="149"/>
      <c r="D137" s="150" t="s">
        <v>179</v>
      </c>
      <c r="E137" s="151" t="s">
        <v>19</v>
      </c>
      <c r="F137" s="152" t="s">
        <v>226</v>
      </c>
      <c r="H137" s="151" t="s">
        <v>19</v>
      </c>
      <c r="I137" s="153"/>
      <c r="L137" s="149"/>
      <c r="M137" s="154"/>
      <c r="T137" s="155"/>
      <c r="AT137" s="151" t="s">
        <v>179</v>
      </c>
      <c r="AU137" s="151" t="s">
        <v>85</v>
      </c>
      <c r="AV137" s="12" t="s">
        <v>83</v>
      </c>
      <c r="AW137" s="12" t="s">
        <v>37</v>
      </c>
      <c r="AX137" s="12" t="s">
        <v>76</v>
      </c>
      <c r="AY137" s="151" t="s">
        <v>168</v>
      </c>
    </row>
    <row r="138" spans="2:65" s="13" customFormat="1" ht="11.25">
      <c r="B138" s="156"/>
      <c r="D138" s="150" t="s">
        <v>179</v>
      </c>
      <c r="E138" s="157" t="s">
        <v>19</v>
      </c>
      <c r="F138" s="158" t="s">
        <v>227</v>
      </c>
      <c r="H138" s="159">
        <v>404.5</v>
      </c>
      <c r="I138" s="160"/>
      <c r="L138" s="156"/>
      <c r="M138" s="161"/>
      <c r="T138" s="162"/>
      <c r="AT138" s="157" t="s">
        <v>179</v>
      </c>
      <c r="AU138" s="157" t="s">
        <v>85</v>
      </c>
      <c r="AV138" s="13" t="s">
        <v>85</v>
      </c>
      <c r="AW138" s="13" t="s">
        <v>37</v>
      </c>
      <c r="AX138" s="13" t="s">
        <v>76</v>
      </c>
      <c r="AY138" s="157" t="s">
        <v>168</v>
      </c>
    </row>
    <row r="139" spans="2:65" s="12" customFormat="1" ht="11.25">
      <c r="B139" s="149"/>
      <c r="D139" s="150" t="s">
        <v>179</v>
      </c>
      <c r="E139" s="151" t="s">
        <v>19</v>
      </c>
      <c r="F139" s="152" t="s">
        <v>228</v>
      </c>
      <c r="H139" s="151" t="s">
        <v>19</v>
      </c>
      <c r="I139" s="153"/>
      <c r="L139" s="149"/>
      <c r="M139" s="154"/>
      <c r="T139" s="155"/>
      <c r="AT139" s="151" t="s">
        <v>179</v>
      </c>
      <c r="AU139" s="151" t="s">
        <v>85</v>
      </c>
      <c r="AV139" s="12" t="s">
        <v>83</v>
      </c>
      <c r="AW139" s="12" t="s">
        <v>37</v>
      </c>
      <c r="AX139" s="12" t="s">
        <v>76</v>
      </c>
      <c r="AY139" s="151" t="s">
        <v>168</v>
      </c>
    </row>
    <row r="140" spans="2:65" s="13" customFormat="1" ht="11.25">
      <c r="B140" s="156"/>
      <c r="D140" s="150" t="s">
        <v>179</v>
      </c>
      <c r="E140" s="157" t="s">
        <v>19</v>
      </c>
      <c r="F140" s="158" t="s">
        <v>229</v>
      </c>
      <c r="H140" s="159">
        <v>401.6</v>
      </c>
      <c r="I140" s="160"/>
      <c r="L140" s="156"/>
      <c r="M140" s="161"/>
      <c r="T140" s="162"/>
      <c r="AT140" s="157" t="s">
        <v>179</v>
      </c>
      <c r="AU140" s="157" t="s">
        <v>85</v>
      </c>
      <c r="AV140" s="13" t="s">
        <v>85</v>
      </c>
      <c r="AW140" s="13" t="s">
        <v>37</v>
      </c>
      <c r="AX140" s="13" t="s">
        <v>76</v>
      </c>
      <c r="AY140" s="157" t="s">
        <v>168</v>
      </c>
    </row>
    <row r="141" spans="2:65" s="14" customFormat="1" ht="11.25">
      <c r="B141" s="163"/>
      <c r="D141" s="150" t="s">
        <v>179</v>
      </c>
      <c r="E141" s="164" t="s">
        <v>19</v>
      </c>
      <c r="F141" s="165" t="s">
        <v>183</v>
      </c>
      <c r="H141" s="166">
        <v>848.4</v>
      </c>
      <c r="I141" s="167"/>
      <c r="L141" s="163"/>
      <c r="M141" s="168"/>
      <c r="T141" s="169"/>
      <c r="AT141" s="164" t="s">
        <v>179</v>
      </c>
      <c r="AU141" s="164" t="s">
        <v>85</v>
      </c>
      <c r="AV141" s="14" t="s">
        <v>175</v>
      </c>
      <c r="AW141" s="14" t="s">
        <v>37</v>
      </c>
      <c r="AX141" s="14" t="s">
        <v>83</v>
      </c>
      <c r="AY141" s="164" t="s">
        <v>168</v>
      </c>
    </row>
    <row r="142" spans="2:65" s="1" customFormat="1" ht="62.65" customHeight="1">
      <c r="B142" s="33"/>
      <c r="C142" s="132" t="s">
        <v>230</v>
      </c>
      <c r="D142" s="132" t="s">
        <v>170</v>
      </c>
      <c r="E142" s="133" t="s">
        <v>231</v>
      </c>
      <c r="F142" s="134" t="s">
        <v>232</v>
      </c>
      <c r="G142" s="135" t="s">
        <v>173</v>
      </c>
      <c r="H142" s="136">
        <v>484.7</v>
      </c>
      <c r="I142" s="137"/>
      <c r="J142" s="138">
        <f>ROUND(I142*H142,2)</f>
        <v>0</v>
      </c>
      <c r="K142" s="134" t="s">
        <v>174</v>
      </c>
      <c r="L142" s="33"/>
      <c r="M142" s="139" t="s">
        <v>19</v>
      </c>
      <c r="N142" s="140" t="s">
        <v>47</v>
      </c>
      <c r="P142" s="141">
        <f>O142*H142</f>
        <v>0</v>
      </c>
      <c r="Q142" s="141">
        <v>0</v>
      </c>
      <c r="R142" s="141">
        <f>Q142*H142</f>
        <v>0</v>
      </c>
      <c r="S142" s="141">
        <v>0.32500000000000001</v>
      </c>
      <c r="T142" s="142">
        <f>S142*H142</f>
        <v>157.5275</v>
      </c>
      <c r="AR142" s="143" t="s">
        <v>175</v>
      </c>
      <c r="AT142" s="143" t="s">
        <v>170</v>
      </c>
      <c r="AU142" s="143" t="s">
        <v>85</v>
      </c>
      <c r="AY142" s="18" t="s">
        <v>168</v>
      </c>
      <c r="BE142" s="144">
        <f>IF(N142="základní",J142,0)</f>
        <v>0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8" t="s">
        <v>83</v>
      </c>
      <c r="BK142" s="144">
        <f>ROUND(I142*H142,2)</f>
        <v>0</v>
      </c>
      <c r="BL142" s="18" t="s">
        <v>175</v>
      </c>
      <c r="BM142" s="143" t="s">
        <v>233</v>
      </c>
    </row>
    <row r="143" spans="2:65" s="1" customFormat="1" ht="11.25">
      <c r="B143" s="33"/>
      <c r="D143" s="145" t="s">
        <v>177</v>
      </c>
      <c r="F143" s="146" t="s">
        <v>234</v>
      </c>
      <c r="I143" s="147"/>
      <c r="L143" s="33"/>
      <c r="M143" s="148"/>
      <c r="T143" s="54"/>
      <c r="AT143" s="18" t="s">
        <v>177</v>
      </c>
      <c r="AU143" s="18" t="s">
        <v>85</v>
      </c>
    </row>
    <row r="144" spans="2:65" s="12" customFormat="1" ht="11.25">
      <c r="B144" s="149"/>
      <c r="D144" s="150" t="s">
        <v>179</v>
      </c>
      <c r="E144" s="151" t="s">
        <v>19</v>
      </c>
      <c r="F144" s="152" t="s">
        <v>235</v>
      </c>
      <c r="H144" s="151" t="s">
        <v>19</v>
      </c>
      <c r="I144" s="153"/>
      <c r="L144" s="149"/>
      <c r="M144" s="154"/>
      <c r="T144" s="155"/>
      <c r="AT144" s="151" t="s">
        <v>179</v>
      </c>
      <c r="AU144" s="151" t="s">
        <v>85</v>
      </c>
      <c r="AV144" s="12" t="s">
        <v>83</v>
      </c>
      <c r="AW144" s="12" t="s">
        <v>37</v>
      </c>
      <c r="AX144" s="12" t="s">
        <v>76</v>
      </c>
      <c r="AY144" s="151" t="s">
        <v>168</v>
      </c>
    </row>
    <row r="145" spans="2:65" s="12" customFormat="1" ht="11.25">
      <c r="B145" s="149"/>
      <c r="D145" s="150" t="s">
        <v>179</v>
      </c>
      <c r="E145" s="151" t="s">
        <v>19</v>
      </c>
      <c r="F145" s="152" t="s">
        <v>213</v>
      </c>
      <c r="H145" s="151" t="s">
        <v>19</v>
      </c>
      <c r="I145" s="153"/>
      <c r="L145" s="149"/>
      <c r="M145" s="154"/>
      <c r="T145" s="155"/>
      <c r="AT145" s="151" t="s">
        <v>179</v>
      </c>
      <c r="AU145" s="151" t="s">
        <v>85</v>
      </c>
      <c r="AV145" s="12" t="s">
        <v>83</v>
      </c>
      <c r="AW145" s="12" t="s">
        <v>37</v>
      </c>
      <c r="AX145" s="12" t="s">
        <v>76</v>
      </c>
      <c r="AY145" s="151" t="s">
        <v>168</v>
      </c>
    </row>
    <row r="146" spans="2:65" s="12" customFormat="1" ht="11.25">
      <c r="B146" s="149"/>
      <c r="D146" s="150" t="s">
        <v>179</v>
      </c>
      <c r="E146" s="151" t="s">
        <v>19</v>
      </c>
      <c r="F146" s="152" t="s">
        <v>214</v>
      </c>
      <c r="H146" s="151" t="s">
        <v>19</v>
      </c>
      <c r="I146" s="153"/>
      <c r="L146" s="149"/>
      <c r="M146" s="154"/>
      <c r="T146" s="155"/>
      <c r="AT146" s="151" t="s">
        <v>179</v>
      </c>
      <c r="AU146" s="151" t="s">
        <v>85</v>
      </c>
      <c r="AV146" s="12" t="s">
        <v>83</v>
      </c>
      <c r="AW146" s="12" t="s">
        <v>37</v>
      </c>
      <c r="AX146" s="12" t="s">
        <v>76</v>
      </c>
      <c r="AY146" s="151" t="s">
        <v>168</v>
      </c>
    </row>
    <row r="147" spans="2:65" s="13" customFormat="1" ht="11.25">
      <c r="B147" s="156"/>
      <c r="D147" s="150" t="s">
        <v>179</v>
      </c>
      <c r="E147" s="157" t="s">
        <v>19</v>
      </c>
      <c r="F147" s="158" t="s">
        <v>236</v>
      </c>
      <c r="H147" s="159">
        <v>73.5</v>
      </c>
      <c r="I147" s="160"/>
      <c r="L147" s="156"/>
      <c r="M147" s="161"/>
      <c r="T147" s="162"/>
      <c r="AT147" s="157" t="s">
        <v>179</v>
      </c>
      <c r="AU147" s="157" t="s">
        <v>85</v>
      </c>
      <c r="AV147" s="13" t="s">
        <v>85</v>
      </c>
      <c r="AW147" s="13" t="s">
        <v>37</v>
      </c>
      <c r="AX147" s="13" t="s">
        <v>76</v>
      </c>
      <c r="AY147" s="157" t="s">
        <v>168</v>
      </c>
    </row>
    <row r="148" spans="2:65" s="12" customFormat="1" ht="11.25">
      <c r="B148" s="149"/>
      <c r="D148" s="150" t="s">
        <v>179</v>
      </c>
      <c r="E148" s="151" t="s">
        <v>19</v>
      </c>
      <c r="F148" s="152" t="s">
        <v>237</v>
      </c>
      <c r="H148" s="151" t="s">
        <v>19</v>
      </c>
      <c r="I148" s="153"/>
      <c r="L148" s="149"/>
      <c r="M148" s="154"/>
      <c r="T148" s="155"/>
      <c r="AT148" s="151" t="s">
        <v>179</v>
      </c>
      <c r="AU148" s="151" t="s">
        <v>85</v>
      </c>
      <c r="AV148" s="12" t="s">
        <v>83</v>
      </c>
      <c r="AW148" s="12" t="s">
        <v>37</v>
      </c>
      <c r="AX148" s="12" t="s">
        <v>76</v>
      </c>
      <c r="AY148" s="151" t="s">
        <v>168</v>
      </c>
    </row>
    <row r="149" spans="2:65" s="13" customFormat="1" ht="11.25">
      <c r="B149" s="156"/>
      <c r="D149" s="150" t="s">
        <v>179</v>
      </c>
      <c r="E149" s="157" t="s">
        <v>19</v>
      </c>
      <c r="F149" s="158" t="s">
        <v>238</v>
      </c>
      <c r="H149" s="159">
        <v>305.2</v>
      </c>
      <c r="I149" s="160"/>
      <c r="L149" s="156"/>
      <c r="M149" s="161"/>
      <c r="T149" s="162"/>
      <c r="AT149" s="157" t="s">
        <v>179</v>
      </c>
      <c r="AU149" s="157" t="s">
        <v>85</v>
      </c>
      <c r="AV149" s="13" t="s">
        <v>85</v>
      </c>
      <c r="AW149" s="13" t="s">
        <v>37</v>
      </c>
      <c r="AX149" s="13" t="s">
        <v>76</v>
      </c>
      <c r="AY149" s="157" t="s">
        <v>168</v>
      </c>
    </row>
    <row r="150" spans="2:65" s="12" customFormat="1" ht="11.25">
      <c r="B150" s="149"/>
      <c r="D150" s="150" t="s">
        <v>179</v>
      </c>
      <c r="E150" s="151" t="s">
        <v>19</v>
      </c>
      <c r="F150" s="152" t="s">
        <v>239</v>
      </c>
      <c r="H150" s="151" t="s">
        <v>19</v>
      </c>
      <c r="I150" s="153"/>
      <c r="L150" s="149"/>
      <c r="M150" s="154"/>
      <c r="T150" s="155"/>
      <c r="AT150" s="151" t="s">
        <v>179</v>
      </c>
      <c r="AU150" s="151" t="s">
        <v>85</v>
      </c>
      <c r="AV150" s="12" t="s">
        <v>83</v>
      </c>
      <c r="AW150" s="12" t="s">
        <v>37</v>
      </c>
      <c r="AX150" s="12" t="s">
        <v>76</v>
      </c>
      <c r="AY150" s="151" t="s">
        <v>168</v>
      </c>
    </row>
    <row r="151" spans="2:65" s="13" customFormat="1" ht="11.25">
      <c r="B151" s="156"/>
      <c r="D151" s="150" t="s">
        <v>179</v>
      </c>
      <c r="E151" s="157" t="s">
        <v>19</v>
      </c>
      <c r="F151" s="158" t="s">
        <v>240</v>
      </c>
      <c r="H151" s="159">
        <v>106</v>
      </c>
      <c r="I151" s="160"/>
      <c r="L151" s="156"/>
      <c r="M151" s="161"/>
      <c r="T151" s="162"/>
      <c r="AT151" s="157" t="s">
        <v>179</v>
      </c>
      <c r="AU151" s="157" t="s">
        <v>85</v>
      </c>
      <c r="AV151" s="13" t="s">
        <v>85</v>
      </c>
      <c r="AW151" s="13" t="s">
        <v>37</v>
      </c>
      <c r="AX151" s="13" t="s">
        <v>76</v>
      </c>
      <c r="AY151" s="157" t="s">
        <v>168</v>
      </c>
    </row>
    <row r="152" spans="2:65" s="14" customFormat="1" ht="11.25">
      <c r="B152" s="163"/>
      <c r="D152" s="150" t="s">
        <v>179</v>
      </c>
      <c r="E152" s="164" t="s">
        <v>19</v>
      </c>
      <c r="F152" s="165" t="s">
        <v>183</v>
      </c>
      <c r="H152" s="166">
        <v>484.7</v>
      </c>
      <c r="I152" s="167"/>
      <c r="L152" s="163"/>
      <c r="M152" s="168"/>
      <c r="T152" s="169"/>
      <c r="AT152" s="164" t="s">
        <v>179</v>
      </c>
      <c r="AU152" s="164" t="s">
        <v>85</v>
      </c>
      <c r="AV152" s="14" t="s">
        <v>175</v>
      </c>
      <c r="AW152" s="14" t="s">
        <v>37</v>
      </c>
      <c r="AX152" s="14" t="s">
        <v>83</v>
      </c>
      <c r="AY152" s="164" t="s">
        <v>168</v>
      </c>
    </row>
    <row r="153" spans="2:65" s="1" customFormat="1" ht="44.25" customHeight="1">
      <c r="B153" s="33"/>
      <c r="C153" s="132" t="s">
        <v>241</v>
      </c>
      <c r="D153" s="132" t="s">
        <v>170</v>
      </c>
      <c r="E153" s="133" t="s">
        <v>242</v>
      </c>
      <c r="F153" s="134" t="s">
        <v>243</v>
      </c>
      <c r="G153" s="135" t="s">
        <v>173</v>
      </c>
      <c r="H153" s="136">
        <v>1050.8</v>
      </c>
      <c r="I153" s="137"/>
      <c r="J153" s="138">
        <f>ROUND(I153*H153,2)</f>
        <v>0</v>
      </c>
      <c r="K153" s="134" t="s">
        <v>174</v>
      </c>
      <c r="L153" s="33"/>
      <c r="M153" s="139" t="s">
        <v>19</v>
      </c>
      <c r="N153" s="140" t="s">
        <v>47</v>
      </c>
      <c r="P153" s="141">
        <f>O153*H153</f>
        <v>0</v>
      </c>
      <c r="Q153" s="141">
        <v>3.0000000000000001E-5</v>
      </c>
      <c r="R153" s="141">
        <f>Q153*H153</f>
        <v>3.1523999999999996E-2</v>
      </c>
      <c r="S153" s="141">
        <v>0.23</v>
      </c>
      <c r="T153" s="142">
        <f>S153*H153</f>
        <v>241.684</v>
      </c>
      <c r="AR153" s="143" t="s">
        <v>175</v>
      </c>
      <c r="AT153" s="143" t="s">
        <v>170</v>
      </c>
      <c r="AU153" s="143" t="s">
        <v>85</v>
      </c>
      <c r="AY153" s="18" t="s">
        <v>168</v>
      </c>
      <c r="BE153" s="144">
        <f>IF(N153="základní",J153,0)</f>
        <v>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8" t="s">
        <v>83</v>
      </c>
      <c r="BK153" s="144">
        <f>ROUND(I153*H153,2)</f>
        <v>0</v>
      </c>
      <c r="BL153" s="18" t="s">
        <v>175</v>
      </c>
      <c r="BM153" s="143" t="s">
        <v>244</v>
      </c>
    </row>
    <row r="154" spans="2:65" s="1" customFormat="1" ht="11.25">
      <c r="B154" s="33"/>
      <c r="D154" s="145" t="s">
        <v>177</v>
      </c>
      <c r="F154" s="146" t="s">
        <v>245</v>
      </c>
      <c r="I154" s="147"/>
      <c r="L154" s="33"/>
      <c r="M154" s="148"/>
      <c r="T154" s="54"/>
      <c r="AT154" s="18" t="s">
        <v>177</v>
      </c>
      <c r="AU154" s="18" t="s">
        <v>85</v>
      </c>
    </row>
    <row r="155" spans="2:65" s="12" customFormat="1" ht="11.25">
      <c r="B155" s="149"/>
      <c r="D155" s="150" t="s">
        <v>179</v>
      </c>
      <c r="E155" s="151" t="s">
        <v>19</v>
      </c>
      <c r="F155" s="152" t="s">
        <v>246</v>
      </c>
      <c r="H155" s="151" t="s">
        <v>19</v>
      </c>
      <c r="I155" s="153"/>
      <c r="L155" s="149"/>
      <c r="M155" s="154"/>
      <c r="T155" s="155"/>
      <c r="AT155" s="151" t="s">
        <v>179</v>
      </c>
      <c r="AU155" s="151" t="s">
        <v>85</v>
      </c>
      <c r="AV155" s="12" t="s">
        <v>83</v>
      </c>
      <c r="AW155" s="12" t="s">
        <v>37</v>
      </c>
      <c r="AX155" s="12" t="s">
        <v>76</v>
      </c>
      <c r="AY155" s="151" t="s">
        <v>168</v>
      </c>
    </row>
    <row r="156" spans="2:65" s="12" customFormat="1" ht="11.25">
      <c r="B156" s="149"/>
      <c r="D156" s="150" t="s">
        <v>179</v>
      </c>
      <c r="E156" s="151" t="s">
        <v>19</v>
      </c>
      <c r="F156" s="152" t="s">
        <v>181</v>
      </c>
      <c r="H156" s="151" t="s">
        <v>19</v>
      </c>
      <c r="I156" s="153"/>
      <c r="L156" s="149"/>
      <c r="M156" s="154"/>
      <c r="T156" s="155"/>
      <c r="AT156" s="151" t="s">
        <v>179</v>
      </c>
      <c r="AU156" s="151" t="s">
        <v>85</v>
      </c>
      <c r="AV156" s="12" t="s">
        <v>83</v>
      </c>
      <c r="AW156" s="12" t="s">
        <v>37</v>
      </c>
      <c r="AX156" s="12" t="s">
        <v>76</v>
      </c>
      <c r="AY156" s="151" t="s">
        <v>168</v>
      </c>
    </row>
    <row r="157" spans="2:65" s="13" customFormat="1" ht="11.25">
      <c r="B157" s="156"/>
      <c r="D157" s="150" t="s">
        <v>179</v>
      </c>
      <c r="E157" s="157" t="s">
        <v>19</v>
      </c>
      <c r="F157" s="158" t="s">
        <v>247</v>
      </c>
      <c r="H157" s="159">
        <v>1050.8</v>
      </c>
      <c r="I157" s="160"/>
      <c r="L157" s="156"/>
      <c r="M157" s="161"/>
      <c r="T157" s="162"/>
      <c r="AT157" s="157" t="s">
        <v>179</v>
      </c>
      <c r="AU157" s="157" t="s">
        <v>85</v>
      </c>
      <c r="AV157" s="13" t="s">
        <v>85</v>
      </c>
      <c r="AW157" s="13" t="s">
        <v>37</v>
      </c>
      <c r="AX157" s="13" t="s">
        <v>76</v>
      </c>
      <c r="AY157" s="157" t="s">
        <v>168</v>
      </c>
    </row>
    <row r="158" spans="2:65" s="14" customFormat="1" ht="11.25">
      <c r="B158" s="163"/>
      <c r="D158" s="150" t="s">
        <v>179</v>
      </c>
      <c r="E158" s="164" t="s">
        <v>19</v>
      </c>
      <c r="F158" s="165" t="s">
        <v>183</v>
      </c>
      <c r="H158" s="166">
        <v>1050.8</v>
      </c>
      <c r="I158" s="167"/>
      <c r="L158" s="163"/>
      <c r="M158" s="168"/>
      <c r="T158" s="169"/>
      <c r="AT158" s="164" t="s">
        <v>179</v>
      </c>
      <c r="AU158" s="164" t="s">
        <v>85</v>
      </c>
      <c r="AV158" s="14" t="s">
        <v>175</v>
      </c>
      <c r="AW158" s="14" t="s">
        <v>37</v>
      </c>
      <c r="AX158" s="14" t="s">
        <v>83</v>
      </c>
      <c r="AY158" s="164" t="s">
        <v>168</v>
      </c>
    </row>
    <row r="159" spans="2:65" s="1" customFormat="1" ht="49.15" customHeight="1">
      <c r="B159" s="33"/>
      <c r="C159" s="132" t="s">
        <v>248</v>
      </c>
      <c r="D159" s="132" t="s">
        <v>170</v>
      </c>
      <c r="E159" s="133" t="s">
        <v>249</v>
      </c>
      <c r="F159" s="134" t="s">
        <v>250</v>
      </c>
      <c r="G159" s="135" t="s">
        <v>251</v>
      </c>
      <c r="H159" s="136">
        <v>1104</v>
      </c>
      <c r="I159" s="137"/>
      <c r="J159" s="138">
        <f>ROUND(I159*H159,2)</f>
        <v>0</v>
      </c>
      <c r="K159" s="134" t="s">
        <v>174</v>
      </c>
      <c r="L159" s="33"/>
      <c r="M159" s="139" t="s">
        <v>19</v>
      </c>
      <c r="N159" s="140" t="s">
        <v>47</v>
      </c>
      <c r="P159" s="141">
        <f>O159*H159</f>
        <v>0</v>
      </c>
      <c r="Q159" s="141">
        <v>0</v>
      </c>
      <c r="R159" s="141">
        <f>Q159*H159</f>
        <v>0</v>
      </c>
      <c r="S159" s="141">
        <v>0.20499999999999999</v>
      </c>
      <c r="T159" s="142">
        <f>S159*H159</f>
        <v>226.32</v>
      </c>
      <c r="AR159" s="143" t="s">
        <v>175</v>
      </c>
      <c r="AT159" s="143" t="s">
        <v>170</v>
      </c>
      <c r="AU159" s="143" t="s">
        <v>85</v>
      </c>
      <c r="AY159" s="18" t="s">
        <v>168</v>
      </c>
      <c r="BE159" s="144">
        <f>IF(N159="základní",J159,0)</f>
        <v>0</v>
      </c>
      <c r="BF159" s="144">
        <f>IF(N159="snížená",J159,0)</f>
        <v>0</v>
      </c>
      <c r="BG159" s="144">
        <f>IF(N159="zákl. přenesená",J159,0)</f>
        <v>0</v>
      </c>
      <c r="BH159" s="144">
        <f>IF(N159="sníž. přenesená",J159,0)</f>
        <v>0</v>
      </c>
      <c r="BI159" s="144">
        <f>IF(N159="nulová",J159,0)</f>
        <v>0</v>
      </c>
      <c r="BJ159" s="18" t="s">
        <v>83</v>
      </c>
      <c r="BK159" s="144">
        <f>ROUND(I159*H159,2)</f>
        <v>0</v>
      </c>
      <c r="BL159" s="18" t="s">
        <v>175</v>
      </c>
      <c r="BM159" s="143" t="s">
        <v>252</v>
      </c>
    </row>
    <row r="160" spans="2:65" s="1" customFormat="1" ht="11.25">
      <c r="B160" s="33"/>
      <c r="D160" s="145" t="s">
        <v>177</v>
      </c>
      <c r="F160" s="146" t="s">
        <v>253</v>
      </c>
      <c r="I160" s="147"/>
      <c r="L160" s="33"/>
      <c r="M160" s="148"/>
      <c r="T160" s="54"/>
      <c r="AT160" s="18" t="s">
        <v>177</v>
      </c>
      <c r="AU160" s="18" t="s">
        <v>85</v>
      </c>
    </row>
    <row r="161" spans="2:51" s="12" customFormat="1" ht="22.5">
      <c r="B161" s="149"/>
      <c r="D161" s="150" t="s">
        <v>179</v>
      </c>
      <c r="E161" s="151" t="s">
        <v>19</v>
      </c>
      <c r="F161" s="152" t="s">
        <v>254</v>
      </c>
      <c r="H161" s="151" t="s">
        <v>19</v>
      </c>
      <c r="I161" s="153"/>
      <c r="L161" s="149"/>
      <c r="M161" s="154"/>
      <c r="T161" s="155"/>
      <c r="AT161" s="151" t="s">
        <v>179</v>
      </c>
      <c r="AU161" s="151" t="s">
        <v>85</v>
      </c>
      <c r="AV161" s="12" t="s">
        <v>83</v>
      </c>
      <c r="AW161" s="12" t="s">
        <v>37</v>
      </c>
      <c r="AX161" s="12" t="s">
        <v>76</v>
      </c>
      <c r="AY161" s="151" t="s">
        <v>168</v>
      </c>
    </row>
    <row r="162" spans="2:51" s="12" customFormat="1" ht="11.25">
      <c r="B162" s="149"/>
      <c r="D162" s="150" t="s">
        <v>179</v>
      </c>
      <c r="E162" s="151" t="s">
        <v>19</v>
      </c>
      <c r="F162" s="152" t="s">
        <v>255</v>
      </c>
      <c r="H162" s="151" t="s">
        <v>19</v>
      </c>
      <c r="I162" s="153"/>
      <c r="L162" s="149"/>
      <c r="M162" s="154"/>
      <c r="T162" s="155"/>
      <c r="AT162" s="151" t="s">
        <v>179</v>
      </c>
      <c r="AU162" s="151" t="s">
        <v>85</v>
      </c>
      <c r="AV162" s="12" t="s">
        <v>83</v>
      </c>
      <c r="AW162" s="12" t="s">
        <v>37</v>
      </c>
      <c r="AX162" s="12" t="s">
        <v>76</v>
      </c>
      <c r="AY162" s="151" t="s">
        <v>168</v>
      </c>
    </row>
    <row r="163" spans="2:51" s="13" customFormat="1" ht="11.25">
      <c r="B163" s="156"/>
      <c r="D163" s="150" t="s">
        <v>179</v>
      </c>
      <c r="E163" s="157" t="s">
        <v>19</v>
      </c>
      <c r="F163" s="158" t="s">
        <v>256</v>
      </c>
      <c r="H163" s="159">
        <v>638</v>
      </c>
      <c r="I163" s="160"/>
      <c r="L163" s="156"/>
      <c r="M163" s="161"/>
      <c r="T163" s="162"/>
      <c r="AT163" s="157" t="s">
        <v>179</v>
      </c>
      <c r="AU163" s="157" t="s">
        <v>85</v>
      </c>
      <c r="AV163" s="13" t="s">
        <v>85</v>
      </c>
      <c r="AW163" s="13" t="s">
        <v>37</v>
      </c>
      <c r="AX163" s="13" t="s">
        <v>76</v>
      </c>
      <c r="AY163" s="157" t="s">
        <v>168</v>
      </c>
    </row>
    <row r="164" spans="2:51" s="15" customFormat="1" ht="11.25">
      <c r="B164" s="170"/>
      <c r="D164" s="150" t="s">
        <v>179</v>
      </c>
      <c r="E164" s="171" t="s">
        <v>19</v>
      </c>
      <c r="F164" s="172" t="s">
        <v>257</v>
      </c>
      <c r="H164" s="173">
        <v>638</v>
      </c>
      <c r="I164" s="174"/>
      <c r="L164" s="170"/>
      <c r="M164" s="175"/>
      <c r="T164" s="176"/>
      <c r="AT164" s="171" t="s">
        <v>179</v>
      </c>
      <c r="AU164" s="171" t="s">
        <v>85</v>
      </c>
      <c r="AV164" s="15" t="s">
        <v>191</v>
      </c>
      <c r="AW164" s="15" t="s">
        <v>37</v>
      </c>
      <c r="AX164" s="15" t="s">
        <v>76</v>
      </c>
      <c r="AY164" s="171" t="s">
        <v>168</v>
      </c>
    </row>
    <row r="165" spans="2:51" s="12" customFormat="1" ht="11.25">
      <c r="B165" s="149"/>
      <c r="D165" s="150" t="s">
        <v>179</v>
      </c>
      <c r="E165" s="151" t="s">
        <v>19</v>
      </c>
      <c r="F165" s="152" t="s">
        <v>258</v>
      </c>
      <c r="H165" s="151" t="s">
        <v>19</v>
      </c>
      <c r="I165" s="153"/>
      <c r="L165" s="149"/>
      <c r="M165" s="154"/>
      <c r="T165" s="155"/>
      <c r="AT165" s="151" t="s">
        <v>179</v>
      </c>
      <c r="AU165" s="151" t="s">
        <v>85</v>
      </c>
      <c r="AV165" s="12" t="s">
        <v>83</v>
      </c>
      <c r="AW165" s="12" t="s">
        <v>37</v>
      </c>
      <c r="AX165" s="12" t="s">
        <v>76</v>
      </c>
      <c r="AY165" s="151" t="s">
        <v>168</v>
      </c>
    </row>
    <row r="166" spans="2:51" s="13" customFormat="1" ht="11.25">
      <c r="B166" s="156"/>
      <c r="D166" s="150" t="s">
        <v>179</v>
      </c>
      <c r="E166" s="157" t="s">
        <v>19</v>
      </c>
      <c r="F166" s="158" t="s">
        <v>259</v>
      </c>
      <c r="H166" s="159">
        <v>96</v>
      </c>
      <c r="I166" s="160"/>
      <c r="L166" s="156"/>
      <c r="M166" s="161"/>
      <c r="T166" s="162"/>
      <c r="AT166" s="157" t="s">
        <v>179</v>
      </c>
      <c r="AU166" s="157" t="s">
        <v>85</v>
      </c>
      <c r="AV166" s="13" t="s">
        <v>85</v>
      </c>
      <c r="AW166" s="13" t="s">
        <v>37</v>
      </c>
      <c r="AX166" s="13" t="s">
        <v>76</v>
      </c>
      <c r="AY166" s="157" t="s">
        <v>168</v>
      </c>
    </row>
    <row r="167" spans="2:51" s="15" customFormat="1" ht="11.25">
      <c r="B167" s="170"/>
      <c r="D167" s="150" t="s">
        <v>179</v>
      </c>
      <c r="E167" s="171" t="s">
        <v>19</v>
      </c>
      <c r="F167" s="172" t="s">
        <v>257</v>
      </c>
      <c r="H167" s="173">
        <v>96</v>
      </c>
      <c r="I167" s="174"/>
      <c r="L167" s="170"/>
      <c r="M167" s="175"/>
      <c r="T167" s="176"/>
      <c r="AT167" s="171" t="s">
        <v>179</v>
      </c>
      <c r="AU167" s="171" t="s">
        <v>85</v>
      </c>
      <c r="AV167" s="15" t="s">
        <v>191</v>
      </c>
      <c r="AW167" s="15" t="s">
        <v>37</v>
      </c>
      <c r="AX167" s="15" t="s">
        <v>76</v>
      </c>
      <c r="AY167" s="171" t="s">
        <v>168</v>
      </c>
    </row>
    <row r="168" spans="2:51" s="12" customFormat="1" ht="11.25">
      <c r="B168" s="149"/>
      <c r="D168" s="150" t="s">
        <v>179</v>
      </c>
      <c r="E168" s="151" t="s">
        <v>19</v>
      </c>
      <c r="F168" s="152" t="s">
        <v>260</v>
      </c>
      <c r="H168" s="151" t="s">
        <v>19</v>
      </c>
      <c r="I168" s="153"/>
      <c r="L168" s="149"/>
      <c r="M168" s="154"/>
      <c r="T168" s="155"/>
      <c r="AT168" s="151" t="s">
        <v>179</v>
      </c>
      <c r="AU168" s="151" t="s">
        <v>85</v>
      </c>
      <c r="AV168" s="12" t="s">
        <v>83</v>
      </c>
      <c r="AW168" s="12" t="s">
        <v>37</v>
      </c>
      <c r="AX168" s="12" t="s">
        <v>76</v>
      </c>
      <c r="AY168" s="151" t="s">
        <v>168</v>
      </c>
    </row>
    <row r="169" spans="2:51" s="13" customFormat="1" ht="11.25">
      <c r="B169" s="156"/>
      <c r="D169" s="150" t="s">
        <v>179</v>
      </c>
      <c r="E169" s="157" t="s">
        <v>19</v>
      </c>
      <c r="F169" s="158" t="s">
        <v>261</v>
      </c>
      <c r="H169" s="159">
        <v>113</v>
      </c>
      <c r="I169" s="160"/>
      <c r="L169" s="156"/>
      <c r="M169" s="161"/>
      <c r="T169" s="162"/>
      <c r="AT169" s="157" t="s">
        <v>179</v>
      </c>
      <c r="AU169" s="157" t="s">
        <v>85</v>
      </c>
      <c r="AV169" s="13" t="s">
        <v>85</v>
      </c>
      <c r="AW169" s="13" t="s">
        <v>37</v>
      </c>
      <c r="AX169" s="13" t="s">
        <v>76</v>
      </c>
      <c r="AY169" s="157" t="s">
        <v>168</v>
      </c>
    </row>
    <row r="170" spans="2:51" s="15" customFormat="1" ht="11.25">
      <c r="B170" s="170"/>
      <c r="D170" s="150" t="s">
        <v>179</v>
      </c>
      <c r="E170" s="171" t="s">
        <v>19</v>
      </c>
      <c r="F170" s="172" t="s">
        <v>257</v>
      </c>
      <c r="H170" s="173">
        <v>113</v>
      </c>
      <c r="I170" s="174"/>
      <c r="L170" s="170"/>
      <c r="M170" s="175"/>
      <c r="T170" s="176"/>
      <c r="AT170" s="171" t="s">
        <v>179</v>
      </c>
      <c r="AU170" s="171" t="s">
        <v>85</v>
      </c>
      <c r="AV170" s="15" t="s">
        <v>191</v>
      </c>
      <c r="AW170" s="15" t="s">
        <v>37</v>
      </c>
      <c r="AX170" s="15" t="s">
        <v>76</v>
      </c>
      <c r="AY170" s="171" t="s">
        <v>168</v>
      </c>
    </row>
    <row r="171" spans="2:51" s="12" customFormat="1" ht="11.25">
      <c r="B171" s="149"/>
      <c r="D171" s="150" t="s">
        <v>179</v>
      </c>
      <c r="E171" s="151" t="s">
        <v>19</v>
      </c>
      <c r="F171" s="152" t="s">
        <v>228</v>
      </c>
      <c r="H171" s="151" t="s">
        <v>19</v>
      </c>
      <c r="I171" s="153"/>
      <c r="L171" s="149"/>
      <c r="M171" s="154"/>
      <c r="T171" s="155"/>
      <c r="AT171" s="151" t="s">
        <v>179</v>
      </c>
      <c r="AU171" s="151" t="s">
        <v>85</v>
      </c>
      <c r="AV171" s="12" t="s">
        <v>83</v>
      </c>
      <c r="AW171" s="12" t="s">
        <v>37</v>
      </c>
      <c r="AX171" s="12" t="s">
        <v>76</v>
      </c>
      <c r="AY171" s="151" t="s">
        <v>168</v>
      </c>
    </row>
    <row r="172" spans="2:51" s="13" customFormat="1" ht="11.25">
      <c r="B172" s="156"/>
      <c r="D172" s="150" t="s">
        <v>179</v>
      </c>
      <c r="E172" s="157" t="s">
        <v>19</v>
      </c>
      <c r="F172" s="158" t="s">
        <v>262</v>
      </c>
      <c r="H172" s="159">
        <v>39.5</v>
      </c>
      <c r="I172" s="160"/>
      <c r="L172" s="156"/>
      <c r="M172" s="161"/>
      <c r="T172" s="162"/>
      <c r="AT172" s="157" t="s">
        <v>179</v>
      </c>
      <c r="AU172" s="157" t="s">
        <v>85</v>
      </c>
      <c r="AV172" s="13" t="s">
        <v>85</v>
      </c>
      <c r="AW172" s="13" t="s">
        <v>37</v>
      </c>
      <c r="AX172" s="13" t="s">
        <v>76</v>
      </c>
      <c r="AY172" s="157" t="s">
        <v>168</v>
      </c>
    </row>
    <row r="173" spans="2:51" s="13" customFormat="1" ht="11.25">
      <c r="B173" s="156"/>
      <c r="D173" s="150" t="s">
        <v>179</v>
      </c>
      <c r="E173" s="157" t="s">
        <v>19</v>
      </c>
      <c r="F173" s="158" t="s">
        <v>263</v>
      </c>
      <c r="H173" s="159">
        <v>47</v>
      </c>
      <c r="I173" s="160"/>
      <c r="L173" s="156"/>
      <c r="M173" s="161"/>
      <c r="T173" s="162"/>
      <c r="AT173" s="157" t="s">
        <v>179</v>
      </c>
      <c r="AU173" s="157" t="s">
        <v>85</v>
      </c>
      <c r="AV173" s="13" t="s">
        <v>85</v>
      </c>
      <c r="AW173" s="13" t="s">
        <v>37</v>
      </c>
      <c r="AX173" s="13" t="s">
        <v>76</v>
      </c>
      <c r="AY173" s="157" t="s">
        <v>168</v>
      </c>
    </row>
    <row r="174" spans="2:51" s="15" customFormat="1" ht="11.25">
      <c r="B174" s="170"/>
      <c r="D174" s="150" t="s">
        <v>179</v>
      </c>
      <c r="E174" s="171" t="s">
        <v>19</v>
      </c>
      <c r="F174" s="172" t="s">
        <v>257</v>
      </c>
      <c r="H174" s="173">
        <v>86.5</v>
      </c>
      <c r="I174" s="174"/>
      <c r="L174" s="170"/>
      <c r="M174" s="175"/>
      <c r="T174" s="176"/>
      <c r="AT174" s="171" t="s">
        <v>179</v>
      </c>
      <c r="AU174" s="171" t="s">
        <v>85</v>
      </c>
      <c r="AV174" s="15" t="s">
        <v>191</v>
      </c>
      <c r="AW174" s="15" t="s">
        <v>37</v>
      </c>
      <c r="AX174" s="15" t="s">
        <v>76</v>
      </c>
      <c r="AY174" s="171" t="s">
        <v>168</v>
      </c>
    </row>
    <row r="175" spans="2:51" s="12" customFormat="1" ht="11.25">
      <c r="B175" s="149"/>
      <c r="D175" s="150" t="s">
        <v>179</v>
      </c>
      <c r="E175" s="151" t="s">
        <v>19</v>
      </c>
      <c r="F175" s="152" t="s">
        <v>264</v>
      </c>
      <c r="H175" s="151" t="s">
        <v>19</v>
      </c>
      <c r="I175" s="153"/>
      <c r="L175" s="149"/>
      <c r="M175" s="154"/>
      <c r="T175" s="155"/>
      <c r="AT175" s="151" t="s">
        <v>179</v>
      </c>
      <c r="AU175" s="151" t="s">
        <v>85</v>
      </c>
      <c r="AV175" s="12" t="s">
        <v>83</v>
      </c>
      <c r="AW175" s="12" t="s">
        <v>37</v>
      </c>
      <c r="AX175" s="12" t="s">
        <v>76</v>
      </c>
      <c r="AY175" s="151" t="s">
        <v>168</v>
      </c>
    </row>
    <row r="176" spans="2:51" s="13" customFormat="1" ht="11.25">
      <c r="B176" s="156"/>
      <c r="D176" s="150" t="s">
        <v>179</v>
      </c>
      <c r="E176" s="157" t="s">
        <v>19</v>
      </c>
      <c r="F176" s="158" t="s">
        <v>265</v>
      </c>
      <c r="H176" s="159">
        <v>17</v>
      </c>
      <c r="I176" s="160"/>
      <c r="L176" s="156"/>
      <c r="M176" s="161"/>
      <c r="T176" s="162"/>
      <c r="AT176" s="157" t="s">
        <v>179</v>
      </c>
      <c r="AU176" s="157" t="s">
        <v>85</v>
      </c>
      <c r="AV176" s="13" t="s">
        <v>85</v>
      </c>
      <c r="AW176" s="13" t="s">
        <v>37</v>
      </c>
      <c r="AX176" s="13" t="s">
        <v>76</v>
      </c>
      <c r="AY176" s="157" t="s">
        <v>168</v>
      </c>
    </row>
    <row r="177" spans="2:65" s="13" customFormat="1" ht="11.25">
      <c r="B177" s="156"/>
      <c r="D177" s="150" t="s">
        <v>179</v>
      </c>
      <c r="E177" s="157" t="s">
        <v>19</v>
      </c>
      <c r="F177" s="158" t="s">
        <v>266</v>
      </c>
      <c r="H177" s="159">
        <v>37</v>
      </c>
      <c r="I177" s="160"/>
      <c r="L177" s="156"/>
      <c r="M177" s="161"/>
      <c r="T177" s="162"/>
      <c r="AT177" s="157" t="s">
        <v>179</v>
      </c>
      <c r="AU177" s="157" t="s">
        <v>85</v>
      </c>
      <c r="AV177" s="13" t="s">
        <v>85</v>
      </c>
      <c r="AW177" s="13" t="s">
        <v>37</v>
      </c>
      <c r="AX177" s="13" t="s">
        <v>76</v>
      </c>
      <c r="AY177" s="157" t="s">
        <v>168</v>
      </c>
    </row>
    <row r="178" spans="2:65" s="13" customFormat="1" ht="11.25">
      <c r="B178" s="156"/>
      <c r="D178" s="150" t="s">
        <v>179</v>
      </c>
      <c r="E178" s="157" t="s">
        <v>19</v>
      </c>
      <c r="F178" s="158" t="s">
        <v>267</v>
      </c>
      <c r="H178" s="159">
        <v>14</v>
      </c>
      <c r="I178" s="160"/>
      <c r="L178" s="156"/>
      <c r="M178" s="161"/>
      <c r="T178" s="162"/>
      <c r="AT178" s="157" t="s">
        <v>179</v>
      </c>
      <c r="AU178" s="157" t="s">
        <v>85</v>
      </c>
      <c r="AV178" s="13" t="s">
        <v>85</v>
      </c>
      <c r="AW178" s="13" t="s">
        <v>37</v>
      </c>
      <c r="AX178" s="13" t="s">
        <v>76</v>
      </c>
      <c r="AY178" s="157" t="s">
        <v>168</v>
      </c>
    </row>
    <row r="179" spans="2:65" s="13" customFormat="1" ht="11.25">
      <c r="B179" s="156"/>
      <c r="D179" s="150" t="s">
        <v>179</v>
      </c>
      <c r="E179" s="157" t="s">
        <v>19</v>
      </c>
      <c r="F179" s="158" t="s">
        <v>268</v>
      </c>
      <c r="H179" s="159">
        <v>21</v>
      </c>
      <c r="I179" s="160"/>
      <c r="L179" s="156"/>
      <c r="M179" s="161"/>
      <c r="T179" s="162"/>
      <c r="AT179" s="157" t="s">
        <v>179</v>
      </c>
      <c r="AU179" s="157" t="s">
        <v>85</v>
      </c>
      <c r="AV179" s="13" t="s">
        <v>85</v>
      </c>
      <c r="AW179" s="13" t="s">
        <v>37</v>
      </c>
      <c r="AX179" s="13" t="s">
        <v>76</v>
      </c>
      <c r="AY179" s="157" t="s">
        <v>168</v>
      </c>
    </row>
    <row r="180" spans="2:65" s="15" customFormat="1" ht="11.25">
      <c r="B180" s="170"/>
      <c r="D180" s="150" t="s">
        <v>179</v>
      </c>
      <c r="E180" s="171" t="s">
        <v>19</v>
      </c>
      <c r="F180" s="172" t="s">
        <v>257</v>
      </c>
      <c r="H180" s="173">
        <v>89</v>
      </c>
      <c r="I180" s="174"/>
      <c r="L180" s="170"/>
      <c r="M180" s="175"/>
      <c r="T180" s="176"/>
      <c r="AT180" s="171" t="s">
        <v>179</v>
      </c>
      <c r="AU180" s="171" t="s">
        <v>85</v>
      </c>
      <c r="AV180" s="15" t="s">
        <v>191</v>
      </c>
      <c r="AW180" s="15" t="s">
        <v>37</v>
      </c>
      <c r="AX180" s="15" t="s">
        <v>76</v>
      </c>
      <c r="AY180" s="171" t="s">
        <v>168</v>
      </c>
    </row>
    <row r="181" spans="2:65" s="12" customFormat="1" ht="11.25">
      <c r="B181" s="149"/>
      <c r="D181" s="150" t="s">
        <v>179</v>
      </c>
      <c r="E181" s="151" t="s">
        <v>19</v>
      </c>
      <c r="F181" s="152" t="s">
        <v>269</v>
      </c>
      <c r="H181" s="151" t="s">
        <v>19</v>
      </c>
      <c r="I181" s="153"/>
      <c r="L181" s="149"/>
      <c r="M181" s="154"/>
      <c r="T181" s="155"/>
      <c r="AT181" s="151" t="s">
        <v>179</v>
      </c>
      <c r="AU181" s="151" t="s">
        <v>85</v>
      </c>
      <c r="AV181" s="12" t="s">
        <v>83</v>
      </c>
      <c r="AW181" s="12" t="s">
        <v>37</v>
      </c>
      <c r="AX181" s="12" t="s">
        <v>76</v>
      </c>
      <c r="AY181" s="151" t="s">
        <v>168</v>
      </c>
    </row>
    <row r="182" spans="2:65" s="13" customFormat="1" ht="11.25">
      <c r="B182" s="156"/>
      <c r="D182" s="150" t="s">
        <v>179</v>
      </c>
      <c r="E182" s="157" t="s">
        <v>19</v>
      </c>
      <c r="F182" s="158" t="s">
        <v>270</v>
      </c>
      <c r="H182" s="159">
        <v>26</v>
      </c>
      <c r="I182" s="160"/>
      <c r="L182" s="156"/>
      <c r="M182" s="161"/>
      <c r="T182" s="162"/>
      <c r="AT182" s="157" t="s">
        <v>179</v>
      </c>
      <c r="AU182" s="157" t="s">
        <v>85</v>
      </c>
      <c r="AV182" s="13" t="s">
        <v>85</v>
      </c>
      <c r="AW182" s="13" t="s">
        <v>37</v>
      </c>
      <c r="AX182" s="13" t="s">
        <v>76</v>
      </c>
      <c r="AY182" s="157" t="s">
        <v>168</v>
      </c>
    </row>
    <row r="183" spans="2:65" s="13" customFormat="1" ht="11.25">
      <c r="B183" s="156"/>
      <c r="D183" s="150" t="s">
        <v>179</v>
      </c>
      <c r="E183" s="157" t="s">
        <v>19</v>
      </c>
      <c r="F183" s="158" t="s">
        <v>271</v>
      </c>
      <c r="H183" s="159">
        <v>55.5</v>
      </c>
      <c r="I183" s="160"/>
      <c r="L183" s="156"/>
      <c r="M183" s="161"/>
      <c r="T183" s="162"/>
      <c r="AT183" s="157" t="s">
        <v>179</v>
      </c>
      <c r="AU183" s="157" t="s">
        <v>85</v>
      </c>
      <c r="AV183" s="13" t="s">
        <v>85</v>
      </c>
      <c r="AW183" s="13" t="s">
        <v>37</v>
      </c>
      <c r="AX183" s="13" t="s">
        <v>76</v>
      </c>
      <c r="AY183" s="157" t="s">
        <v>168</v>
      </c>
    </row>
    <row r="184" spans="2:65" s="15" customFormat="1" ht="11.25">
      <c r="B184" s="170"/>
      <c r="D184" s="150" t="s">
        <v>179</v>
      </c>
      <c r="E184" s="171" t="s">
        <v>19</v>
      </c>
      <c r="F184" s="172" t="s">
        <v>257</v>
      </c>
      <c r="H184" s="173">
        <v>81.5</v>
      </c>
      <c r="I184" s="174"/>
      <c r="L184" s="170"/>
      <c r="M184" s="175"/>
      <c r="T184" s="176"/>
      <c r="AT184" s="171" t="s">
        <v>179</v>
      </c>
      <c r="AU184" s="171" t="s">
        <v>85</v>
      </c>
      <c r="AV184" s="15" t="s">
        <v>191</v>
      </c>
      <c r="AW184" s="15" t="s">
        <v>37</v>
      </c>
      <c r="AX184" s="15" t="s">
        <v>76</v>
      </c>
      <c r="AY184" s="171" t="s">
        <v>168</v>
      </c>
    </row>
    <row r="185" spans="2:65" s="14" customFormat="1" ht="11.25">
      <c r="B185" s="163"/>
      <c r="D185" s="150" t="s">
        <v>179</v>
      </c>
      <c r="E185" s="164" t="s">
        <v>19</v>
      </c>
      <c r="F185" s="165" t="s">
        <v>183</v>
      </c>
      <c r="H185" s="166">
        <v>1104</v>
      </c>
      <c r="I185" s="167"/>
      <c r="L185" s="163"/>
      <c r="M185" s="168"/>
      <c r="T185" s="169"/>
      <c r="AT185" s="164" t="s">
        <v>179</v>
      </c>
      <c r="AU185" s="164" t="s">
        <v>85</v>
      </c>
      <c r="AV185" s="14" t="s">
        <v>175</v>
      </c>
      <c r="AW185" s="14" t="s">
        <v>37</v>
      </c>
      <c r="AX185" s="14" t="s">
        <v>83</v>
      </c>
      <c r="AY185" s="164" t="s">
        <v>168</v>
      </c>
    </row>
    <row r="186" spans="2:65" s="1" customFormat="1" ht="37.9" customHeight="1">
      <c r="B186" s="33"/>
      <c r="C186" s="132" t="s">
        <v>272</v>
      </c>
      <c r="D186" s="132" t="s">
        <v>170</v>
      </c>
      <c r="E186" s="133" t="s">
        <v>273</v>
      </c>
      <c r="F186" s="134" t="s">
        <v>274</v>
      </c>
      <c r="G186" s="135" t="s">
        <v>251</v>
      </c>
      <c r="H186" s="136">
        <v>454.5</v>
      </c>
      <c r="I186" s="137"/>
      <c r="J186" s="138">
        <f>ROUND(I186*H186,2)</f>
        <v>0</v>
      </c>
      <c r="K186" s="134" t="s">
        <v>174</v>
      </c>
      <c r="L186" s="33"/>
      <c r="M186" s="139" t="s">
        <v>19</v>
      </c>
      <c r="N186" s="140" t="s">
        <v>47</v>
      </c>
      <c r="P186" s="141">
        <f>O186*H186</f>
        <v>0</v>
      </c>
      <c r="Q186" s="141">
        <v>0</v>
      </c>
      <c r="R186" s="141">
        <f>Q186*H186</f>
        <v>0</v>
      </c>
      <c r="S186" s="141">
        <v>0.04</v>
      </c>
      <c r="T186" s="142">
        <f>S186*H186</f>
        <v>18.18</v>
      </c>
      <c r="AR186" s="143" t="s">
        <v>175</v>
      </c>
      <c r="AT186" s="143" t="s">
        <v>170</v>
      </c>
      <c r="AU186" s="143" t="s">
        <v>85</v>
      </c>
      <c r="AY186" s="18" t="s">
        <v>168</v>
      </c>
      <c r="BE186" s="144">
        <f>IF(N186="základní",J186,0)</f>
        <v>0</v>
      </c>
      <c r="BF186" s="144">
        <f>IF(N186="snížená",J186,0)</f>
        <v>0</v>
      </c>
      <c r="BG186" s="144">
        <f>IF(N186="zákl. přenesená",J186,0)</f>
        <v>0</v>
      </c>
      <c r="BH186" s="144">
        <f>IF(N186="sníž. přenesená",J186,0)</f>
        <v>0</v>
      </c>
      <c r="BI186" s="144">
        <f>IF(N186="nulová",J186,0)</f>
        <v>0</v>
      </c>
      <c r="BJ186" s="18" t="s">
        <v>83</v>
      </c>
      <c r="BK186" s="144">
        <f>ROUND(I186*H186,2)</f>
        <v>0</v>
      </c>
      <c r="BL186" s="18" t="s">
        <v>175</v>
      </c>
      <c r="BM186" s="143" t="s">
        <v>275</v>
      </c>
    </row>
    <row r="187" spans="2:65" s="1" customFormat="1" ht="11.25">
      <c r="B187" s="33"/>
      <c r="D187" s="145" t="s">
        <v>177</v>
      </c>
      <c r="F187" s="146" t="s">
        <v>276</v>
      </c>
      <c r="I187" s="147"/>
      <c r="L187" s="33"/>
      <c r="M187" s="148"/>
      <c r="T187" s="54"/>
      <c r="AT187" s="18" t="s">
        <v>177</v>
      </c>
      <c r="AU187" s="18" t="s">
        <v>85</v>
      </c>
    </row>
    <row r="188" spans="2:65" s="12" customFormat="1" ht="22.5">
      <c r="B188" s="149"/>
      <c r="D188" s="150" t="s">
        <v>179</v>
      </c>
      <c r="E188" s="151" t="s">
        <v>19</v>
      </c>
      <c r="F188" s="152" t="s">
        <v>277</v>
      </c>
      <c r="H188" s="151" t="s">
        <v>19</v>
      </c>
      <c r="I188" s="153"/>
      <c r="L188" s="149"/>
      <c r="M188" s="154"/>
      <c r="T188" s="155"/>
      <c r="AT188" s="151" t="s">
        <v>179</v>
      </c>
      <c r="AU188" s="151" t="s">
        <v>85</v>
      </c>
      <c r="AV188" s="12" t="s">
        <v>83</v>
      </c>
      <c r="AW188" s="12" t="s">
        <v>37</v>
      </c>
      <c r="AX188" s="12" t="s">
        <v>76</v>
      </c>
      <c r="AY188" s="151" t="s">
        <v>168</v>
      </c>
    </row>
    <row r="189" spans="2:65" s="12" customFormat="1" ht="11.25">
      <c r="B189" s="149"/>
      <c r="D189" s="150" t="s">
        <v>179</v>
      </c>
      <c r="E189" s="151" t="s">
        <v>19</v>
      </c>
      <c r="F189" s="152" t="s">
        <v>213</v>
      </c>
      <c r="H189" s="151" t="s">
        <v>19</v>
      </c>
      <c r="I189" s="153"/>
      <c r="L189" s="149"/>
      <c r="M189" s="154"/>
      <c r="T189" s="155"/>
      <c r="AT189" s="151" t="s">
        <v>179</v>
      </c>
      <c r="AU189" s="151" t="s">
        <v>85</v>
      </c>
      <c r="AV189" s="12" t="s">
        <v>83</v>
      </c>
      <c r="AW189" s="12" t="s">
        <v>37</v>
      </c>
      <c r="AX189" s="12" t="s">
        <v>76</v>
      </c>
      <c r="AY189" s="151" t="s">
        <v>168</v>
      </c>
    </row>
    <row r="190" spans="2:65" s="12" customFormat="1" ht="11.25">
      <c r="B190" s="149"/>
      <c r="D190" s="150" t="s">
        <v>179</v>
      </c>
      <c r="E190" s="151" t="s">
        <v>19</v>
      </c>
      <c r="F190" s="152" t="s">
        <v>214</v>
      </c>
      <c r="H190" s="151" t="s">
        <v>19</v>
      </c>
      <c r="I190" s="153"/>
      <c r="L190" s="149"/>
      <c r="M190" s="154"/>
      <c r="T190" s="155"/>
      <c r="AT190" s="151" t="s">
        <v>179</v>
      </c>
      <c r="AU190" s="151" t="s">
        <v>85</v>
      </c>
      <c r="AV190" s="12" t="s">
        <v>83</v>
      </c>
      <c r="AW190" s="12" t="s">
        <v>37</v>
      </c>
      <c r="AX190" s="12" t="s">
        <v>76</v>
      </c>
      <c r="AY190" s="151" t="s">
        <v>168</v>
      </c>
    </row>
    <row r="191" spans="2:65" s="13" customFormat="1" ht="11.25">
      <c r="B191" s="156"/>
      <c r="D191" s="150" t="s">
        <v>179</v>
      </c>
      <c r="E191" s="157" t="s">
        <v>19</v>
      </c>
      <c r="F191" s="158" t="s">
        <v>278</v>
      </c>
      <c r="H191" s="159">
        <v>122.5</v>
      </c>
      <c r="I191" s="160"/>
      <c r="L191" s="156"/>
      <c r="M191" s="161"/>
      <c r="T191" s="162"/>
      <c r="AT191" s="157" t="s">
        <v>179</v>
      </c>
      <c r="AU191" s="157" t="s">
        <v>85</v>
      </c>
      <c r="AV191" s="13" t="s">
        <v>85</v>
      </c>
      <c r="AW191" s="13" t="s">
        <v>37</v>
      </c>
      <c r="AX191" s="13" t="s">
        <v>76</v>
      </c>
      <c r="AY191" s="157" t="s">
        <v>168</v>
      </c>
    </row>
    <row r="192" spans="2:65" s="12" customFormat="1" ht="22.5">
      <c r="B192" s="149"/>
      <c r="D192" s="150" t="s">
        <v>179</v>
      </c>
      <c r="E192" s="151" t="s">
        <v>19</v>
      </c>
      <c r="F192" s="152" t="s">
        <v>279</v>
      </c>
      <c r="H192" s="151" t="s">
        <v>19</v>
      </c>
      <c r="I192" s="153"/>
      <c r="L192" s="149"/>
      <c r="M192" s="154"/>
      <c r="T192" s="155"/>
      <c r="AT192" s="151" t="s">
        <v>179</v>
      </c>
      <c r="AU192" s="151" t="s">
        <v>85</v>
      </c>
      <c r="AV192" s="12" t="s">
        <v>83</v>
      </c>
      <c r="AW192" s="12" t="s">
        <v>37</v>
      </c>
      <c r="AX192" s="12" t="s">
        <v>76</v>
      </c>
      <c r="AY192" s="151" t="s">
        <v>168</v>
      </c>
    </row>
    <row r="193" spans="2:65" s="13" customFormat="1" ht="11.25">
      <c r="B193" s="156"/>
      <c r="D193" s="150" t="s">
        <v>179</v>
      </c>
      <c r="E193" s="157" t="s">
        <v>19</v>
      </c>
      <c r="F193" s="158" t="s">
        <v>280</v>
      </c>
      <c r="H193" s="159">
        <v>332</v>
      </c>
      <c r="I193" s="160"/>
      <c r="L193" s="156"/>
      <c r="M193" s="161"/>
      <c r="T193" s="162"/>
      <c r="AT193" s="157" t="s">
        <v>179</v>
      </c>
      <c r="AU193" s="157" t="s">
        <v>85</v>
      </c>
      <c r="AV193" s="13" t="s">
        <v>85</v>
      </c>
      <c r="AW193" s="13" t="s">
        <v>37</v>
      </c>
      <c r="AX193" s="13" t="s">
        <v>76</v>
      </c>
      <c r="AY193" s="157" t="s">
        <v>168</v>
      </c>
    </row>
    <row r="194" spans="2:65" s="14" customFormat="1" ht="11.25">
      <c r="B194" s="163"/>
      <c r="D194" s="150" t="s">
        <v>179</v>
      </c>
      <c r="E194" s="164" t="s">
        <v>19</v>
      </c>
      <c r="F194" s="165" t="s">
        <v>183</v>
      </c>
      <c r="H194" s="166">
        <v>454.5</v>
      </c>
      <c r="I194" s="167"/>
      <c r="L194" s="163"/>
      <c r="M194" s="168"/>
      <c r="T194" s="169"/>
      <c r="AT194" s="164" t="s">
        <v>179</v>
      </c>
      <c r="AU194" s="164" t="s">
        <v>85</v>
      </c>
      <c r="AV194" s="14" t="s">
        <v>175</v>
      </c>
      <c r="AW194" s="14" t="s">
        <v>37</v>
      </c>
      <c r="AX194" s="14" t="s">
        <v>83</v>
      </c>
      <c r="AY194" s="164" t="s">
        <v>168</v>
      </c>
    </row>
    <row r="195" spans="2:65" s="1" customFormat="1" ht="24.2" customHeight="1">
      <c r="B195" s="33"/>
      <c r="C195" s="132" t="s">
        <v>8</v>
      </c>
      <c r="D195" s="132" t="s">
        <v>170</v>
      </c>
      <c r="E195" s="133" t="s">
        <v>281</v>
      </c>
      <c r="F195" s="134" t="s">
        <v>282</v>
      </c>
      <c r="G195" s="135" t="s">
        <v>283</v>
      </c>
      <c r="H195" s="136">
        <v>74.7</v>
      </c>
      <c r="I195" s="137"/>
      <c r="J195" s="138">
        <f>ROUND(I195*H195,2)</f>
        <v>0</v>
      </c>
      <c r="K195" s="134" t="s">
        <v>174</v>
      </c>
      <c r="L195" s="33"/>
      <c r="M195" s="139" t="s">
        <v>19</v>
      </c>
      <c r="N195" s="140" t="s">
        <v>47</v>
      </c>
      <c r="P195" s="141">
        <f>O195*H195</f>
        <v>0</v>
      </c>
      <c r="Q195" s="141">
        <v>0</v>
      </c>
      <c r="R195" s="141">
        <f>Q195*H195</f>
        <v>0</v>
      </c>
      <c r="S195" s="141">
        <v>0</v>
      </c>
      <c r="T195" s="142">
        <f>S195*H195</f>
        <v>0</v>
      </c>
      <c r="AR195" s="143" t="s">
        <v>175</v>
      </c>
      <c r="AT195" s="143" t="s">
        <v>170</v>
      </c>
      <c r="AU195" s="143" t="s">
        <v>85</v>
      </c>
      <c r="AY195" s="18" t="s">
        <v>168</v>
      </c>
      <c r="BE195" s="144">
        <f>IF(N195="základní",J195,0)</f>
        <v>0</v>
      </c>
      <c r="BF195" s="144">
        <f>IF(N195="snížená",J195,0)</f>
        <v>0</v>
      </c>
      <c r="BG195" s="144">
        <f>IF(N195="zákl. přenesená",J195,0)</f>
        <v>0</v>
      </c>
      <c r="BH195" s="144">
        <f>IF(N195="sníž. přenesená",J195,0)</f>
        <v>0</v>
      </c>
      <c r="BI195" s="144">
        <f>IF(N195="nulová",J195,0)</f>
        <v>0</v>
      </c>
      <c r="BJ195" s="18" t="s">
        <v>83</v>
      </c>
      <c r="BK195" s="144">
        <f>ROUND(I195*H195,2)</f>
        <v>0</v>
      </c>
      <c r="BL195" s="18" t="s">
        <v>175</v>
      </c>
      <c r="BM195" s="143" t="s">
        <v>284</v>
      </c>
    </row>
    <row r="196" spans="2:65" s="1" customFormat="1" ht="11.25">
      <c r="B196" s="33"/>
      <c r="D196" s="145" t="s">
        <v>177</v>
      </c>
      <c r="F196" s="146" t="s">
        <v>285</v>
      </c>
      <c r="I196" s="147"/>
      <c r="L196" s="33"/>
      <c r="M196" s="148"/>
      <c r="T196" s="54"/>
      <c r="AT196" s="18" t="s">
        <v>177</v>
      </c>
      <c r="AU196" s="18" t="s">
        <v>85</v>
      </c>
    </row>
    <row r="197" spans="2:65" s="12" customFormat="1" ht="22.5">
      <c r="B197" s="149"/>
      <c r="D197" s="150" t="s">
        <v>179</v>
      </c>
      <c r="E197" s="151" t="s">
        <v>19</v>
      </c>
      <c r="F197" s="152" t="s">
        <v>286</v>
      </c>
      <c r="H197" s="151" t="s">
        <v>19</v>
      </c>
      <c r="I197" s="153"/>
      <c r="L197" s="149"/>
      <c r="M197" s="154"/>
      <c r="T197" s="155"/>
      <c r="AT197" s="151" t="s">
        <v>179</v>
      </c>
      <c r="AU197" s="151" t="s">
        <v>85</v>
      </c>
      <c r="AV197" s="12" t="s">
        <v>83</v>
      </c>
      <c r="AW197" s="12" t="s">
        <v>37</v>
      </c>
      <c r="AX197" s="12" t="s">
        <v>76</v>
      </c>
      <c r="AY197" s="151" t="s">
        <v>168</v>
      </c>
    </row>
    <row r="198" spans="2:65" s="12" customFormat="1" ht="11.25">
      <c r="B198" s="149"/>
      <c r="D198" s="150" t="s">
        <v>179</v>
      </c>
      <c r="E198" s="151" t="s">
        <v>19</v>
      </c>
      <c r="F198" s="152" t="s">
        <v>213</v>
      </c>
      <c r="H198" s="151" t="s">
        <v>19</v>
      </c>
      <c r="I198" s="153"/>
      <c r="L198" s="149"/>
      <c r="M198" s="154"/>
      <c r="T198" s="155"/>
      <c r="AT198" s="151" t="s">
        <v>179</v>
      </c>
      <c r="AU198" s="151" t="s">
        <v>85</v>
      </c>
      <c r="AV198" s="12" t="s">
        <v>83</v>
      </c>
      <c r="AW198" s="12" t="s">
        <v>37</v>
      </c>
      <c r="AX198" s="12" t="s">
        <v>76</v>
      </c>
      <c r="AY198" s="151" t="s">
        <v>168</v>
      </c>
    </row>
    <row r="199" spans="2:65" s="13" customFormat="1" ht="11.25">
      <c r="B199" s="156"/>
      <c r="D199" s="150" t="s">
        <v>179</v>
      </c>
      <c r="E199" s="157" t="s">
        <v>19</v>
      </c>
      <c r="F199" s="158" t="s">
        <v>287</v>
      </c>
      <c r="H199" s="159">
        <v>74.7</v>
      </c>
      <c r="I199" s="160"/>
      <c r="L199" s="156"/>
      <c r="M199" s="161"/>
      <c r="T199" s="162"/>
      <c r="AT199" s="157" t="s">
        <v>179</v>
      </c>
      <c r="AU199" s="157" t="s">
        <v>85</v>
      </c>
      <c r="AV199" s="13" t="s">
        <v>85</v>
      </c>
      <c r="AW199" s="13" t="s">
        <v>37</v>
      </c>
      <c r="AX199" s="13" t="s">
        <v>76</v>
      </c>
      <c r="AY199" s="157" t="s">
        <v>168</v>
      </c>
    </row>
    <row r="200" spans="2:65" s="14" customFormat="1" ht="11.25">
      <c r="B200" s="163"/>
      <c r="D200" s="150" t="s">
        <v>179</v>
      </c>
      <c r="E200" s="164" t="s">
        <v>19</v>
      </c>
      <c r="F200" s="165" t="s">
        <v>183</v>
      </c>
      <c r="H200" s="166">
        <v>74.7</v>
      </c>
      <c r="I200" s="167"/>
      <c r="L200" s="163"/>
      <c r="M200" s="168"/>
      <c r="T200" s="169"/>
      <c r="AT200" s="164" t="s">
        <v>179</v>
      </c>
      <c r="AU200" s="164" t="s">
        <v>85</v>
      </c>
      <c r="AV200" s="14" t="s">
        <v>175</v>
      </c>
      <c r="AW200" s="14" t="s">
        <v>37</v>
      </c>
      <c r="AX200" s="14" t="s">
        <v>83</v>
      </c>
      <c r="AY200" s="164" t="s">
        <v>168</v>
      </c>
    </row>
    <row r="201" spans="2:65" s="1" customFormat="1" ht="37.9" customHeight="1">
      <c r="B201" s="33"/>
      <c r="C201" s="132" t="s">
        <v>288</v>
      </c>
      <c r="D201" s="132" t="s">
        <v>170</v>
      </c>
      <c r="E201" s="133" t="s">
        <v>289</v>
      </c>
      <c r="F201" s="134" t="s">
        <v>290</v>
      </c>
      <c r="G201" s="135" t="s">
        <v>283</v>
      </c>
      <c r="H201" s="136">
        <v>149.4</v>
      </c>
      <c r="I201" s="137"/>
      <c r="J201" s="138">
        <f>ROUND(I201*H201,2)</f>
        <v>0</v>
      </c>
      <c r="K201" s="134" t="s">
        <v>174</v>
      </c>
      <c r="L201" s="33"/>
      <c r="M201" s="139" t="s">
        <v>19</v>
      </c>
      <c r="N201" s="140" t="s">
        <v>47</v>
      </c>
      <c r="P201" s="141">
        <f>O201*H201</f>
        <v>0</v>
      </c>
      <c r="Q201" s="141">
        <v>0</v>
      </c>
      <c r="R201" s="141">
        <f>Q201*H201</f>
        <v>0</v>
      </c>
      <c r="S201" s="141">
        <v>0</v>
      </c>
      <c r="T201" s="142">
        <f>S201*H201</f>
        <v>0</v>
      </c>
      <c r="AR201" s="143" t="s">
        <v>175</v>
      </c>
      <c r="AT201" s="143" t="s">
        <v>170</v>
      </c>
      <c r="AU201" s="143" t="s">
        <v>85</v>
      </c>
      <c r="AY201" s="18" t="s">
        <v>168</v>
      </c>
      <c r="BE201" s="144">
        <f>IF(N201="základní",J201,0)</f>
        <v>0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8" t="s">
        <v>83</v>
      </c>
      <c r="BK201" s="144">
        <f>ROUND(I201*H201,2)</f>
        <v>0</v>
      </c>
      <c r="BL201" s="18" t="s">
        <v>175</v>
      </c>
      <c r="BM201" s="143" t="s">
        <v>291</v>
      </c>
    </row>
    <row r="202" spans="2:65" s="1" customFormat="1" ht="11.25">
      <c r="B202" s="33"/>
      <c r="D202" s="145" t="s">
        <v>177</v>
      </c>
      <c r="F202" s="146" t="s">
        <v>292</v>
      </c>
      <c r="I202" s="147"/>
      <c r="L202" s="33"/>
      <c r="M202" s="148"/>
      <c r="T202" s="54"/>
      <c r="AT202" s="18" t="s">
        <v>177</v>
      </c>
      <c r="AU202" s="18" t="s">
        <v>85</v>
      </c>
    </row>
    <row r="203" spans="2:65" s="12" customFormat="1" ht="22.5">
      <c r="B203" s="149"/>
      <c r="D203" s="150" t="s">
        <v>179</v>
      </c>
      <c r="E203" s="151" t="s">
        <v>19</v>
      </c>
      <c r="F203" s="152" t="s">
        <v>293</v>
      </c>
      <c r="H203" s="151" t="s">
        <v>19</v>
      </c>
      <c r="I203" s="153"/>
      <c r="L203" s="149"/>
      <c r="M203" s="154"/>
      <c r="T203" s="155"/>
      <c r="AT203" s="151" t="s">
        <v>179</v>
      </c>
      <c r="AU203" s="151" t="s">
        <v>85</v>
      </c>
      <c r="AV203" s="12" t="s">
        <v>83</v>
      </c>
      <c r="AW203" s="12" t="s">
        <v>37</v>
      </c>
      <c r="AX203" s="12" t="s">
        <v>76</v>
      </c>
      <c r="AY203" s="151" t="s">
        <v>168</v>
      </c>
    </row>
    <row r="204" spans="2:65" s="12" customFormat="1" ht="11.25">
      <c r="B204" s="149"/>
      <c r="D204" s="150" t="s">
        <v>179</v>
      </c>
      <c r="E204" s="151" t="s">
        <v>19</v>
      </c>
      <c r="F204" s="152" t="s">
        <v>213</v>
      </c>
      <c r="H204" s="151" t="s">
        <v>19</v>
      </c>
      <c r="I204" s="153"/>
      <c r="L204" s="149"/>
      <c r="M204" s="154"/>
      <c r="T204" s="155"/>
      <c r="AT204" s="151" t="s">
        <v>179</v>
      </c>
      <c r="AU204" s="151" t="s">
        <v>85</v>
      </c>
      <c r="AV204" s="12" t="s">
        <v>83</v>
      </c>
      <c r="AW204" s="12" t="s">
        <v>37</v>
      </c>
      <c r="AX204" s="12" t="s">
        <v>76</v>
      </c>
      <c r="AY204" s="151" t="s">
        <v>168</v>
      </c>
    </row>
    <row r="205" spans="2:65" s="13" customFormat="1" ht="11.25">
      <c r="B205" s="156"/>
      <c r="D205" s="150" t="s">
        <v>179</v>
      </c>
      <c r="E205" s="157" t="s">
        <v>19</v>
      </c>
      <c r="F205" s="158" t="s">
        <v>294</v>
      </c>
      <c r="H205" s="159">
        <v>149.4</v>
      </c>
      <c r="I205" s="160"/>
      <c r="L205" s="156"/>
      <c r="M205" s="161"/>
      <c r="T205" s="162"/>
      <c r="AT205" s="157" t="s">
        <v>179</v>
      </c>
      <c r="AU205" s="157" t="s">
        <v>85</v>
      </c>
      <c r="AV205" s="13" t="s">
        <v>85</v>
      </c>
      <c r="AW205" s="13" t="s">
        <v>37</v>
      </c>
      <c r="AX205" s="13" t="s">
        <v>76</v>
      </c>
      <c r="AY205" s="157" t="s">
        <v>168</v>
      </c>
    </row>
    <row r="206" spans="2:65" s="14" customFormat="1" ht="11.25">
      <c r="B206" s="163"/>
      <c r="D206" s="150" t="s">
        <v>179</v>
      </c>
      <c r="E206" s="164" t="s">
        <v>19</v>
      </c>
      <c r="F206" s="165" t="s">
        <v>183</v>
      </c>
      <c r="H206" s="166">
        <v>149.4</v>
      </c>
      <c r="I206" s="167"/>
      <c r="L206" s="163"/>
      <c r="M206" s="168"/>
      <c r="T206" s="169"/>
      <c r="AT206" s="164" t="s">
        <v>179</v>
      </c>
      <c r="AU206" s="164" t="s">
        <v>85</v>
      </c>
      <c r="AV206" s="14" t="s">
        <v>175</v>
      </c>
      <c r="AW206" s="14" t="s">
        <v>37</v>
      </c>
      <c r="AX206" s="14" t="s">
        <v>83</v>
      </c>
      <c r="AY206" s="164" t="s">
        <v>168</v>
      </c>
    </row>
    <row r="207" spans="2:65" s="1" customFormat="1" ht="24.2" customHeight="1">
      <c r="B207" s="33"/>
      <c r="C207" s="132" t="s">
        <v>295</v>
      </c>
      <c r="D207" s="132" t="s">
        <v>170</v>
      </c>
      <c r="E207" s="133" t="s">
        <v>296</v>
      </c>
      <c r="F207" s="134" t="s">
        <v>297</v>
      </c>
      <c r="G207" s="135" t="s">
        <v>283</v>
      </c>
      <c r="H207" s="136">
        <v>74.7</v>
      </c>
      <c r="I207" s="137"/>
      <c r="J207" s="138">
        <f>ROUND(I207*H207,2)</f>
        <v>0</v>
      </c>
      <c r="K207" s="134" t="s">
        <v>174</v>
      </c>
      <c r="L207" s="33"/>
      <c r="M207" s="139" t="s">
        <v>19</v>
      </c>
      <c r="N207" s="140" t="s">
        <v>47</v>
      </c>
      <c r="P207" s="141">
        <f>O207*H207</f>
        <v>0</v>
      </c>
      <c r="Q207" s="141">
        <v>0</v>
      </c>
      <c r="R207" s="141">
        <f>Q207*H207</f>
        <v>0</v>
      </c>
      <c r="S207" s="141">
        <v>0</v>
      </c>
      <c r="T207" s="142">
        <f>S207*H207</f>
        <v>0</v>
      </c>
      <c r="AR207" s="143" t="s">
        <v>175</v>
      </c>
      <c r="AT207" s="143" t="s">
        <v>170</v>
      </c>
      <c r="AU207" s="143" t="s">
        <v>85</v>
      </c>
      <c r="AY207" s="18" t="s">
        <v>168</v>
      </c>
      <c r="BE207" s="144">
        <f>IF(N207="základní",J207,0)</f>
        <v>0</v>
      </c>
      <c r="BF207" s="144">
        <f>IF(N207="snížená",J207,0)</f>
        <v>0</v>
      </c>
      <c r="BG207" s="144">
        <f>IF(N207="zákl. přenesená",J207,0)</f>
        <v>0</v>
      </c>
      <c r="BH207" s="144">
        <f>IF(N207="sníž. přenesená",J207,0)</f>
        <v>0</v>
      </c>
      <c r="BI207" s="144">
        <f>IF(N207="nulová",J207,0)</f>
        <v>0</v>
      </c>
      <c r="BJ207" s="18" t="s">
        <v>83</v>
      </c>
      <c r="BK207" s="144">
        <f>ROUND(I207*H207,2)</f>
        <v>0</v>
      </c>
      <c r="BL207" s="18" t="s">
        <v>175</v>
      </c>
      <c r="BM207" s="143" t="s">
        <v>298</v>
      </c>
    </row>
    <row r="208" spans="2:65" s="1" customFormat="1" ht="11.25">
      <c r="B208" s="33"/>
      <c r="D208" s="145" t="s">
        <v>177</v>
      </c>
      <c r="F208" s="146" t="s">
        <v>299</v>
      </c>
      <c r="I208" s="147"/>
      <c r="L208" s="33"/>
      <c r="M208" s="148"/>
      <c r="T208" s="54"/>
      <c r="AT208" s="18" t="s">
        <v>177</v>
      </c>
      <c r="AU208" s="18" t="s">
        <v>85</v>
      </c>
    </row>
    <row r="209" spans="2:65" s="12" customFormat="1" ht="22.5">
      <c r="B209" s="149"/>
      <c r="D209" s="150" t="s">
        <v>179</v>
      </c>
      <c r="E209" s="151" t="s">
        <v>19</v>
      </c>
      <c r="F209" s="152" t="s">
        <v>300</v>
      </c>
      <c r="H209" s="151" t="s">
        <v>19</v>
      </c>
      <c r="I209" s="153"/>
      <c r="L209" s="149"/>
      <c r="M209" s="154"/>
      <c r="T209" s="155"/>
      <c r="AT209" s="151" t="s">
        <v>179</v>
      </c>
      <c r="AU209" s="151" t="s">
        <v>85</v>
      </c>
      <c r="AV209" s="12" t="s">
        <v>83</v>
      </c>
      <c r="AW209" s="12" t="s">
        <v>37</v>
      </c>
      <c r="AX209" s="12" t="s">
        <v>76</v>
      </c>
      <c r="AY209" s="151" t="s">
        <v>168</v>
      </c>
    </row>
    <row r="210" spans="2:65" s="12" customFormat="1" ht="11.25">
      <c r="B210" s="149"/>
      <c r="D210" s="150" t="s">
        <v>179</v>
      </c>
      <c r="E210" s="151" t="s">
        <v>19</v>
      </c>
      <c r="F210" s="152" t="s">
        <v>213</v>
      </c>
      <c r="H210" s="151" t="s">
        <v>19</v>
      </c>
      <c r="I210" s="153"/>
      <c r="L210" s="149"/>
      <c r="M210" s="154"/>
      <c r="T210" s="155"/>
      <c r="AT210" s="151" t="s">
        <v>179</v>
      </c>
      <c r="AU210" s="151" t="s">
        <v>85</v>
      </c>
      <c r="AV210" s="12" t="s">
        <v>83</v>
      </c>
      <c r="AW210" s="12" t="s">
        <v>37</v>
      </c>
      <c r="AX210" s="12" t="s">
        <v>76</v>
      </c>
      <c r="AY210" s="151" t="s">
        <v>168</v>
      </c>
    </row>
    <row r="211" spans="2:65" s="13" customFormat="1" ht="11.25">
      <c r="B211" s="156"/>
      <c r="D211" s="150" t="s">
        <v>179</v>
      </c>
      <c r="E211" s="157" t="s">
        <v>19</v>
      </c>
      <c r="F211" s="158" t="s">
        <v>301</v>
      </c>
      <c r="H211" s="159">
        <v>74.7</v>
      </c>
      <c r="I211" s="160"/>
      <c r="L211" s="156"/>
      <c r="M211" s="161"/>
      <c r="T211" s="162"/>
      <c r="AT211" s="157" t="s">
        <v>179</v>
      </c>
      <c r="AU211" s="157" t="s">
        <v>85</v>
      </c>
      <c r="AV211" s="13" t="s">
        <v>85</v>
      </c>
      <c r="AW211" s="13" t="s">
        <v>37</v>
      </c>
      <c r="AX211" s="13" t="s">
        <v>76</v>
      </c>
      <c r="AY211" s="157" t="s">
        <v>168</v>
      </c>
    </row>
    <row r="212" spans="2:65" s="14" customFormat="1" ht="11.25">
      <c r="B212" s="163"/>
      <c r="D212" s="150" t="s">
        <v>179</v>
      </c>
      <c r="E212" s="164" t="s">
        <v>19</v>
      </c>
      <c r="F212" s="165" t="s">
        <v>183</v>
      </c>
      <c r="H212" s="166">
        <v>74.7</v>
      </c>
      <c r="I212" s="167"/>
      <c r="L212" s="163"/>
      <c r="M212" s="168"/>
      <c r="T212" s="169"/>
      <c r="AT212" s="164" t="s">
        <v>179</v>
      </c>
      <c r="AU212" s="164" t="s">
        <v>85</v>
      </c>
      <c r="AV212" s="14" t="s">
        <v>175</v>
      </c>
      <c r="AW212" s="14" t="s">
        <v>37</v>
      </c>
      <c r="AX212" s="14" t="s">
        <v>83</v>
      </c>
      <c r="AY212" s="164" t="s">
        <v>168</v>
      </c>
    </row>
    <row r="213" spans="2:65" s="1" customFormat="1" ht="33" customHeight="1">
      <c r="B213" s="33"/>
      <c r="C213" s="132" t="s">
        <v>302</v>
      </c>
      <c r="D213" s="132" t="s">
        <v>170</v>
      </c>
      <c r="E213" s="133" t="s">
        <v>303</v>
      </c>
      <c r="F213" s="134" t="s">
        <v>304</v>
      </c>
      <c r="G213" s="135" t="s">
        <v>283</v>
      </c>
      <c r="H213" s="136">
        <v>74.7</v>
      </c>
      <c r="I213" s="137"/>
      <c r="J213" s="138">
        <f>ROUND(I213*H213,2)</f>
        <v>0</v>
      </c>
      <c r="K213" s="134" t="s">
        <v>174</v>
      </c>
      <c r="L213" s="33"/>
      <c r="M213" s="139" t="s">
        <v>19</v>
      </c>
      <c r="N213" s="140" t="s">
        <v>47</v>
      </c>
      <c r="P213" s="141">
        <f>O213*H213</f>
        <v>0</v>
      </c>
      <c r="Q213" s="141">
        <v>0</v>
      </c>
      <c r="R213" s="141">
        <f>Q213*H213</f>
        <v>0</v>
      </c>
      <c r="S213" s="141">
        <v>0</v>
      </c>
      <c r="T213" s="142">
        <f>S213*H213</f>
        <v>0</v>
      </c>
      <c r="AR213" s="143" t="s">
        <v>175</v>
      </c>
      <c r="AT213" s="143" t="s">
        <v>170</v>
      </c>
      <c r="AU213" s="143" t="s">
        <v>85</v>
      </c>
      <c r="AY213" s="18" t="s">
        <v>168</v>
      </c>
      <c r="BE213" s="144">
        <f>IF(N213="základní",J213,0)</f>
        <v>0</v>
      </c>
      <c r="BF213" s="144">
        <f>IF(N213="snížená",J213,0)</f>
        <v>0</v>
      </c>
      <c r="BG213" s="144">
        <f>IF(N213="zákl. přenesená",J213,0)</f>
        <v>0</v>
      </c>
      <c r="BH213" s="144">
        <f>IF(N213="sníž. přenesená",J213,0)</f>
        <v>0</v>
      </c>
      <c r="BI213" s="144">
        <f>IF(N213="nulová",J213,0)</f>
        <v>0</v>
      </c>
      <c r="BJ213" s="18" t="s">
        <v>83</v>
      </c>
      <c r="BK213" s="144">
        <f>ROUND(I213*H213,2)</f>
        <v>0</v>
      </c>
      <c r="BL213" s="18" t="s">
        <v>175</v>
      </c>
      <c r="BM213" s="143" t="s">
        <v>305</v>
      </c>
    </row>
    <row r="214" spans="2:65" s="1" customFormat="1" ht="11.25">
      <c r="B214" s="33"/>
      <c r="D214" s="145" t="s">
        <v>177</v>
      </c>
      <c r="F214" s="146" t="s">
        <v>306</v>
      </c>
      <c r="I214" s="147"/>
      <c r="L214" s="33"/>
      <c r="M214" s="148"/>
      <c r="T214" s="54"/>
      <c r="AT214" s="18" t="s">
        <v>177</v>
      </c>
      <c r="AU214" s="18" t="s">
        <v>85</v>
      </c>
    </row>
    <row r="215" spans="2:65" s="12" customFormat="1" ht="22.5">
      <c r="B215" s="149"/>
      <c r="D215" s="150" t="s">
        <v>179</v>
      </c>
      <c r="E215" s="151" t="s">
        <v>19</v>
      </c>
      <c r="F215" s="152" t="s">
        <v>307</v>
      </c>
      <c r="H215" s="151" t="s">
        <v>19</v>
      </c>
      <c r="I215" s="153"/>
      <c r="L215" s="149"/>
      <c r="M215" s="154"/>
      <c r="T215" s="155"/>
      <c r="AT215" s="151" t="s">
        <v>179</v>
      </c>
      <c r="AU215" s="151" t="s">
        <v>85</v>
      </c>
      <c r="AV215" s="12" t="s">
        <v>83</v>
      </c>
      <c r="AW215" s="12" t="s">
        <v>37</v>
      </c>
      <c r="AX215" s="12" t="s">
        <v>76</v>
      </c>
      <c r="AY215" s="151" t="s">
        <v>168</v>
      </c>
    </row>
    <row r="216" spans="2:65" s="12" customFormat="1" ht="11.25">
      <c r="B216" s="149"/>
      <c r="D216" s="150" t="s">
        <v>179</v>
      </c>
      <c r="E216" s="151" t="s">
        <v>19</v>
      </c>
      <c r="F216" s="152" t="s">
        <v>213</v>
      </c>
      <c r="H216" s="151" t="s">
        <v>19</v>
      </c>
      <c r="I216" s="153"/>
      <c r="L216" s="149"/>
      <c r="M216" s="154"/>
      <c r="T216" s="155"/>
      <c r="AT216" s="151" t="s">
        <v>179</v>
      </c>
      <c r="AU216" s="151" t="s">
        <v>85</v>
      </c>
      <c r="AV216" s="12" t="s">
        <v>83</v>
      </c>
      <c r="AW216" s="12" t="s">
        <v>37</v>
      </c>
      <c r="AX216" s="12" t="s">
        <v>76</v>
      </c>
      <c r="AY216" s="151" t="s">
        <v>168</v>
      </c>
    </row>
    <row r="217" spans="2:65" s="13" customFormat="1" ht="11.25">
      <c r="B217" s="156"/>
      <c r="D217" s="150" t="s">
        <v>179</v>
      </c>
      <c r="E217" s="157" t="s">
        <v>19</v>
      </c>
      <c r="F217" s="158" t="s">
        <v>301</v>
      </c>
      <c r="H217" s="159">
        <v>74.7</v>
      </c>
      <c r="I217" s="160"/>
      <c r="L217" s="156"/>
      <c r="M217" s="161"/>
      <c r="T217" s="162"/>
      <c r="AT217" s="157" t="s">
        <v>179</v>
      </c>
      <c r="AU217" s="157" t="s">
        <v>85</v>
      </c>
      <c r="AV217" s="13" t="s">
        <v>85</v>
      </c>
      <c r="AW217" s="13" t="s">
        <v>37</v>
      </c>
      <c r="AX217" s="13" t="s">
        <v>76</v>
      </c>
      <c r="AY217" s="157" t="s">
        <v>168</v>
      </c>
    </row>
    <row r="218" spans="2:65" s="14" customFormat="1" ht="11.25">
      <c r="B218" s="163"/>
      <c r="D218" s="150" t="s">
        <v>179</v>
      </c>
      <c r="E218" s="164" t="s">
        <v>19</v>
      </c>
      <c r="F218" s="165" t="s">
        <v>183</v>
      </c>
      <c r="H218" s="166">
        <v>74.7</v>
      </c>
      <c r="I218" s="167"/>
      <c r="L218" s="163"/>
      <c r="M218" s="168"/>
      <c r="T218" s="169"/>
      <c r="AT218" s="164" t="s">
        <v>179</v>
      </c>
      <c r="AU218" s="164" t="s">
        <v>85</v>
      </c>
      <c r="AV218" s="14" t="s">
        <v>175</v>
      </c>
      <c r="AW218" s="14" t="s">
        <v>37</v>
      </c>
      <c r="AX218" s="14" t="s">
        <v>83</v>
      </c>
      <c r="AY218" s="164" t="s">
        <v>168</v>
      </c>
    </row>
    <row r="219" spans="2:65" s="1" customFormat="1" ht="33" customHeight="1">
      <c r="B219" s="33"/>
      <c r="C219" s="132" t="s">
        <v>308</v>
      </c>
      <c r="D219" s="132" t="s">
        <v>170</v>
      </c>
      <c r="E219" s="133" t="s">
        <v>309</v>
      </c>
      <c r="F219" s="134" t="s">
        <v>310</v>
      </c>
      <c r="G219" s="135" t="s">
        <v>173</v>
      </c>
      <c r="H219" s="136">
        <v>1494</v>
      </c>
      <c r="I219" s="137"/>
      <c r="J219" s="138">
        <f>ROUND(I219*H219,2)</f>
        <v>0</v>
      </c>
      <c r="K219" s="134" t="s">
        <v>174</v>
      </c>
      <c r="L219" s="33"/>
      <c r="M219" s="139" t="s">
        <v>19</v>
      </c>
      <c r="N219" s="140" t="s">
        <v>47</v>
      </c>
      <c r="P219" s="141">
        <f>O219*H219</f>
        <v>0</v>
      </c>
      <c r="Q219" s="141">
        <v>0</v>
      </c>
      <c r="R219" s="141">
        <f>Q219*H219</f>
        <v>0</v>
      </c>
      <c r="S219" s="141">
        <v>0</v>
      </c>
      <c r="T219" s="142">
        <f>S219*H219</f>
        <v>0</v>
      </c>
      <c r="AR219" s="143" t="s">
        <v>175</v>
      </c>
      <c r="AT219" s="143" t="s">
        <v>170</v>
      </c>
      <c r="AU219" s="143" t="s">
        <v>85</v>
      </c>
      <c r="AY219" s="18" t="s">
        <v>168</v>
      </c>
      <c r="BE219" s="144">
        <f>IF(N219="základní",J219,0)</f>
        <v>0</v>
      </c>
      <c r="BF219" s="144">
        <f>IF(N219="snížená",J219,0)</f>
        <v>0</v>
      </c>
      <c r="BG219" s="144">
        <f>IF(N219="zákl. přenesená",J219,0)</f>
        <v>0</v>
      </c>
      <c r="BH219" s="144">
        <f>IF(N219="sníž. přenesená",J219,0)</f>
        <v>0</v>
      </c>
      <c r="BI219" s="144">
        <f>IF(N219="nulová",J219,0)</f>
        <v>0</v>
      </c>
      <c r="BJ219" s="18" t="s">
        <v>83</v>
      </c>
      <c r="BK219" s="144">
        <f>ROUND(I219*H219,2)</f>
        <v>0</v>
      </c>
      <c r="BL219" s="18" t="s">
        <v>175</v>
      </c>
      <c r="BM219" s="143" t="s">
        <v>311</v>
      </c>
    </row>
    <row r="220" spans="2:65" s="1" customFormat="1" ht="11.25">
      <c r="B220" s="33"/>
      <c r="D220" s="145" t="s">
        <v>177</v>
      </c>
      <c r="F220" s="146" t="s">
        <v>312</v>
      </c>
      <c r="I220" s="147"/>
      <c r="L220" s="33"/>
      <c r="M220" s="148"/>
      <c r="T220" s="54"/>
      <c r="AT220" s="18" t="s">
        <v>177</v>
      </c>
      <c r="AU220" s="18" t="s">
        <v>85</v>
      </c>
    </row>
    <row r="221" spans="2:65" s="12" customFormat="1" ht="22.5">
      <c r="B221" s="149"/>
      <c r="D221" s="150" t="s">
        <v>179</v>
      </c>
      <c r="E221" s="151" t="s">
        <v>19</v>
      </c>
      <c r="F221" s="152" t="s">
        <v>313</v>
      </c>
      <c r="H221" s="151" t="s">
        <v>19</v>
      </c>
      <c r="I221" s="153"/>
      <c r="L221" s="149"/>
      <c r="M221" s="154"/>
      <c r="T221" s="155"/>
      <c r="AT221" s="151" t="s">
        <v>179</v>
      </c>
      <c r="AU221" s="151" t="s">
        <v>85</v>
      </c>
      <c r="AV221" s="12" t="s">
        <v>83</v>
      </c>
      <c r="AW221" s="12" t="s">
        <v>37</v>
      </c>
      <c r="AX221" s="12" t="s">
        <v>76</v>
      </c>
      <c r="AY221" s="151" t="s">
        <v>168</v>
      </c>
    </row>
    <row r="222" spans="2:65" s="12" customFormat="1" ht="22.5">
      <c r="B222" s="149"/>
      <c r="D222" s="150" t="s">
        <v>179</v>
      </c>
      <c r="E222" s="151" t="s">
        <v>19</v>
      </c>
      <c r="F222" s="152" t="s">
        <v>314</v>
      </c>
      <c r="H222" s="151" t="s">
        <v>19</v>
      </c>
      <c r="I222" s="153"/>
      <c r="L222" s="149"/>
      <c r="M222" s="154"/>
      <c r="T222" s="155"/>
      <c r="AT222" s="151" t="s">
        <v>179</v>
      </c>
      <c r="AU222" s="151" t="s">
        <v>85</v>
      </c>
      <c r="AV222" s="12" t="s">
        <v>83</v>
      </c>
      <c r="AW222" s="12" t="s">
        <v>37</v>
      </c>
      <c r="AX222" s="12" t="s">
        <v>76</v>
      </c>
      <c r="AY222" s="151" t="s">
        <v>168</v>
      </c>
    </row>
    <row r="223" spans="2:65" s="12" customFormat="1" ht="11.25">
      <c r="B223" s="149"/>
      <c r="D223" s="150" t="s">
        <v>179</v>
      </c>
      <c r="E223" s="151" t="s">
        <v>19</v>
      </c>
      <c r="F223" s="152" t="s">
        <v>315</v>
      </c>
      <c r="H223" s="151" t="s">
        <v>19</v>
      </c>
      <c r="I223" s="153"/>
      <c r="L223" s="149"/>
      <c r="M223" s="154"/>
      <c r="T223" s="155"/>
      <c r="AT223" s="151" t="s">
        <v>179</v>
      </c>
      <c r="AU223" s="151" t="s">
        <v>85</v>
      </c>
      <c r="AV223" s="12" t="s">
        <v>83</v>
      </c>
      <c r="AW223" s="12" t="s">
        <v>37</v>
      </c>
      <c r="AX223" s="12" t="s">
        <v>76</v>
      </c>
      <c r="AY223" s="151" t="s">
        <v>168</v>
      </c>
    </row>
    <row r="224" spans="2:65" s="13" customFormat="1" ht="11.25">
      <c r="B224" s="156"/>
      <c r="D224" s="150" t="s">
        <v>179</v>
      </c>
      <c r="E224" s="157" t="s">
        <v>19</v>
      </c>
      <c r="F224" s="158" t="s">
        <v>316</v>
      </c>
      <c r="H224" s="159">
        <v>1494</v>
      </c>
      <c r="I224" s="160"/>
      <c r="L224" s="156"/>
      <c r="M224" s="161"/>
      <c r="T224" s="162"/>
      <c r="AT224" s="157" t="s">
        <v>179</v>
      </c>
      <c r="AU224" s="157" t="s">
        <v>85</v>
      </c>
      <c r="AV224" s="13" t="s">
        <v>85</v>
      </c>
      <c r="AW224" s="13" t="s">
        <v>37</v>
      </c>
      <c r="AX224" s="13" t="s">
        <v>76</v>
      </c>
      <c r="AY224" s="157" t="s">
        <v>168</v>
      </c>
    </row>
    <row r="225" spans="2:65" s="12" customFormat="1" ht="22.5">
      <c r="B225" s="149"/>
      <c r="D225" s="150" t="s">
        <v>179</v>
      </c>
      <c r="E225" s="151" t="s">
        <v>19</v>
      </c>
      <c r="F225" s="152" t="s">
        <v>317</v>
      </c>
      <c r="H225" s="151" t="s">
        <v>19</v>
      </c>
      <c r="I225" s="153"/>
      <c r="L225" s="149"/>
      <c r="M225" s="154"/>
      <c r="T225" s="155"/>
      <c r="AT225" s="151" t="s">
        <v>179</v>
      </c>
      <c r="AU225" s="151" t="s">
        <v>85</v>
      </c>
      <c r="AV225" s="12" t="s">
        <v>83</v>
      </c>
      <c r="AW225" s="12" t="s">
        <v>37</v>
      </c>
      <c r="AX225" s="12" t="s">
        <v>76</v>
      </c>
      <c r="AY225" s="151" t="s">
        <v>168</v>
      </c>
    </row>
    <row r="226" spans="2:65" s="14" customFormat="1" ht="11.25">
      <c r="B226" s="163"/>
      <c r="D226" s="150" t="s">
        <v>179</v>
      </c>
      <c r="E226" s="164" t="s">
        <v>19</v>
      </c>
      <c r="F226" s="165" t="s">
        <v>183</v>
      </c>
      <c r="H226" s="166">
        <v>1494</v>
      </c>
      <c r="I226" s="167"/>
      <c r="L226" s="163"/>
      <c r="M226" s="168"/>
      <c r="T226" s="169"/>
      <c r="AT226" s="164" t="s">
        <v>179</v>
      </c>
      <c r="AU226" s="164" t="s">
        <v>85</v>
      </c>
      <c r="AV226" s="14" t="s">
        <v>175</v>
      </c>
      <c r="AW226" s="14" t="s">
        <v>37</v>
      </c>
      <c r="AX226" s="14" t="s">
        <v>83</v>
      </c>
      <c r="AY226" s="164" t="s">
        <v>168</v>
      </c>
    </row>
    <row r="227" spans="2:65" s="11" customFormat="1" ht="22.9" customHeight="1">
      <c r="B227" s="120"/>
      <c r="D227" s="121" t="s">
        <v>75</v>
      </c>
      <c r="E227" s="130" t="s">
        <v>241</v>
      </c>
      <c r="F227" s="130" t="s">
        <v>318</v>
      </c>
      <c r="I227" s="123"/>
      <c r="J227" s="131">
        <f>BK227</f>
        <v>0</v>
      </c>
      <c r="L227" s="120"/>
      <c r="M227" s="125"/>
      <c r="P227" s="126">
        <f>SUM(P228:P234)</f>
        <v>0</v>
      </c>
      <c r="R227" s="126">
        <f>SUM(R228:R234)</f>
        <v>0</v>
      </c>
      <c r="T227" s="127">
        <f>SUM(T228:T234)</f>
        <v>0</v>
      </c>
      <c r="AR227" s="121" t="s">
        <v>83</v>
      </c>
      <c r="AT227" s="128" t="s">
        <v>75</v>
      </c>
      <c r="AU227" s="128" t="s">
        <v>83</v>
      </c>
      <c r="AY227" s="121" t="s">
        <v>168</v>
      </c>
      <c r="BK227" s="129">
        <f>SUM(BK228:BK234)</f>
        <v>0</v>
      </c>
    </row>
    <row r="228" spans="2:65" s="1" customFormat="1" ht="21.75" customHeight="1">
      <c r="B228" s="33"/>
      <c r="C228" s="132" t="s">
        <v>319</v>
      </c>
      <c r="D228" s="132" t="s">
        <v>170</v>
      </c>
      <c r="E228" s="133" t="s">
        <v>320</v>
      </c>
      <c r="F228" s="134" t="s">
        <v>321</v>
      </c>
      <c r="G228" s="135" t="s">
        <v>186</v>
      </c>
      <c r="H228" s="136">
        <v>10</v>
      </c>
      <c r="I228" s="137"/>
      <c r="J228" s="138">
        <f>ROUND(I228*H228,2)</f>
        <v>0</v>
      </c>
      <c r="K228" s="134" t="s">
        <v>322</v>
      </c>
      <c r="L228" s="33"/>
      <c r="M228" s="139" t="s">
        <v>19</v>
      </c>
      <c r="N228" s="140" t="s">
        <v>47</v>
      </c>
      <c r="P228" s="141">
        <f>O228*H228</f>
        <v>0</v>
      </c>
      <c r="Q228" s="141">
        <v>0</v>
      </c>
      <c r="R228" s="141">
        <f>Q228*H228</f>
        <v>0</v>
      </c>
      <c r="S228" s="141">
        <v>0</v>
      </c>
      <c r="T228" s="142">
        <f>S228*H228</f>
        <v>0</v>
      </c>
      <c r="AR228" s="143" t="s">
        <v>175</v>
      </c>
      <c r="AT228" s="143" t="s">
        <v>170</v>
      </c>
      <c r="AU228" s="143" t="s">
        <v>85</v>
      </c>
      <c r="AY228" s="18" t="s">
        <v>168</v>
      </c>
      <c r="BE228" s="144">
        <f>IF(N228="základní",J228,0)</f>
        <v>0</v>
      </c>
      <c r="BF228" s="144">
        <f>IF(N228="snížená",J228,0)</f>
        <v>0</v>
      </c>
      <c r="BG228" s="144">
        <f>IF(N228="zákl. přenesená",J228,0)</f>
        <v>0</v>
      </c>
      <c r="BH228" s="144">
        <f>IF(N228="sníž. přenesená",J228,0)</f>
        <v>0</v>
      </c>
      <c r="BI228" s="144">
        <f>IF(N228="nulová",J228,0)</f>
        <v>0</v>
      </c>
      <c r="BJ228" s="18" t="s">
        <v>83</v>
      </c>
      <c r="BK228" s="144">
        <f>ROUND(I228*H228,2)</f>
        <v>0</v>
      </c>
      <c r="BL228" s="18" t="s">
        <v>175</v>
      </c>
      <c r="BM228" s="143" t="s">
        <v>323</v>
      </c>
    </row>
    <row r="229" spans="2:65" s="1" customFormat="1" ht="39">
      <c r="B229" s="33"/>
      <c r="D229" s="150" t="s">
        <v>324</v>
      </c>
      <c r="F229" s="177" t="s">
        <v>325</v>
      </c>
      <c r="I229" s="147"/>
      <c r="L229" s="33"/>
      <c r="M229" s="148"/>
      <c r="T229" s="54"/>
      <c r="AT229" s="18" t="s">
        <v>324</v>
      </c>
      <c r="AU229" s="18" t="s">
        <v>85</v>
      </c>
    </row>
    <row r="230" spans="2:65" s="12" customFormat="1" ht="11.25">
      <c r="B230" s="149"/>
      <c r="D230" s="150" t="s">
        <v>179</v>
      </c>
      <c r="E230" s="151" t="s">
        <v>19</v>
      </c>
      <c r="F230" s="152" t="s">
        <v>326</v>
      </c>
      <c r="H230" s="151" t="s">
        <v>19</v>
      </c>
      <c r="I230" s="153"/>
      <c r="L230" s="149"/>
      <c r="M230" s="154"/>
      <c r="T230" s="155"/>
      <c r="AT230" s="151" t="s">
        <v>179</v>
      </c>
      <c r="AU230" s="151" t="s">
        <v>85</v>
      </c>
      <c r="AV230" s="12" t="s">
        <v>83</v>
      </c>
      <c r="AW230" s="12" t="s">
        <v>37</v>
      </c>
      <c r="AX230" s="12" t="s">
        <v>76</v>
      </c>
      <c r="AY230" s="151" t="s">
        <v>168</v>
      </c>
    </row>
    <row r="231" spans="2:65" s="12" customFormat="1" ht="11.25">
      <c r="B231" s="149"/>
      <c r="D231" s="150" t="s">
        <v>179</v>
      </c>
      <c r="E231" s="151" t="s">
        <v>19</v>
      </c>
      <c r="F231" s="152" t="s">
        <v>181</v>
      </c>
      <c r="H231" s="151" t="s">
        <v>19</v>
      </c>
      <c r="I231" s="153"/>
      <c r="L231" s="149"/>
      <c r="M231" s="154"/>
      <c r="T231" s="155"/>
      <c r="AT231" s="151" t="s">
        <v>179</v>
      </c>
      <c r="AU231" s="151" t="s">
        <v>85</v>
      </c>
      <c r="AV231" s="12" t="s">
        <v>83</v>
      </c>
      <c r="AW231" s="12" t="s">
        <v>37</v>
      </c>
      <c r="AX231" s="12" t="s">
        <v>76</v>
      </c>
      <c r="AY231" s="151" t="s">
        <v>168</v>
      </c>
    </row>
    <row r="232" spans="2:65" s="13" customFormat="1" ht="11.25">
      <c r="B232" s="156"/>
      <c r="D232" s="150" t="s">
        <v>179</v>
      </c>
      <c r="E232" s="157" t="s">
        <v>19</v>
      </c>
      <c r="F232" s="158" t="s">
        <v>327</v>
      </c>
      <c r="H232" s="159">
        <v>5</v>
      </c>
      <c r="I232" s="160"/>
      <c r="L232" s="156"/>
      <c r="M232" s="161"/>
      <c r="T232" s="162"/>
      <c r="AT232" s="157" t="s">
        <v>179</v>
      </c>
      <c r="AU232" s="157" t="s">
        <v>85</v>
      </c>
      <c r="AV232" s="13" t="s">
        <v>85</v>
      </c>
      <c r="AW232" s="13" t="s">
        <v>37</v>
      </c>
      <c r="AX232" s="13" t="s">
        <v>76</v>
      </c>
      <c r="AY232" s="157" t="s">
        <v>168</v>
      </c>
    </row>
    <row r="233" spans="2:65" s="13" customFormat="1" ht="11.25">
      <c r="B233" s="156"/>
      <c r="D233" s="150" t="s">
        <v>179</v>
      </c>
      <c r="E233" s="157" t="s">
        <v>19</v>
      </c>
      <c r="F233" s="158" t="s">
        <v>328</v>
      </c>
      <c r="H233" s="159">
        <v>5</v>
      </c>
      <c r="I233" s="160"/>
      <c r="L233" s="156"/>
      <c r="M233" s="161"/>
      <c r="T233" s="162"/>
      <c r="AT233" s="157" t="s">
        <v>179</v>
      </c>
      <c r="AU233" s="157" t="s">
        <v>85</v>
      </c>
      <c r="AV233" s="13" t="s">
        <v>85</v>
      </c>
      <c r="AW233" s="13" t="s">
        <v>37</v>
      </c>
      <c r="AX233" s="13" t="s">
        <v>76</v>
      </c>
      <c r="AY233" s="157" t="s">
        <v>168</v>
      </c>
    </row>
    <row r="234" spans="2:65" s="14" customFormat="1" ht="11.25">
      <c r="B234" s="163"/>
      <c r="D234" s="150" t="s">
        <v>179</v>
      </c>
      <c r="E234" s="164" t="s">
        <v>19</v>
      </c>
      <c r="F234" s="165" t="s">
        <v>183</v>
      </c>
      <c r="H234" s="166">
        <v>10</v>
      </c>
      <c r="I234" s="167"/>
      <c r="L234" s="163"/>
      <c r="M234" s="168"/>
      <c r="T234" s="169"/>
      <c r="AT234" s="164" t="s">
        <v>179</v>
      </c>
      <c r="AU234" s="164" t="s">
        <v>85</v>
      </c>
      <c r="AV234" s="14" t="s">
        <v>175</v>
      </c>
      <c r="AW234" s="14" t="s">
        <v>37</v>
      </c>
      <c r="AX234" s="14" t="s">
        <v>83</v>
      </c>
      <c r="AY234" s="164" t="s">
        <v>168</v>
      </c>
    </row>
    <row r="235" spans="2:65" s="11" customFormat="1" ht="22.9" customHeight="1">
      <c r="B235" s="120"/>
      <c r="D235" s="121" t="s">
        <v>75</v>
      </c>
      <c r="E235" s="130" t="s">
        <v>329</v>
      </c>
      <c r="F235" s="130" t="s">
        <v>330</v>
      </c>
      <c r="I235" s="123"/>
      <c r="J235" s="131">
        <f>BK235</f>
        <v>0</v>
      </c>
      <c r="L235" s="120"/>
      <c r="M235" s="125"/>
      <c r="P235" s="126">
        <f>SUM(P236:P271)</f>
        <v>0</v>
      </c>
      <c r="R235" s="126">
        <f>SUM(R236:R271)</f>
        <v>0</v>
      </c>
      <c r="T235" s="127">
        <f>SUM(T236:T271)</f>
        <v>0</v>
      </c>
      <c r="AR235" s="121" t="s">
        <v>83</v>
      </c>
      <c r="AT235" s="128" t="s">
        <v>75</v>
      </c>
      <c r="AU235" s="128" t="s">
        <v>83</v>
      </c>
      <c r="AY235" s="121" t="s">
        <v>168</v>
      </c>
      <c r="BK235" s="129">
        <f>SUM(BK236:BK271)</f>
        <v>0</v>
      </c>
    </row>
    <row r="236" spans="2:65" s="1" customFormat="1" ht="37.9" customHeight="1">
      <c r="B236" s="33"/>
      <c r="C236" s="132" t="s">
        <v>331</v>
      </c>
      <c r="D236" s="132" t="s">
        <v>170</v>
      </c>
      <c r="E236" s="133" t="s">
        <v>332</v>
      </c>
      <c r="F236" s="134" t="s">
        <v>333</v>
      </c>
      <c r="G236" s="135" t="s">
        <v>334</v>
      </c>
      <c r="H236" s="136">
        <v>241.684</v>
      </c>
      <c r="I236" s="137"/>
      <c r="J236" s="138">
        <f>ROUND(I236*H236,2)</f>
        <v>0</v>
      </c>
      <c r="K236" s="134" t="s">
        <v>174</v>
      </c>
      <c r="L236" s="33"/>
      <c r="M236" s="139" t="s">
        <v>19</v>
      </c>
      <c r="N236" s="140" t="s">
        <v>47</v>
      </c>
      <c r="P236" s="141">
        <f>O236*H236</f>
        <v>0</v>
      </c>
      <c r="Q236" s="141">
        <v>0</v>
      </c>
      <c r="R236" s="141">
        <f>Q236*H236</f>
        <v>0</v>
      </c>
      <c r="S236" s="141">
        <v>0</v>
      </c>
      <c r="T236" s="142">
        <f>S236*H236</f>
        <v>0</v>
      </c>
      <c r="AR236" s="143" t="s">
        <v>175</v>
      </c>
      <c r="AT236" s="143" t="s">
        <v>170</v>
      </c>
      <c r="AU236" s="143" t="s">
        <v>85</v>
      </c>
      <c r="AY236" s="18" t="s">
        <v>168</v>
      </c>
      <c r="BE236" s="144">
        <f>IF(N236="základní",J236,0)</f>
        <v>0</v>
      </c>
      <c r="BF236" s="144">
        <f>IF(N236="snížená",J236,0)</f>
        <v>0</v>
      </c>
      <c r="BG236" s="144">
        <f>IF(N236="zákl. přenesená",J236,0)</f>
        <v>0</v>
      </c>
      <c r="BH236" s="144">
        <f>IF(N236="sníž. přenesená",J236,0)</f>
        <v>0</v>
      </c>
      <c r="BI236" s="144">
        <f>IF(N236="nulová",J236,0)</f>
        <v>0</v>
      </c>
      <c r="BJ236" s="18" t="s">
        <v>83</v>
      </c>
      <c r="BK236" s="144">
        <f>ROUND(I236*H236,2)</f>
        <v>0</v>
      </c>
      <c r="BL236" s="18" t="s">
        <v>175</v>
      </c>
      <c r="BM236" s="143" t="s">
        <v>335</v>
      </c>
    </row>
    <row r="237" spans="2:65" s="1" customFormat="1" ht="11.25">
      <c r="B237" s="33"/>
      <c r="D237" s="145" t="s">
        <v>177</v>
      </c>
      <c r="F237" s="146" t="s">
        <v>336</v>
      </c>
      <c r="I237" s="147"/>
      <c r="L237" s="33"/>
      <c r="M237" s="148"/>
      <c r="T237" s="54"/>
      <c r="AT237" s="18" t="s">
        <v>177</v>
      </c>
      <c r="AU237" s="18" t="s">
        <v>85</v>
      </c>
    </row>
    <row r="238" spans="2:65" s="12" customFormat="1" ht="22.5">
      <c r="B238" s="149"/>
      <c r="D238" s="150" t="s">
        <v>179</v>
      </c>
      <c r="E238" s="151" t="s">
        <v>19</v>
      </c>
      <c r="F238" s="152" t="s">
        <v>337</v>
      </c>
      <c r="H238" s="151" t="s">
        <v>19</v>
      </c>
      <c r="I238" s="153"/>
      <c r="L238" s="149"/>
      <c r="M238" s="154"/>
      <c r="T238" s="155"/>
      <c r="AT238" s="151" t="s">
        <v>179</v>
      </c>
      <c r="AU238" s="151" t="s">
        <v>85</v>
      </c>
      <c r="AV238" s="12" t="s">
        <v>83</v>
      </c>
      <c r="AW238" s="12" t="s">
        <v>37</v>
      </c>
      <c r="AX238" s="12" t="s">
        <v>76</v>
      </c>
      <c r="AY238" s="151" t="s">
        <v>168</v>
      </c>
    </row>
    <row r="239" spans="2:65" s="13" customFormat="1" ht="11.25">
      <c r="B239" s="156"/>
      <c r="D239" s="150" t="s">
        <v>179</v>
      </c>
      <c r="E239" s="157" t="s">
        <v>19</v>
      </c>
      <c r="F239" s="158" t="s">
        <v>338</v>
      </c>
      <c r="H239" s="159">
        <v>241.684</v>
      </c>
      <c r="I239" s="160"/>
      <c r="L239" s="156"/>
      <c r="M239" s="161"/>
      <c r="T239" s="162"/>
      <c r="AT239" s="157" t="s">
        <v>179</v>
      </c>
      <c r="AU239" s="157" t="s">
        <v>85</v>
      </c>
      <c r="AV239" s="13" t="s">
        <v>85</v>
      </c>
      <c r="AW239" s="13" t="s">
        <v>37</v>
      </c>
      <c r="AX239" s="13" t="s">
        <v>76</v>
      </c>
      <c r="AY239" s="157" t="s">
        <v>168</v>
      </c>
    </row>
    <row r="240" spans="2:65" s="14" customFormat="1" ht="11.25">
      <c r="B240" s="163"/>
      <c r="D240" s="150" t="s">
        <v>179</v>
      </c>
      <c r="E240" s="164" t="s">
        <v>19</v>
      </c>
      <c r="F240" s="165" t="s">
        <v>183</v>
      </c>
      <c r="H240" s="166">
        <v>241.684</v>
      </c>
      <c r="I240" s="167"/>
      <c r="L240" s="163"/>
      <c r="M240" s="168"/>
      <c r="T240" s="169"/>
      <c r="AT240" s="164" t="s">
        <v>179</v>
      </c>
      <c r="AU240" s="164" t="s">
        <v>85</v>
      </c>
      <c r="AV240" s="14" t="s">
        <v>175</v>
      </c>
      <c r="AW240" s="14" t="s">
        <v>37</v>
      </c>
      <c r="AX240" s="14" t="s">
        <v>83</v>
      </c>
      <c r="AY240" s="164" t="s">
        <v>168</v>
      </c>
    </row>
    <row r="241" spans="2:65" s="1" customFormat="1" ht="37.9" customHeight="1">
      <c r="B241" s="33"/>
      <c r="C241" s="132" t="s">
        <v>339</v>
      </c>
      <c r="D241" s="132" t="s">
        <v>170</v>
      </c>
      <c r="E241" s="133" t="s">
        <v>340</v>
      </c>
      <c r="F241" s="134" t="s">
        <v>341</v>
      </c>
      <c r="G241" s="135" t="s">
        <v>334</v>
      </c>
      <c r="H241" s="136">
        <v>3866.944</v>
      </c>
      <c r="I241" s="137"/>
      <c r="J241" s="138">
        <f>ROUND(I241*H241,2)</f>
        <v>0</v>
      </c>
      <c r="K241" s="134" t="s">
        <v>342</v>
      </c>
      <c r="L241" s="33"/>
      <c r="M241" s="139" t="s">
        <v>19</v>
      </c>
      <c r="N241" s="140" t="s">
        <v>47</v>
      </c>
      <c r="P241" s="141">
        <f>O241*H241</f>
        <v>0</v>
      </c>
      <c r="Q241" s="141">
        <v>0</v>
      </c>
      <c r="R241" s="141">
        <f>Q241*H241</f>
        <v>0</v>
      </c>
      <c r="S241" s="141">
        <v>0</v>
      </c>
      <c r="T241" s="142">
        <f>S241*H241</f>
        <v>0</v>
      </c>
      <c r="AR241" s="143" t="s">
        <v>175</v>
      </c>
      <c r="AT241" s="143" t="s">
        <v>170</v>
      </c>
      <c r="AU241" s="143" t="s">
        <v>85</v>
      </c>
      <c r="AY241" s="18" t="s">
        <v>168</v>
      </c>
      <c r="BE241" s="144">
        <f>IF(N241="základní",J241,0)</f>
        <v>0</v>
      </c>
      <c r="BF241" s="144">
        <f>IF(N241="snížená",J241,0)</f>
        <v>0</v>
      </c>
      <c r="BG241" s="144">
        <f>IF(N241="zákl. přenesená",J241,0)</f>
        <v>0</v>
      </c>
      <c r="BH241" s="144">
        <f>IF(N241="sníž. přenesená",J241,0)</f>
        <v>0</v>
      </c>
      <c r="BI241" s="144">
        <f>IF(N241="nulová",J241,0)</f>
        <v>0</v>
      </c>
      <c r="BJ241" s="18" t="s">
        <v>83</v>
      </c>
      <c r="BK241" s="144">
        <f>ROUND(I241*H241,2)</f>
        <v>0</v>
      </c>
      <c r="BL241" s="18" t="s">
        <v>175</v>
      </c>
      <c r="BM241" s="143" t="s">
        <v>343</v>
      </c>
    </row>
    <row r="242" spans="2:65" s="1" customFormat="1" ht="11.25">
      <c r="B242" s="33"/>
      <c r="D242" s="145" t="s">
        <v>177</v>
      </c>
      <c r="F242" s="146" t="s">
        <v>344</v>
      </c>
      <c r="I242" s="147"/>
      <c r="L242" s="33"/>
      <c r="M242" s="148"/>
      <c r="T242" s="54"/>
      <c r="AT242" s="18" t="s">
        <v>177</v>
      </c>
      <c r="AU242" s="18" t="s">
        <v>85</v>
      </c>
    </row>
    <row r="243" spans="2:65" s="12" customFormat="1" ht="22.5">
      <c r="B243" s="149"/>
      <c r="D243" s="150" t="s">
        <v>179</v>
      </c>
      <c r="E243" s="151" t="s">
        <v>19</v>
      </c>
      <c r="F243" s="152" t="s">
        <v>337</v>
      </c>
      <c r="H243" s="151" t="s">
        <v>19</v>
      </c>
      <c r="I243" s="153"/>
      <c r="L243" s="149"/>
      <c r="M243" s="154"/>
      <c r="T243" s="155"/>
      <c r="AT243" s="151" t="s">
        <v>179</v>
      </c>
      <c r="AU243" s="151" t="s">
        <v>85</v>
      </c>
      <c r="AV243" s="12" t="s">
        <v>83</v>
      </c>
      <c r="AW243" s="12" t="s">
        <v>37</v>
      </c>
      <c r="AX243" s="12" t="s">
        <v>76</v>
      </c>
      <c r="AY243" s="151" t="s">
        <v>168</v>
      </c>
    </row>
    <row r="244" spans="2:65" s="13" customFormat="1" ht="11.25">
      <c r="B244" s="156"/>
      <c r="D244" s="150" t="s">
        <v>179</v>
      </c>
      <c r="E244" s="157" t="s">
        <v>19</v>
      </c>
      <c r="F244" s="158" t="s">
        <v>345</v>
      </c>
      <c r="H244" s="159">
        <v>3866.944</v>
      </c>
      <c r="I244" s="160"/>
      <c r="L244" s="156"/>
      <c r="M244" s="161"/>
      <c r="T244" s="162"/>
      <c r="AT244" s="157" t="s">
        <v>179</v>
      </c>
      <c r="AU244" s="157" t="s">
        <v>85</v>
      </c>
      <c r="AV244" s="13" t="s">
        <v>85</v>
      </c>
      <c r="AW244" s="13" t="s">
        <v>37</v>
      </c>
      <c r="AX244" s="13" t="s">
        <v>76</v>
      </c>
      <c r="AY244" s="157" t="s">
        <v>168</v>
      </c>
    </row>
    <row r="245" spans="2:65" s="14" customFormat="1" ht="11.25">
      <c r="B245" s="163"/>
      <c r="D245" s="150" t="s">
        <v>179</v>
      </c>
      <c r="E245" s="164" t="s">
        <v>19</v>
      </c>
      <c r="F245" s="165" t="s">
        <v>183</v>
      </c>
      <c r="H245" s="166">
        <v>3866.944</v>
      </c>
      <c r="I245" s="167"/>
      <c r="L245" s="163"/>
      <c r="M245" s="168"/>
      <c r="T245" s="169"/>
      <c r="AT245" s="164" t="s">
        <v>179</v>
      </c>
      <c r="AU245" s="164" t="s">
        <v>85</v>
      </c>
      <c r="AV245" s="14" t="s">
        <v>175</v>
      </c>
      <c r="AW245" s="14" t="s">
        <v>37</v>
      </c>
      <c r="AX245" s="14" t="s">
        <v>83</v>
      </c>
      <c r="AY245" s="164" t="s">
        <v>168</v>
      </c>
    </row>
    <row r="246" spans="2:65" s="1" customFormat="1" ht="37.9" customHeight="1">
      <c r="B246" s="33"/>
      <c r="C246" s="132" t="s">
        <v>346</v>
      </c>
      <c r="D246" s="132" t="s">
        <v>170</v>
      </c>
      <c r="E246" s="133" t="s">
        <v>347</v>
      </c>
      <c r="F246" s="134" t="s">
        <v>348</v>
      </c>
      <c r="G246" s="135" t="s">
        <v>334</v>
      </c>
      <c r="H246" s="136">
        <v>776.43</v>
      </c>
      <c r="I246" s="137"/>
      <c r="J246" s="138">
        <f>ROUND(I246*H246,2)</f>
        <v>0</v>
      </c>
      <c r="K246" s="134" t="s">
        <v>174</v>
      </c>
      <c r="L246" s="33"/>
      <c r="M246" s="139" t="s">
        <v>19</v>
      </c>
      <c r="N246" s="140" t="s">
        <v>47</v>
      </c>
      <c r="P246" s="141">
        <f>O246*H246</f>
        <v>0</v>
      </c>
      <c r="Q246" s="141">
        <v>0</v>
      </c>
      <c r="R246" s="141">
        <f>Q246*H246</f>
        <v>0</v>
      </c>
      <c r="S246" s="141">
        <v>0</v>
      </c>
      <c r="T246" s="142">
        <f>S246*H246</f>
        <v>0</v>
      </c>
      <c r="AR246" s="143" t="s">
        <v>175</v>
      </c>
      <c r="AT246" s="143" t="s">
        <v>170</v>
      </c>
      <c r="AU246" s="143" t="s">
        <v>85</v>
      </c>
      <c r="AY246" s="18" t="s">
        <v>168</v>
      </c>
      <c r="BE246" s="144">
        <f>IF(N246="základní",J246,0)</f>
        <v>0</v>
      </c>
      <c r="BF246" s="144">
        <f>IF(N246="snížená",J246,0)</f>
        <v>0</v>
      </c>
      <c r="BG246" s="144">
        <f>IF(N246="zákl. přenesená",J246,0)</f>
        <v>0</v>
      </c>
      <c r="BH246" s="144">
        <f>IF(N246="sníž. přenesená",J246,0)</f>
        <v>0</v>
      </c>
      <c r="BI246" s="144">
        <f>IF(N246="nulová",J246,0)</f>
        <v>0</v>
      </c>
      <c r="BJ246" s="18" t="s">
        <v>83</v>
      </c>
      <c r="BK246" s="144">
        <f>ROUND(I246*H246,2)</f>
        <v>0</v>
      </c>
      <c r="BL246" s="18" t="s">
        <v>175</v>
      </c>
      <c r="BM246" s="143" t="s">
        <v>349</v>
      </c>
    </row>
    <row r="247" spans="2:65" s="1" customFormat="1" ht="11.25">
      <c r="B247" s="33"/>
      <c r="D247" s="145" t="s">
        <v>177</v>
      </c>
      <c r="F247" s="146" t="s">
        <v>350</v>
      </c>
      <c r="I247" s="147"/>
      <c r="L247" s="33"/>
      <c r="M247" s="148"/>
      <c r="T247" s="54"/>
      <c r="AT247" s="18" t="s">
        <v>177</v>
      </c>
      <c r="AU247" s="18" t="s">
        <v>85</v>
      </c>
    </row>
    <row r="248" spans="2:65" s="12" customFormat="1" ht="22.5">
      <c r="B248" s="149"/>
      <c r="D248" s="150" t="s">
        <v>179</v>
      </c>
      <c r="E248" s="151" t="s">
        <v>19</v>
      </c>
      <c r="F248" s="152" t="s">
        <v>337</v>
      </c>
      <c r="H248" s="151" t="s">
        <v>19</v>
      </c>
      <c r="I248" s="153"/>
      <c r="L248" s="149"/>
      <c r="M248" s="154"/>
      <c r="T248" s="155"/>
      <c r="AT248" s="151" t="s">
        <v>179</v>
      </c>
      <c r="AU248" s="151" t="s">
        <v>85</v>
      </c>
      <c r="AV248" s="12" t="s">
        <v>83</v>
      </c>
      <c r="AW248" s="12" t="s">
        <v>37</v>
      </c>
      <c r="AX248" s="12" t="s">
        <v>76</v>
      </c>
      <c r="AY248" s="151" t="s">
        <v>168</v>
      </c>
    </row>
    <row r="249" spans="2:65" s="13" customFormat="1" ht="11.25">
      <c r="B249" s="156"/>
      <c r="D249" s="150" t="s">
        <v>179</v>
      </c>
      <c r="E249" s="157" t="s">
        <v>19</v>
      </c>
      <c r="F249" s="158" t="s">
        <v>351</v>
      </c>
      <c r="H249" s="159">
        <v>244.5</v>
      </c>
      <c r="I249" s="160"/>
      <c r="L249" s="156"/>
      <c r="M249" s="161"/>
      <c r="T249" s="162"/>
      <c r="AT249" s="157" t="s">
        <v>179</v>
      </c>
      <c r="AU249" s="157" t="s">
        <v>85</v>
      </c>
      <c r="AV249" s="13" t="s">
        <v>85</v>
      </c>
      <c r="AW249" s="13" t="s">
        <v>37</v>
      </c>
      <c r="AX249" s="13" t="s">
        <v>76</v>
      </c>
      <c r="AY249" s="157" t="s">
        <v>168</v>
      </c>
    </row>
    <row r="250" spans="2:65" s="13" customFormat="1" ht="11.25">
      <c r="B250" s="156"/>
      <c r="D250" s="150" t="s">
        <v>179</v>
      </c>
      <c r="E250" s="157" t="s">
        <v>19</v>
      </c>
      <c r="F250" s="158" t="s">
        <v>352</v>
      </c>
      <c r="H250" s="159">
        <v>374.40199999999999</v>
      </c>
      <c r="I250" s="160"/>
      <c r="L250" s="156"/>
      <c r="M250" s="161"/>
      <c r="T250" s="162"/>
      <c r="AT250" s="157" t="s">
        <v>179</v>
      </c>
      <c r="AU250" s="157" t="s">
        <v>85</v>
      </c>
      <c r="AV250" s="13" t="s">
        <v>85</v>
      </c>
      <c r="AW250" s="13" t="s">
        <v>37</v>
      </c>
      <c r="AX250" s="13" t="s">
        <v>76</v>
      </c>
      <c r="AY250" s="157" t="s">
        <v>168</v>
      </c>
    </row>
    <row r="251" spans="2:65" s="13" customFormat="1" ht="11.25">
      <c r="B251" s="156"/>
      <c r="D251" s="150" t="s">
        <v>179</v>
      </c>
      <c r="E251" s="157" t="s">
        <v>19</v>
      </c>
      <c r="F251" s="158" t="s">
        <v>353</v>
      </c>
      <c r="H251" s="159">
        <v>157.52799999999999</v>
      </c>
      <c r="I251" s="160"/>
      <c r="L251" s="156"/>
      <c r="M251" s="161"/>
      <c r="T251" s="162"/>
      <c r="AT251" s="157" t="s">
        <v>179</v>
      </c>
      <c r="AU251" s="157" t="s">
        <v>85</v>
      </c>
      <c r="AV251" s="13" t="s">
        <v>85</v>
      </c>
      <c r="AW251" s="13" t="s">
        <v>37</v>
      </c>
      <c r="AX251" s="13" t="s">
        <v>76</v>
      </c>
      <c r="AY251" s="157" t="s">
        <v>168</v>
      </c>
    </row>
    <row r="252" spans="2:65" s="14" customFormat="1" ht="11.25">
      <c r="B252" s="163"/>
      <c r="D252" s="150" t="s">
        <v>179</v>
      </c>
      <c r="E252" s="164" t="s">
        <v>19</v>
      </c>
      <c r="F252" s="165" t="s">
        <v>183</v>
      </c>
      <c r="H252" s="166">
        <v>776.43</v>
      </c>
      <c r="I252" s="167"/>
      <c r="L252" s="163"/>
      <c r="M252" s="168"/>
      <c r="T252" s="169"/>
      <c r="AT252" s="164" t="s">
        <v>179</v>
      </c>
      <c r="AU252" s="164" t="s">
        <v>85</v>
      </c>
      <c r="AV252" s="14" t="s">
        <v>175</v>
      </c>
      <c r="AW252" s="14" t="s">
        <v>37</v>
      </c>
      <c r="AX252" s="14" t="s">
        <v>83</v>
      </c>
      <c r="AY252" s="164" t="s">
        <v>168</v>
      </c>
    </row>
    <row r="253" spans="2:65" s="1" customFormat="1" ht="37.9" customHeight="1">
      <c r="B253" s="33"/>
      <c r="C253" s="132" t="s">
        <v>7</v>
      </c>
      <c r="D253" s="132" t="s">
        <v>170</v>
      </c>
      <c r="E253" s="133" t="s">
        <v>354</v>
      </c>
      <c r="F253" s="134" t="s">
        <v>341</v>
      </c>
      <c r="G253" s="135" t="s">
        <v>334</v>
      </c>
      <c r="H253" s="136">
        <v>12422.88</v>
      </c>
      <c r="I253" s="137"/>
      <c r="J253" s="138">
        <f>ROUND(I253*H253,2)</f>
        <v>0</v>
      </c>
      <c r="K253" s="134" t="s">
        <v>342</v>
      </c>
      <c r="L253" s="33"/>
      <c r="M253" s="139" t="s">
        <v>19</v>
      </c>
      <c r="N253" s="140" t="s">
        <v>47</v>
      </c>
      <c r="P253" s="141">
        <f>O253*H253</f>
        <v>0</v>
      </c>
      <c r="Q253" s="141">
        <v>0</v>
      </c>
      <c r="R253" s="141">
        <f>Q253*H253</f>
        <v>0</v>
      </c>
      <c r="S253" s="141">
        <v>0</v>
      </c>
      <c r="T253" s="142">
        <f>S253*H253</f>
        <v>0</v>
      </c>
      <c r="AR253" s="143" t="s">
        <v>175</v>
      </c>
      <c r="AT253" s="143" t="s">
        <v>170</v>
      </c>
      <c r="AU253" s="143" t="s">
        <v>85</v>
      </c>
      <c r="AY253" s="18" t="s">
        <v>168</v>
      </c>
      <c r="BE253" s="144">
        <f>IF(N253="základní",J253,0)</f>
        <v>0</v>
      </c>
      <c r="BF253" s="144">
        <f>IF(N253="snížená",J253,0)</f>
        <v>0</v>
      </c>
      <c r="BG253" s="144">
        <f>IF(N253="zákl. přenesená",J253,0)</f>
        <v>0</v>
      </c>
      <c r="BH253" s="144">
        <f>IF(N253="sníž. přenesená",J253,0)</f>
        <v>0</v>
      </c>
      <c r="BI253" s="144">
        <f>IF(N253="nulová",J253,0)</f>
        <v>0</v>
      </c>
      <c r="BJ253" s="18" t="s">
        <v>83</v>
      </c>
      <c r="BK253" s="144">
        <f>ROUND(I253*H253,2)</f>
        <v>0</v>
      </c>
      <c r="BL253" s="18" t="s">
        <v>175</v>
      </c>
      <c r="BM253" s="143" t="s">
        <v>355</v>
      </c>
    </row>
    <row r="254" spans="2:65" s="1" customFormat="1" ht="11.25">
      <c r="B254" s="33"/>
      <c r="D254" s="145" t="s">
        <v>177</v>
      </c>
      <c r="F254" s="146" t="s">
        <v>356</v>
      </c>
      <c r="I254" s="147"/>
      <c r="L254" s="33"/>
      <c r="M254" s="148"/>
      <c r="T254" s="54"/>
      <c r="AT254" s="18" t="s">
        <v>177</v>
      </c>
      <c r="AU254" s="18" t="s">
        <v>85</v>
      </c>
    </row>
    <row r="255" spans="2:65" s="12" customFormat="1" ht="22.5">
      <c r="B255" s="149"/>
      <c r="D255" s="150" t="s">
        <v>179</v>
      </c>
      <c r="E255" s="151" t="s">
        <v>19</v>
      </c>
      <c r="F255" s="152" t="s">
        <v>337</v>
      </c>
      <c r="H255" s="151" t="s">
        <v>19</v>
      </c>
      <c r="I255" s="153"/>
      <c r="L255" s="149"/>
      <c r="M255" s="154"/>
      <c r="T255" s="155"/>
      <c r="AT255" s="151" t="s">
        <v>179</v>
      </c>
      <c r="AU255" s="151" t="s">
        <v>85</v>
      </c>
      <c r="AV255" s="12" t="s">
        <v>83</v>
      </c>
      <c r="AW255" s="12" t="s">
        <v>37</v>
      </c>
      <c r="AX255" s="12" t="s">
        <v>76</v>
      </c>
      <c r="AY255" s="151" t="s">
        <v>168</v>
      </c>
    </row>
    <row r="256" spans="2:65" s="13" customFormat="1" ht="11.25">
      <c r="B256" s="156"/>
      <c r="D256" s="150" t="s">
        <v>179</v>
      </c>
      <c r="E256" s="157" t="s">
        <v>19</v>
      </c>
      <c r="F256" s="158" t="s">
        <v>357</v>
      </c>
      <c r="H256" s="159">
        <v>3912</v>
      </c>
      <c r="I256" s="160"/>
      <c r="L256" s="156"/>
      <c r="M256" s="161"/>
      <c r="T256" s="162"/>
      <c r="AT256" s="157" t="s">
        <v>179</v>
      </c>
      <c r="AU256" s="157" t="s">
        <v>85</v>
      </c>
      <c r="AV256" s="13" t="s">
        <v>85</v>
      </c>
      <c r="AW256" s="13" t="s">
        <v>37</v>
      </c>
      <c r="AX256" s="13" t="s">
        <v>76</v>
      </c>
      <c r="AY256" s="157" t="s">
        <v>168</v>
      </c>
    </row>
    <row r="257" spans="2:65" s="13" customFormat="1" ht="11.25">
      <c r="B257" s="156"/>
      <c r="D257" s="150" t="s">
        <v>179</v>
      </c>
      <c r="E257" s="157" t="s">
        <v>19</v>
      </c>
      <c r="F257" s="158" t="s">
        <v>358</v>
      </c>
      <c r="H257" s="159">
        <v>5990.4319999999998</v>
      </c>
      <c r="I257" s="160"/>
      <c r="L257" s="156"/>
      <c r="M257" s="161"/>
      <c r="T257" s="162"/>
      <c r="AT257" s="157" t="s">
        <v>179</v>
      </c>
      <c r="AU257" s="157" t="s">
        <v>85</v>
      </c>
      <c r="AV257" s="13" t="s">
        <v>85</v>
      </c>
      <c r="AW257" s="13" t="s">
        <v>37</v>
      </c>
      <c r="AX257" s="13" t="s">
        <v>76</v>
      </c>
      <c r="AY257" s="157" t="s">
        <v>168</v>
      </c>
    </row>
    <row r="258" spans="2:65" s="13" customFormat="1" ht="11.25">
      <c r="B258" s="156"/>
      <c r="D258" s="150" t="s">
        <v>179</v>
      </c>
      <c r="E258" s="157" t="s">
        <v>19</v>
      </c>
      <c r="F258" s="158" t="s">
        <v>359</v>
      </c>
      <c r="H258" s="159">
        <v>2520.4479999999999</v>
      </c>
      <c r="I258" s="160"/>
      <c r="L258" s="156"/>
      <c r="M258" s="161"/>
      <c r="T258" s="162"/>
      <c r="AT258" s="157" t="s">
        <v>179</v>
      </c>
      <c r="AU258" s="157" t="s">
        <v>85</v>
      </c>
      <c r="AV258" s="13" t="s">
        <v>85</v>
      </c>
      <c r="AW258" s="13" t="s">
        <v>37</v>
      </c>
      <c r="AX258" s="13" t="s">
        <v>76</v>
      </c>
      <c r="AY258" s="157" t="s">
        <v>168</v>
      </c>
    </row>
    <row r="259" spans="2:65" s="14" customFormat="1" ht="11.25">
      <c r="B259" s="163"/>
      <c r="D259" s="150" t="s">
        <v>179</v>
      </c>
      <c r="E259" s="164" t="s">
        <v>19</v>
      </c>
      <c r="F259" s="165" t="s">
        <v>183</v>
      </c>
      <c r="H259" s="166">
        <v>12422.88</v>
      </c>
      <c r="I259" s="167"/>
      <c r="L259" s="163"/>
      <c r="M259" s="168"/>
      <c r="T259" s="169"/>
      <c r="AT259" s="164" t="s">
        <v>179</v>
      </c>
      <c r="AU259" s="164" t="s">
        <v>85</v>
      </c>
      <c r="AV259" s="14" t="s">
        <v>175</v>
      </c>
      <c r="AW259" s="14" t="s">
        <v>37</v>
      </c>
      <c r="AX259" s="14" t="s">
        <v>83</v>
      </c>
      <c r="AY259" s="164" t="s">
        <v>168</v>
      </c>
    </row>
    <row r="260" spans="2:65" s="1" customFormat="1" ht="44.25" customHeight="1">
      <c r="B260" s="33"/>
      <c r="C260" s="132" t="s">
        <v>360</v>
      </c>
      <c r="D260" s="132" t="s">
        <v>170</v>
      </c>
      <c r="E260" s="133" t="s">
        <v>361</v>
      </c>
      <c r="F260" s="134" t="s">
        <v>362</v>
      </c>
      <c r="G260" s="135" t="s">
        <v>334</v>
      </c>
      <c r="H260" s="136">
        <v>776.43</v>
      </c>
      <c r="I260" s="137"/>
      <c r="J260" s="138">
        <f>ROUND(I260*H260,2)</f>
        <v>0</v>
      </c>
      <c r="K260" s="134" t="s">
        <v>174</v>
      </c>
      <c r="L260" s="33"/>
      <c r="M260" s="139" t="s">
        <v>19</v>
      </c>
      <c r="N260" s="140" t="s">
        <v>47</v>
      </c>
      <c r="P260" s="141">
        <f>O260*H260</f>
        <v>0</v>
      </c>
      <c r="Q260" s="141">
        <v>0</v>
      </c>
      <c r="R260" s="141">
        <f>Q260*H260</f>
        <v>0</v>
      </c>
      <c r="S260" s="141">
        <v>0</v>
      </c>
      <c r="T260" s="142">
        <f>S260*H260</f>
        <v>0</v>
      </c>
      <c r="AR260" s="143" t="s">
        <v>175</v>
      </c>
      <c r="AT260" s="143" t="s">
        <v>170</v>
      </c>
      <c r="AU260" s="143" t="s">
        <v>85</v>
      </c>
      <c r="AY260" s="18" t="s">
        <v>168</v>
      </c>
      <c r="BE260" s="144">
        <f>IF(N260="základní",J260,0)</f>
        <v>0</v>
      </c>
      <c r="BF260" s="144">
        <f>IF(N260="snížená",J260,0)</f>
        <v>0</v>
      </c>
      <c r="BG260" s="144">
        <f>IF(N260="zákl. přenesená",J260,0)</f>
        <v>0</v>
      </c>
      <c r="BH260" s="144">
        <f>IF(N260="sníž. přenesená",J260,0)</f>
        <v>0</v>
      </c>
      <c r="BI260" s="144">
        <f>IF(N260="nulová",J260,0)</f>
        <v>0</v>
      </c>
      <c r="BJ260" s="18" t="s">
        <v>83</v>
      </c>
      <c r="BK260" s="144">
        <f>ROUND(I260*H260,2)</f>
        <v>0</v>
      </c>
      <c r="BL260" s="18" t="s">
        <v>175</v>
      </c>
      <c r="BM260" s="143" t="s">
        <v>363</v>
      </c>
    </row>
    <row r="261" spans="2:65" s="1" customFormat="1" ht="11.25">
      <c r="B261" s="33"/>
      <c r="D261" s="145" t="s">
        <v>177</v>
      </c>
      <c r="F261" s="146" t="s">
        <v>364</v>
      </c>
      <c r="I261" s="147"/>
      <c r="L261" s="33"/>
      <c r="M261" s="148"/>
      <c r="T261" s="54"/>
      <c r="AT261" s="18" t="s">
        <v>177</v>
      </c>
      <c r="AU261" s="18" t="s">
        <v>85</v>
      </c>
    </row>
    <row r="262" spans="2:65" s="12" customFormat="1" ht="11.25">
      <c r="B262" s="149"/>
      <c r="D262" s="150" t="s">
        <v>179</v>
      </c>
      <c r="E262" s="151" t="s">
        <v>19</v>
      </c>
      <c r="F262" s="152" t="s">
        <v>365</v>
      </c>
      <c r="H262" s="151" t="s">
        <v>19</v>
      </c>
      <c r="I262" s="153"/>
      <c r="L262" s="149"/>
      <c r="M262" s="154"/>
      <c r="T262" s="155"/>
      <c r="AT262" s="151" t="s">
        <v>179</v>
      </c>
      <c r="AU262" s="151" t="s">
        <v>85</v>
      </c>
      <c r="AV262" s="12" t="s">
        <v>83</v>
      </c>
      <c r="AW262" s="12" t="s">
        <v>37</v>
      </c>
      <c r="AX262" s="12" t="s">
        <v>76</v>
      </c>
      <c r="AY262" s="151" t="s">
        <v>168</v>
      </c>
    </row>
    <row r="263" spans="2:65" s="13" customFormat="1" ht="11.25">
      <c r="B263" s="156"/>
      <c r="D263" s="150" t="s">
        <v>179</v>
      </c>
      <c r="E263" s="157" t="s">
        <v>19</v>
      </c>
      <c r="F263" s="158" t="s">
        <v>351</v>
      </c>
      <c r="H263" s="159">
        <v>244.5</v>
      </c>
      <c r="I263" s="160"/>
      <c r="L263" s="156"/>
      <c r="M263" s="161"/>
      <c r="T263" s="162"/>
      <c r="AT263" s="157" t="s">
        <v>179</v>
      </c>
      <c r="AU263" s="157" t="s">
        <v>85</v>
      </c>
      <c r="AV263" s="13" t="s">
        <v>85</v>
      </c>
      <c r="AW263" s="13" t="s">
        <v>37</v>
      </c>
      <c r="AX263" s="13" t="s">
        <v>76</v>
      </c>
      <c r="AY263" s="157" t="s">
        <v>168</v>
      </c>
    </row>
    <row r="264" spans="2:65" s="13" customFormat="1" ht="11.25">
      <c r="B264" s="156"/>
      <c r="D264" s="150" t="s">
        <v>179</v>
      </c>
      <c r="E264" s="157" t="s">
        <v>19</v>
      </c>
      <c r="F264" s="158" t="s">
        <v>352</v>
      </c>
      <c r="H264" s="159">
        <v>374.40199999999999</v>
      </c>
      <c r="I264" s="160"/>
      <c r="L264" s="156"/>
      <c r="M264" s="161"/>
      <c r="T264" s="162"/>
      <c r="AT264" s="157" t="s">
        <v>179</v>
      </c>
      <c r="AU264" s="157" t="s">
        <v>85</v>
      </c>
      <c r="AV264" s="13" t="s">
        <v>85</v>
      </c>
      <c r="AW264" s="13" t="s">
        <v>37</v>
      </c>
      <c r="AX264" s="13" t="s">
        <v>76</v>
      </c>
      <c r="AY264" s="157" t="s">
        <v>168</v>
      </c>
    </row>
    <row r="265" spans="2:65" s="13" customFormat="1" ht="11.25">
      <c r="B265" s="156"/>
      <c r="D265" s="150" t="s">
        <v>179</v>
      </c>
      <c r="E265" s="157" t="s">
        <v>19</v>
      </c>
      <c r="F265" s="158" t="s">
        <v>353</v>
      </c>
      <c r="H265" s="159">
        <v>157.52799999999999</v>
      </c>
      <c r="I265" s="160"/>
      <c r="L265" s="156"/>
      <c r="M265" s="161"/>
      <c r="T265" s="162"/>
      <c r="AT265" s="157" t="s">
        <v>179</v>
      </c>
      <c r="AU265" s="157" t="s">
        <v>85</v>
      </c>
      <c r="AV265" s="13" t="s">
        <v>85</v>
      </c>
      <c r="AW265" s="13" t="s">
        <v>37</v>
      </c>
      <c r="AX265" s="13" t="s">
        <v>76</v>
      </c>
      <c r="AY265" s="157" t="s">
        <v>168</v>
      </c>
    </row>
    <row r="266" spans="2:65" s="14" customFormat="1" ht="11.25">
      <c r="B266" s="163"/>
      <c r="D266" s="150" t="s">
        <v>179</v>
      </c>
      <c r="E266" s="164" t="s">
        <v>19</v>
      </c>
      <c r="F266" s="165" t="s">
        <v>183</v>
      </c>
      <c r="H266" s="166">
        <v>776.43</v>
      </c>
      <c r="I266" s="167"/>
      <c r="L266" s="163"/>
      <c r="M266" s="168"/>
      <c r="T266" s="169"/>
      <c r="AT266" s="164" t="s">
        <v>179</v>
      </c>
      <c r="AU266" s="164" t="s">
        <v>85</v>
      </c>
      <c r="AV266" s="14" t="s">
        <v>175</v>
      </c>
      <c r="AW266" s="14" t="s">
        <v>37</v>
      </c>
      <c r="AX266" s="14" t="s">
        <v>83</v>
      </c>
      <c r="AY266" s="164" t="s">
        <v>168</v>
      </c>
    </row>
    <row r="267" spans="2:65" s="1" customFormat="1" ht="44.25" customHeight="1">
      <c r="B267" s="33"/>
      <c r="C267" s="132" t="s">
        <v>366</v>
      </c>
      <c r="D267" s="132" t="s">
        <v>170</v>
      </c>
      <c r="E267" s="133" t="s">
        <v>367</v>
      </c>
      <c r="F267" s="134" t="s">
        <v>368</v>
      </c>
      <c r="G267" s="135" t="s">
        <v>334</v>
      </c>
      <c r="H267" s="136">
        <v>241.684</v>
      </c>
      <c r="I267" s="137"/>
      <c r="J267" s="138">
        <f>ROUND(I267*H267,2)</f>
        <v>0</v>
      </c>
      <c r="K267" s="134" t="s">
        <v>174</v>
      </c>
      <c r="L267" s="33"/>
      <c r="M267" s="139" t="s">
        <v>19</v>
      </c>
      <c r="N267" s="140" t="s">
        <v>47</v>
      </c>
      <c r="P267" s="141">
        <f>O267*H267</f>
        <v>0</v>
      </c>
      <c r="Q267" s="141">
        <v>0</v>
      </c>
      <c r="R267" s="141">
        <f>Q267*H267</f>
        <v>0</v>
      </c>
      <c r="S267" s="141">
        <v>0</v>
      </c>
      <c r="T267" s="142">
        <f>S267*H267</f>
        <v>0</v>
      </c>
      <c r="AR267" s="143" t="s">
        <v>175</v>
      </c>
      <c r="AT267" s="143" t="s">
        <v>170</v>
      </c>
      <c r="AU267" s="143" t="s">
        <v>85</v>
      </c>
      <c r="AY267" s="18" t="s">
        <v>168</v>
      </c>
      <c r="BE267" s="144">
        <f>IF(N267="základní",J267,0)</f>
        <v>0</v>
      </c>
      <c r="BF267" s="144">
        <f>IF(N267="snížená",J267,0)</f>
        <v>0</v>
      </c>
      <c r="BG267" s="144">
        <f>IF(N267="zákl. přenesená",J267,0)</f>
        <v>0</v>
      </c>
      <c r="BH267" s="144">
        <f>IF(N267="sníž. přenesená",J267,0)</f>
        <v>0</v>
      </c>
      <c r="BI267" s="144">
        <f>IF(N267="nulová",J267,0)</f>
        <v>0</v>
      </c>
      <c r="BJ267" s="18" t="s">
        <v>83</v>
      </c>
      <c r="BK267" s="144">
        <f>ROUND(I267*H267,2)</f>
        <v>0</v>
      </c>
      <c r="BL267" s="18" t="s">
        <v>175</v>
      </c>
      <c r="BM267" s="143" t="s">
        <v>369</v>
      </c>
    </row>
    <row r="268" spans="2:65" s="1" customFormat="1" ht="11.25">
      <c r="B268" s="33"/>
      <c r="D268" s="145" t="s">
        <v>177</v>
      </c>
      <c r="F268" s="146" t="s">
        <v>370</v>
      </c>
      <c r="I268" s="147"/>
      <c r="L268" s="33"/>
      <c r="M268" s="148"/>
      <c r="T268" s="54"/>
      <c r="AT268" s="18" t="s">
        <v>177</v>
      </c>
      <c r="AU268" s="18" t="s">
        <v>85</v>
      </c>
    </row>
    <row r="269" spans="2:65" s="12" customFormat="1" ht="11.25">
      <c r="B269" s="149"/>
      <c r="D269" s="150" t="s">
        <v>179</v>
      </c>
      <c r="E269" s="151" t="s">
        <v>19</v>
      </c>
      <c r="F269" s="152" t="s">
        <v>365</v>
      </c>
      <c r="H269" s="151" t="s">
        <v>19</v>
      </c>
      <c r="I269" s="153"/>
      <c r="L269" s="149"/>
      <c r="M269" s="154"/>
      <c r="T269" s="155"/>
      <c r="AT269" s="151" t="s">
        <v>179</v>
      </c>
      <c r="AU269" s="151" t="s">
        <v>85</v>
      </c>
      <c r="AV269" s="12" t="s">
        <v>83</v>
      </c>
      <c r="AW269" s="12" t="s">
        <v>37</v>
      </c>
      <c r="AX269" s="12" t="s">
        <v>76</v>
      </c>
      <c r="AY269" s="151" t="s">
        <v>168</v>
      </c>
    </row>
    <row r="270" spans="2:65" s="13" customFormat="1" ht="11.25">
      <c r="B270" s="156"/>
      <c r="D270" s="150" t="s">
        <v>179</v>
      </c>
      <c r="E270" s="157" t="s">
        <v>19</v>
      </c>
      <c r="F270" s="158" t="s">
        <v>338</v>
      </c>
      <c r="H270" s="159">
        <v>241.684</v>
      </c>
      <c r="I270" s="160"/>
      <c r="L270" s="156"/>
      <c r="M270" s="161"/>
      <c r="T270" s="162"/>
      <c r="AT270" s="157" t="s">
        <v>179</v>
      </c>
      <c r="AU270" s="157" t="s">
        <v>85</v>
      </c>
      <c r="AV270" s="13" t="s">
        <v>85</v>
      </c>
      <c r="AW270" s="13" t="s">
        <v>37</v>
      </c>
      <c r="AX270" s="13" t="s">
        <v>76</v>
      </c>
      <c r="AY270" s="157" t="s">
        <v>168</v>
      </c>
    </row>
    <row r="271" spans="2:65" s="14" customFormat="1" ht="11.25">
      <c r="B271" s="163"/>
      <c r="D271" s="150" t="s">
        <v>179</v>
      </c>
      <c r="E271" s="164" t="s">
        <v>19</v>
      </c>
      <c r="F271" s="165" t="s">
        <v>183</v>
      </c>
      <c r="H271" s="166">
        <v>241.684</v>
      </c>
      <c r="I271" s="167"/>
      <c r="L271" s="163"/>
      <c r="M271" s="168"/>
      <c r="T271" s="169"/>
      <c r="AT271" s="164" t="s">
        <v>179</v>
      </c>
      <c r="AU271" s="164" t="s">
        <v>85</v>
      </c>
      <c r="AV271" s="14" t="s">
        <v>175</v>
      </c>
      <c r="AW271" s="14" t="s">
        <v>37</v>
      </c>
      <c r="AX271" s="14" t="s">
        <v>83</v>
      </c>
      <c r="AY271" s="164" t="s">
        <v>168</v>
      </c>
    </row>
    <row r="272" spans="2:65" s="11" customFormat="1" ht="22.9" customHeight="1">
      <c r="B272" s="120"/>
      <c r="D272" s="121" t="s">
        <v>75</v>
      </c>
      <c r="E272" s="130" t="s">
        <v>371</v>
      </c>
      <c r="F272" s="130" t="s">
        <v>372</v>
      </c>
      <c r="I272" s="123"/>
      <c r="J272" s="131">
        <f>BK272</f>
        <v>0</v>
      </c>
      <c r="L272" s="120"/>
      <c r="M272" s="125"/>
      <c r="P272" s="126">
        <f>SUM(P273:P274)</f>
        <v>0</v>
      </c>
      <c r="R272" s="126">
        <f>SUM(R273:R274)</f>
        <v>0</v>
      </c>
      <c r="T272" s="127">
        <f>SUM(T273:T274)</f>
        <v>0</v>
      </c>
      <c r="AR272" s="121" t="s">
        <v>83</v>
      </c>
      <c r="AT272" s="128" t="s">
        <v>75</v>
      </c>
      <c r="AU272" s="128" t="s">
        <v>83</v>
      </c>
      <c r="AY272" s="121" t="s">
        <v>168</v>
      </c>
      <c r="BK272" s="129">
        <f>SUM(BK273:BK274)</f>
        <v>0</v>
      </c>
    </row>
    <row r="273" spans="2:65" s="1" customFormat="1" ht="37.9" customHeight="1">
      <c r="B273" s="33"/>
      <c r="C273" s="132" t="s">
        <v>373</v>
      </c>
      <c r="D273" s="132" t="s">
        <v>170</v>
      </c>
      <c r="E273" s="133" t="s">
        <v>374</v>
      </c>
      <c r="F273" s="134" t="s">
        <v>375</v>
      </c>
      <c r="G273" s="135" t="s">
        <v>334</v>
      </c>
      <c r="H273" s="136">
        <v>3.2000000000000001E-2</v>
      </c>
      <c r="I273" s="137"/>
      <c r="J273" s="138">
        <f>ROUND(I273*H273,2)</f>
        <v>0</v>
      </c>
      <c r="K273" s="134" t="s">
        <v>174</v>
      </c>
      <c r="L273" s="33"/>
      <c r="M273" s="139" t="s">
        <v>19</v>
      </c>
      <c r="N273" s="140" t="s">
        <v>47</v>
      </c>
      <c r="P273" s="141">
        <f>O273*H273</f>
        <v>0</v>
      </c>
      <c r="Q273" s="141">
        <v>0</v>
      </c>
      <c r="R273" s="141">
        <f>Q273*H273</f>
        <v>0</v>
      </c>
      <c r="S273" s="141">
        <v>0</v>
      </c>
      <c r="T273" s="142">
        <f>S273*H273</f>
        <v>0</v>
      </c>
      <c r="AR273" s="143" t="s">
        <v>175</v>
      </c>
      <c r="AT273" s="143" t="s">
        <v>170</v>
      </c>
      <c r="AU273" s="143" t="s">
        <v>85</v>
      </c>
      <c r="AY273" s="18" t="s">
        <v>168</v>
      </c>
      <c r="BE273" s="144">
        <f>IF(N273="základní",J273,0)</f>
        <v>0</v>
      </c>
      <c r="BF273" s="144">
        <f>IF(N273="snížená",J273,0)</f>
        <v>0</v>
      </c>
      <c r="BG273" s="144">
        <f>IF(N273="zákl. přenesená",J273,0)</f>
        <v>0</v>
      </c>
      <c r="BH273" s="144">
        <f>IF(N273="sníž. přenesená",J273,0)</f>
        <v>0</v>
      </c>
      <c r="BI273" s="144">
        <f>IF(N273="nulová",J273,0)</f>
        <v>0</v>
      </c>
      <c r="BJ273" s="18" t="s">
        <v>83</v>
      </c>
      <c r="BK273" s="144">
        <f>ROUND(I273*H273,2)</f>
        <v>0</v>
      </c>
      <c r="BL273" s="18" t="s">
        <v>175</v>
      </c>
      <c r="BM273" s="143" t="s">
        <v>376</v>
      </c>
    </row>
    <row r="274" spans="2:65" s="1" customFormat="1" ht="11.25">
      <c r="B274" s="33"/>
      <c r="D274" s="145" t="s">
        <v>177</v>
      </c>
      <c r="F274" s="146" t="s">
        <v>377</v>
      </c>
      <c r="I274" s="147"/>
      <c r="L274" s="33"/>
      <c r="M274" s="178"/>
      <c r="N274" s="179"/>
      <c r="O274" s="179"/>
      <c r="P274" s="179"/>
      <c r="Q274" s="179"/>
      <c r="R274" s="179"/>
      <c r="S274" s="179"/>
      <c r="T274" s="180"/>
      <c r="AT274" s="18" t="s">
        <v>177</v>
      </c>
      <c r="AU274" s="18" t="s">
        <v>85</v>
      </c>
    </row>
    <row r="275" spans="2:65" s="1" customFormat="1" ht="6.95" customHeight="1">
      <c r="B275" s="42"/>
      <c r="C275" s="43"/>
      <c r="D275" s="43"/>
      <c r="E275" s="43"/>
      <c r="F275" s="43"/>
      <c r="G275" s="43"/>
      <c r="H275" s="43"/>
      <c r="I275" s="43"/>
      <c r="J275" s="43"/>
      <c r="K275" s="43"/>
      <c r="L275" s="33"/>
    </row>
  </sheetData>
  <sheetProtection algorithmName="SHA-512" hashValue="0mjKsT/05TRf9Yy3IsEL5Q/ZntAw5tEF4BmgFTKoSOhOtZNFbfcn6gojlUlfGIaSXuXfWDxZW4t0zeuSrZrEhQ==" saltValue="CBg4weR8KnDvxR2Iq6NnfvvwyMpvkxav9BGsq6LRzZLejd70yjwshmPJjklbcDM3mVzmBoZj8LLjPIlDWXDMSw==" spinCount="100000" sheet="1" objects="1" scenarios="1" formatColumns="0" formatRows="0" autoFilter="0"/>
  <autoFilter ref="C89:K274" xr:uid="{00000000-0009-0000-0000-000001000000}"/>
  <mergeCells count="12">
    <mergeCell ref="E82:H82"/>
    <mergeCell ref="L2:V2"/>
    <mergeCell ref="E50:H50"/>
    <mergeCell ref="E52:H52"/>
    <mergeCell ref="E54:H54"/>
    <mergeCell ref="E78:H78"/>
    <mergeCell ref="E80:H80"/>
    <mergeCell ref="E7:H7"/>
    <mergeCell ref="E9:H9"/>
    <mergeCell ref="E11:H11"/>
    <mergeCell ref="E20:H20"/>
    <mergeCell ref="E29:H29"/>
  </mergeCells>
  <hyperlinks>
    <hyperlink ref="F94" r:id="rId1" xr:uid="{00000000-0004-0000-0100-000000000000}"/>
    <hyperlink ref="F100" r:id="rId2" xr:uid="{00000000-0004-0000-0100-000001000000}"/>
    <hyperlink ref="F106" r:id="rId3" xr:uid="{00000000-0004-0000-0100-000002000000}"/>
    <hyperlink ref="F111" r:id="rId4" xr:uid="{00000000-0004-0000-0100-000003000000}"/>
    <hyperlink ref="F116" r:id="rId5" xr:uid="{00000000-0004-0000-0100-000004000000}"/>
    <hyperlink ref="F123" r:id="rId6" xr:uid="{00000000-0004-0000-0100-000005000000}"/>
    <hyperlink ref="F132" r:id="rId7" xr:uid="{00000000-0004-0000-0100-000006000000}"/>
    <hyperlink ref="F143" r:id="rId8" xr:uid="{00000000-0004-0000-0100-000007000000}"/>
    <hyperlink ref="F154" r:id="rId9" xr:uid="{00000000-0004-0000-0100-000008000000}"/>
    <hyperlink ref="F160" r:id="rId10" xr:uid="{00000000-0004-0000-0100-000009000000}"/>
    <hyperlink ref="F187" r:id="rId11" xr:uid="{00000000-0004-0000-0100-00000A000000}"/>
    <hyperlink ref="F196" r:id="rId12" xr:uid="{00000000-0004-0000-0100-00000B000000}"/>
    <hyperlink ref="F202" r:id="rId13" xr:uid="{00000000-0004-0000-0100-00000C000000}"/>
    <hyperlink ref="F208" r:id="rId14" xr:uid="{00000000-0004-0000-0100-00000D000000}"/>
    <hyperlink ref="F214" r:id="rId15" xr:uid="{00000000-0004-0000-0100-00000E000000}"/>
    <hyperlink ref="F220" r:id="rId16" xr:uid="{00000000-0004-0000-0100-00000F000000}"/>
    <hyperlink ref="F237" r:id="rId17" xr:uid="{00000000-0004-0000-0100-000010000000}"/>
    <hyperlink ref="F242" r:id="rId18" xr:uid="{00000000-0004-0000-0100-000011000000}"/>
    <hyperlink ref="F247" r:id="rId19" xr:uid="{00000000-0004-0000-0100-000012000000}"/>
    <hyperlink ref="F254" r:id="rId20" xr:uid="{00000000-0004-0000-0100-000013000000}"/>
    <hyperlink ref="F261" r:id="rId21" xr:uid="{00000000-0004-0000-0100-000014000000}"/>
    <hyperlink ref="F268" r:id="rId22" xr:uid="{00000000-0004-0000-0100-000015000000}"/>
    <hyperlink ref="F274" r:id="rId23" xr:uid="{00000000-0004-0000-0100-000016000000}"/>
  </hyperlinks>
  <pageMargins left="0.39374999999999999" right="0.39374999999999999" top="0.39374999999999999" bottom="0.39374999999999999" header="0" footer="0"/>
  <pageSetup paperSize="9" scale="76" fitToHeight="100" orientation="portrait" blackAndWhite="1" r:id="rId24"/>
  <headerFooter>
    <oddFooter>&amp;CStrana &amp;P z &amp;N</oddFooter>
  </headerFooter>
  <drawing r:id="rId2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12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96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139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0" t="str">
        <f>'Rekapitulace stavby'!K6</f>
        <v>Hanušovice - Holba - rámcový rozpočet úprav oblasti</v>
      </c>
      <c r="F7" s="321"/>
      <c r="G7" s="321"/>
      <c r="H7" s="321"/>
      <c r="L7" s="21"/>
    </row>
    <row r="8" spans="2:46" ht="12" customHeight="1">
      <c r="B8" s="21"/>
      <c r="D8" s="28" t="s">
        <v>140</v>
      </c>
      <c r="L8" s="21"/>
    </row>
    <row r="9" spans="2:46" s="1" customFormat="1" ht="16.5" customHeight="1">
      <c r="B9" s="33"/>
      <c r="E9" s="320" t="s">
        <v>378</v>
      </c>
      <c r="F9" s="322"/>
      <c r="G9" s="322"/>
      <c r="H9" s="322"/>
      <c r="L9" s="33"/>
    </row>
    <row r="10" spans="2:46" s="1" customFormat="1" ht="12" customHeight="1">
      <c r="B10" s="33"/>
      <c r="D10" s="28" t="s">
        <v>142</v>
      </c>
      <c r="L10" s="33"/>
    </row>
    <row r="11" spans="2:46" s="1" customFormat="1" ht="16.5" customHeight="1">
      <c r="B11" s="33"/>
      <c r="E11" s="284" t="s">
        <v>379</v>
      </c>
      <c r="F11" s="322"/>
      <c r="G11" s="322"/>
      <c r="H11" s="322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4. 8. 2026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30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31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3" t="str">
        <f>'Rekapitulace stavby'!E14</f>
        <v>Vyplň údaj</v>
      </c>
      <c r="F20" s="290"/>
      <c r="G20" s="290"/>
      <c r="H20" s="290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33</v>
      </c>
      <c r="I22" s="28" t="s">
        <v>26</v>
      </c>
      <c r="J22" s="26" t="s">
        <v>34</v>
      </c>
      <c r="L22" s="33"/>
    </row>
    <row r="23" spans="2:12" s="1" customFormat="1" ht="18" customHeight="1">
      <c r="B23" s="33"/>
      <c r="E23" s="26" t="s">
        <v>35</v>
      </c>
      <c r="I23" s="28" t="s">
        <v>29</v>
      </c>
      <c r="J23" s="26" t="s">
        <v>36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38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39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40</v>
      </c>
      <c r="L28" s="33"/>
    </row>
    <row r="29" spans="2:12" s="7" customFormat="1" ht="16.5" customHeight="1">
      <c r="B29" s="92"/>
      <c r="E29" s="295" t="s">
        <v>19</v>
      </c>
      <c r="F29" s="295"/>
      <c r="G29" s="295"/>
      <c r="H29" s="295"/>
      <c r="L29" s="92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42</v>
      </c>
      <c r="J32" s="64">
        <f>ROUND(J91,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44</v>
      </c>
      <c r="I34" s="36" t="s">
        <v>43</v>
      </c>
      <c r="J34" s="36" t="s">
        <v>45</v>
      </c>
      <c r="L34" s="33"/>
    </row>
    <row r="35" spans="2:12" s="1" customFormat="1" ht="14.45" customHeight="1">
      <c r="B35" s="33"/>
      <c r="D35" s="53" t="s">
        <v>46</v>
      </c>
      <c r="E35" s="28" t="s">
        <v>47</v>
      </c>
      <c r="F35" s="84">
        <f>ROUND((SUM(BE91:BE211)),  2)</f>
        <v>0</v>
      </c>
      <c r="I35" s="94">
        <v>0.21</v>
      </c>
      <c r="J35" s="84">
        <f>ROUND(((SUM(BE91:BE211))*I35),  2)</f>
        <v>0</v>
      </c>
      <c r="L35" s="33"/>
    </row>
    <row r="36" spans="2:12" s="1" customFormat="1" ht="14.45" customHeight="1">
      <c r="B36" s="33"/>
      <c r="E36" s="28" t="s">
        <v>48</v>
      </c>
      <c r="F36" s="84">
        <f>ROUND((SUM(BF91:BF211)),  2)</f>
        <v>0</v>
      </c>
      <c r="I36" s="94">
        <v>0.12</v>
      </c>
      <c r="J36" s="84">
        <f>ROUND(((SUM(BF91:BF211))*I36),  2)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ROUND((SUM(BG91:BG211)),  2)</f>
        <v>0</v>
      </c>
      <c r="I37" s="94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50</v>
      </c>
      <c r="F38" s="84">
        <f>ROUND((SUM(BH91:BH211)),  2)</f>
        <v>0</v>
      </c>
      <c r="I38" s="94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51</v>
      </c>
      <c r="F39" s="84">
        <f>ROUND((SUM(BI91:BI211)),  2)</f>
        <v>0</v>
      </c>
      <c r="I39" s="94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5"/>
      <c r="D41" s="96" t="s">
        <v>52</v>
      </c>
      <c r="E41" s="55"/>
      <c r="F41" s="55"/>
      <c r="G41" s="97" t="s">
        <v>53</v>
      </c>
      <c r="H41" s="98" t="s">
        <v>54</v>
      </c>
      <c r="I41" s="55"/>
      <c r="J41" s="99">
        <f>SUM(J32:J39)</f>
        <v>0</v>
      </c>
      <c r="K41" s="100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144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0" t="str">
        <f>E7</f>
        <v>Hanušovice - Holba - rámcový rozpočet úprav oblasti</v>
      </c>
      <c r="F50" s="321"/>
      <c r="G50" s="321"/>
      <c r="H50" s="321"/>
      <c r="L50" s="33"/>
    </row>
    <row r="51" spans="2:47" ht="12" customHeight="1">
      <c r="B51" s="21"/>
      <c r="C51" s="28" t="s">
        <v>140</v>
      </c>
      <c r="L51" s="21"/>
    </row>
    <row r="52" spans="2:47" s="1" customFormat="1" ht="16.5" customHeight="1">
      <c r="B52" s="33"/>
      <c r="E52" s="320" t="s">
        <v>378</v>
      </c>
      <c r="F52" s="322"/>
      <c r="G52" s="322"/>
      <c r="H52" s="322"/>
      <c r="L52" s="33"/>
    </row>
    <row r="53" spans="2:47" s="1" customFormat="1" ht="12" customHeight="1">
      <c r="B53" s="33"/>
      <c r="C53" s="28" t="s">
        <v>142</v>
      </c>
      <c r="L53" s="33"/>
    </row>
    <row r="54" spans="2:47" s="1" customFormat="1" ht="16.5" customHeight="1">
      <c r="B54" s="33"/>
      <c r="E54" s="284" t="str">
        <f>E11</f>
        <v>SO 101 - Komunikace vozidlová - MK 26c</v>
      </c>
      <c r="F54" s="322"/>
      <c r="G54" s="322"/>
      <c r="H54" s="322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Hanušovice</v>
      </c>
      <c r="I56" s="28" t="s">
        <v>23</v>
      </c>
      <c r="J56" s="50" t="str">
        <f>IF(J14="","",J14)</f>
        <v>4. 8. 2026</v>
      </c>
      <c r="L56" s="33"/>
    </row>
    <row r="57" spans="2:47" s="1" customFormat="1" ht="6.95" customHeight="1">
      <c r="B57" s="33"/>
      <c r="L57" s="33"/>
    </row>
    <row r="58" spans="2:47" s="1" customFormat="1" ht="15.2" customHeight="1">
      <c r="B58" s="33"/>
      <c r="C58" s="28" t="s">
        <v>25</v>
      </c>
      <c r="F58" s="26" t="str">
        <f>E17</f>
        <v>Město Hanušovice</v>
      </c>
      <c r="I58" s="28" t="s">
        <v>33</v>
      </c>
      <c r="J58" s="31" t="str">
        <f>E23</f>
        <v>Cekr CZ s.r.o.</v>
      </c>
      <c r="L58" s="33"/>
    </row>
    <row r="59" spans="2:47" s="1" customFormat="1" ht="25.7" customHeight="1">
      <c r="B59" s="33"/>
      <c r="C59" s="28" t="s">
        <v>31</v>
      </c>
      <c r="F59" s="26" t="str">
        <f>IF(E20="","",E20)</f>
        <v>Vyplň údaj</v>
      </c>
      <c r="I59" s="28" t="s">
        <v>38</v>
      </c>
      <c r="J59" s="31" t="str">
        <f>E26</f>
        <v>Jan Zamykal, CS ÚRS 2026/I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145</v>
      </c>
      <c r="D61" s="95"/>
      <c r="E61" s="95"/>
      <c r="F61" s="95"/>
      <c r="G61" s="95"/>
      <c r="H61" s="95"/>
      <c r="I61" s="95"/>
      <c r="J61" s="102" t="s">
        <v>146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3" t="s">
        <v>74</v>
      </c>
      <c r="J63" s="64">
        <f>J91</f>
        <v>0</v>
      </c>
      <c r="L63" s="33"/>
      <c r="AU63" s="18" t="s">
        <v>147</v>
      </c>
    </row>
    <row r="64" spans="2:47" s="8" customFormat="1" ht="24.95" customHeight="1">
      <c r="B64" s="104"/>
      <c r="D64" s="105" t="s">
        <v>148</v>
      </c>
      <c r="E64" s="106"/>
      <c r="F64" s="106"/>
      <c r="G64" s="106"/>
      <c r="H64" s="106"/>
      <c r="I64" s="106"/>
      <c r="J64" s="107">
        <f>J92</f>
        <v>0</v>
      </c>
      <c r="L64" s="104"/>
    </row>
    <row r="65" spans="2:12" s="9" customFormat="1" ht="19.899999999999999" customHeight="1">
      <c r="B65" s="108"/>
      <c r="D65" s="109" t="s">
        <v>149</v>
      </c>
      <c r="E65" s="110"/>
      <c r="F65" s="110"/>
      <c r="G65" s="110"/>
      <c r="H65" s="110"/>
      <c r="I65" s="110"/>
      <c r="J65" s="111">
        <f>J93</f>
        <v>0</v>
      </c>
      <c r="L65" s="108"/>
    </row>
    <row r="66" spans="2:12" s="9" customFormat="1" ht="19.899999999999999" customHeight="1">
      <c r="B66" s="108"/>
      <c r="D66" s="109" t="s">
        <v>380</v>
      </c>
      <c r="E66" s="110"/>
      <c r="F66" s="110"/>
      <c r="G66" s="110"/>
      <c r="H66" s="110"/>
      <c r="I66" s="110"/>
      <c r="J66" s="111">
        <f>J115</f>
        <v>0</v>
      </c>
      <c r="L66" s="108"/>
    </row>
    <row r="67" spans="2:12" s="9" customFormat="1" ht="19.899999999999999" customHeight="1">
      <c r="B67" s="108"/>
      <c r="D67" s="109" t="s">
        <v>381</v>
      </c>
      <c r="E67" s="110"/>
      <c r="F67" s="110"/>
      <c r="G67" s="110"/>
      <c r="H67" s="110"/>
      <c r="I67" s="110"/>
      <c r="J67" s="111">
        <f>J140</f>
        <v>0</v>
      </c>
      <c r="L67" s="108"/>
    </row>
    <row r="68" spans="2:12" s="9" customFormat="1" ht="19.899999999999999" customHeight="1">
      <c r="B68" s="108"/>
      <c r="D68" s="109" t="s">
        <v>150</v>
      </c>
      <c r="E68" s="110"/>
      <c r="F68" s="110"/>
      <c r="G68" s="110"/>
      <c r="H68" s="110"/>
      <c r="I68" s="110"/>
      <c r="J68" s="111">
        <f>J153</f>
        <v>0</v>
      </c>
      <c r="L68" s="108"/>
    </row>
    <row r="69" spans="2:12" s="9" customFormat="1" ht="19.899999999999999" customHeight="1">
      <c r="B69" s="108"/>
      <c r="D69" s="109" t="s">
        <v>152</v>
      </c>
      <c r="E69" s="110"/>
      <c r="F69" s="110"/>
      <c r="G69" s="110"/>
      <c r="H69" s="110"/>
      <c r="I69" s="110"/>
      <c r="J69" s="111">
        <f>J209</f>
        <v>0</v>
      </c>
      <c r="L69" s="108"/>
    </row>
    <row r="70" spans="2:12" s="1" customFormat="1" ht="21.75" customHeight="1">
      <c r="B70" s="33"/>
      <c r="L70" s="33"/>
    </row>
    <row r="71" spans="2:12" s="1" customFormat="1" ht="6.95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3"/>
    </row>
    <row r="75" spans="2:12" s="1" customFormat="1" ht="6.95" customHeight="1"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33"/>
    </row>
    <row r="76" spans="2:12" s="1" customFormat="1" ht="24.95" customHeight="1">
      <c r="B76" s="33"/>
      <c r="C76" s="22" t="s">
        <v>153</v>
      </c>
      <c r="L76" s="33"/>
    </row>
    <row r="77" spans="2:12" s="1" customFormat="1" ht="6.95" customHeight="1">
      <c r="B77" s="33"/>
      <c r="L77" s="33"/>
    </row>
    <row r="78" spans="2:12" s="1" customFormat="1" ht="12" customHeight="1">
      <c r="B78" s="33"/>
      <c r="C78" s="28" t="s">
        <v>16</v>
      </c>
      <c r="L78" s="33"/>
    </row>
    <row r="79" spans="2:12" s="1" customFormat="1" ht="16.5" customHeight="1">
      <c r="B79" s="33"/>
      <c r="E79" s="320" t="str">
        <f>E7</f>
        <v>Hanušovice - Holba - rámcový rozpočet úprav oblasti</v>
      </c>
      <c r="F79" s="321"/>
      <c r="G79" s="321"/>
      <c r="H79" s="321"/>
      <c r="L79" s="33"/>
    </row>
    <row r="80" spans="2:12" ht="12" customHeight="1">
      <c r="B80" s="21"/>
      <c r="C80" s="28" t="s">
        <v>140</v>
      </c>
      <c r="L80" s="21"/>
    </row>
    <row r="81" spans="2:65" s="1" customFormat="1" ht="16.5" customHeight="1">
      <c r="B81" s="33"/>
      <c r="E81" s="320" t="s">
        <v>378</v>
      </c>
      <c r="F81" s="322"/>
      <c r="G81" s="322"/>
      <c r="H81" s="322"/>
      <c r="L81" s="33"/>
    </row>
    <row r="82" spans="2:65" s="1" customFormat="1" ht="12" customHeight="1">
      <c r="B82" s="33"/>
      <c r="C82" s="28" t="s">
        <v>142</v>
      </c>
      <c r="L82" s="33"/>
    </row>
    <row r="83" spans="2:65" s="1" customFormat="1" ht="16.5" customHeight="1">
      <c r="B83" s="33"/>
      <c r="E83" s="284" t="str">
        <f>E11</f>
        <v>SO 101 - Komunikace vozidlová - MK 26c</v>
      </c>
      <c r="F83" s="322"/>
      <c r="G83" s="322"/>
      <c r="H83" s="322"/>
      <c r="L83" s="33"/>
    </row>
    <row r="84" spans="2:65" s="1" customFormat="1" ht="6.95" customHeight="1">
      <c r="B84" s="33"/>
      <c r="L84" s="33"/>
    </row>
    <row r="85" spans="2:65" s="1" customFormat="1" ht="12" customHeight="1">
      <c r="B85" s="33"/>
      <c r="C85" s="28" t="s">
        <v>21</v>
      </c>
      <c r="F85" s="26" t="str">
        <f>F14</f>
        <v>k.ú. Hanušovice</v>
      </c>
      <c r="I85" s="28" t="s">
        <v>23</v>
      </c>
      <c r="J85" s="50" t="str">
        <f>IF(J14="","",J14)</f>
        <v>4. 8. 2026</v>
      </c>
      <c r="L85" s="33"/>
    </row>
    <row r="86" spans="2:65" s="1" customFormat="1" ht="6.95" customHeight="1">
      <c r="B86" s="33"/>
      <c r="L86" s="33"/>
    </row>
    <row r="87" spans="2:65" s="1" customFormat="1" ht="15.2" customHeight="1">
      <c r="B87" s="33"/>
      <c r="C87" s="28" t="s">
        <v>25</v>
      </c>
      <c r="F87" s="26" t="str">
        <f>E17</f>
        <v>Město Hanušovice</v>
      </c>
      <c r="I87" s="28" t="s">
        <v>33</v>
      </c>
      <c r="J87" s="31" t="str">
        <f>E23</f>
        <v>Cekr CZ s.r.o.</v>
      </c>
      <c r="L87" s="33"/>
    </row>
    <row r="88" spans="2:65" s="1" customFormat="1" ht="25.7" customHeight="1">
      <c r="B88" s="33"/>
      <c r="C88" s="28" t="s">
        <v>31</v>
      </c>
      <c r="F88" s="26" t="str">
        <f>IF(E20="","",E20)</f>
        <v>Vyplň údaj</v>
      </c>
      <c r="I88" s="28" t="s">
        <v>38</v>
      </c>
      <c r="J88" s="31" t="str">
        <f>E26</f>
        <v>Jan Zamykal, CS ÚRS 2026/I</v>
      </c>
      <c r="L88" s="33"/>
    </row>
    <row r="89" spans="2:65" s="1" customFormat="1" ht="10.35" customHeight="1">
      <c r="B89" s="33"/>
      <c r="L89" s="33"/>
    </row>
    <row r="90" spans="2:65" s="10" customFormat="1" ht="29.25" customHeight="1">
      <c r="B90" s="112"/>
      <c r="C90" s="113" t="s">
        <v>154</v>
      </c>
      <c r="D90" s="114" t="s">
        <v>61</v>
      </c>
      <c r="E90" s="114" t="s">
        <v>57</v>
      </c>
      <c r="F90" s="114" t="s">
        <v>58</v>
      </c>
      <c r="G90" s="114" t="s">
        <v>155</v>
      </c>
      <c r="H90" s="114" t="s">
        <v>156</v>
      </c>
      <c r="I90" s="114" t="s">
        <v>157</v>
      </c>
      <c r="J90" s="114" t="s">
        <v>146</v>
      </c>
      <c r="K90" s="115" t="s">
        <v>158</v>
      </c>
      <c r="L90" s="112"/>
      <c r="M90" s="57" t="s">
        <v>19</v>
      </c>
      <c r="N90" s="58" t="s">
        <v>46</v>
      </c>
      <c r="O90" s="58" t="s">
        <v>159</v>
      </c>
      <c r="P90" s="58" t="s">
        <v>160</v>
      </c>
      <c r="Q90" s="58" t="s">
        <v>161</v>
      </c>
      <c r="R90" s="58" t="s">
        <v>162</v>
      </c>
      <c r="S90" s="58" t="s">
        <v>163</v>
      </c>
      <c r="T90" s="59" t="s">
        <v>164</v>
      </c>
    </row>
    <row r="91" spans="2:65" s="1" customFormat="1" ht="22.9" customHeight="1">
      <c r="B91" s="33"/>
      <c r="C91" s="62" t="s">
        <v>165</v>
      </c>
      <c r="J91" s="116">
        <f>BK91</f>
        <v>0</v>
      </c>
      <c r="L91" s="33"/>
      <c r="M91" s="60"/>
      <c r="N91" s="51"/>
      <c r="O91" s="51"/>
      <c r="P91" s="117">
        <f>P92</f>
        <v>0</v>
      </c>
      <c r="Q91" s="51"/>
      <c r="R91" s="117">
        <f>R92</f>
        <v>118.77839881999999</v>
      </c>
      <c r="S91" s="51"/>
      <c r="T91" s="118">
        <f>T92</f>
        <v>6.3599999999999994</v>
      </c>
      <c r="AT91" s="18" t="s">
        <v>75</v>
      </c>
      <c r="AU91" s="18" t="s">
        <v>147</v>
      </c>
      <c r="BK91" s="119">
        <f>BK92</f>
        <v>0</v>
      </c>
    </row>
    <row r="92" spans="2:65" s="11" customFormat="1" ht="25.9" customHeight="1">
      <c r="B92" s="120"/>
      <c r="D92" s="121" t="s">
        <v>75</v>
      </c>
      <c r="E92" s="122" t="s">
        <v>166</v>
      </c>
      <c r="F92" s="122" t="s">
        <v>167</v>
      </c>
      <c r="I92" s="123"/>
      <c r="J92" s="124">
        <f>BK92</f>
        <v>0</v>
      </c>
      <c r="L92" s="120"/>
      <c r="M92" s="125"/>
      <c r="P92" s="126">
        <f>P93+P115+P140+P153+P209</f>
        <v>0</v>
      </c>
      <c r="R92" s="126">
        <f>R93+R115+R140+R153+R209</f>
        <v>118.77839881999999</v>
      </c>
      <c r="T92" s="127">
        <f>T93+T115+T140+T153+T209</f>
        <v>6.3599999999999994</v>
      </c>
      <c r="AR92" s="121" t="s">
        <v>83</v>
      </c>
      <c r="AT92" s="128" t="s">
        <v>75</v>
      </c>
      <c r="AU92" s="128" t="s">
        <v>76</v>
      </c>
      <c r="AY92" s="121" t="s">
        <v>168</v>
      </c>
      <c r="BK92" s="129">
        <f>BK93+BK115+BK140+BK153+BK209</f>
        <v>0</v>
      </c>
    </row>
    <row r="93" spans="2:65" s="11" customFormat="1" ht="22.9" customHeight="1">
      <c r="B93" s="120"/>
      <c r="D93" s="121" t="s">
        <v>75</v>
      </c>
      <c r="E93" s="130" t="s">
        <v>83</v>
      </c>
      <c r="F93" s="130" t="s">
        <v>169</v>
      </c>
      <c r="I93" s="123"/>
      <c r="J93" s="131">
        <f>BK93</f>
        <v>0</v>
      </c>
      <c r="L93" s="120"/>
      <c r="M93" s="125"/>
      <c r="P93" s="126">
        <f>SUM(P94:P114)</f>
        <v>0</v>
      </c>
      <c r="R93" s="126">
        <f>SUM(R94:R114)</f>
        <v>0</v>
      </c>
      <c r="T93" s="127">
        <f>SUM(T94:T114)</f>
        <v>0</v>
      </c>
      <c r="AR93" s="121" t="s">
        <v>83</v>
      </c>
      <c r="AT93" s="128" t="s">
        <v>75</v>
      </c>
      <c r="AU93" s="128" t="s">
        <v>83</v>
      </c>
      <c r="AY93" s="121" t="s">
        <v>168</v>
      </c>
      <c r="BK93" s="129">
        <f>SUM(BK94:BK114)</f>
        <v>0</v>
      </c>
    </row>
    <row r="94" spans="2:65" s="1" customFormat="1" ht="44.25" customHeight="1">
      <c r="B94" s="33"/>
      <c r="C94" s="132" t="s">
        <v>83</v>
      </c>
      <c r="D94" s="132" t="s">
        <v>170</v>
      </c>
      <c r="E94" s="133" t="s">
        <v>382</v>
      </c>
      <c r="F94" s="134" t="s">
        <v>383</v>
      </c>
      <c r="G94" s="135" t="s">
        <v>283</v>
      </c>
      <c r="H94" s="136">
        <v>12.712999999999999</v>
      </c>
      <c r="I94" s="137"/>
      <c r="J94" s="138">
        <f>ROUND(I94*H94,2)</f>
        <v>0</v>
      </c>
      <c r="K94" s="134" t="s">
        <v>174</v>
      </c>
      <c r="L94" s="33"/>
      <c r="M94" s="139" t="s">
        <v>19</v>
      </c>
      <c r="N94" s="140" t="s">
        <v>47</v>
      </c>
      <c r="P94" s="141">
        <f>O94*H94</f>
        <v>0</v>
      </c>
      <c r="Q94" s="141">
        <v>0</v>
      </c>
      <c r="R94" s="141">
        <f>Q94*H94</f>
        <v>0</v>
      </c>
      <c r="S94" s="141">
        <v>0</v>
      </c>
      <c r="T94" s="142">
        <f>S94*H94</f>
        <v>0</v>
      </c>
      <c r="AR94" s="143" t="s">
        <v>175</v>
      </c>
      <c r="AT94" s="143" t="s">
        <v>170</v>
      </c>
      <c r="AU94" s="143" t="s">
        <v>85</v>
      </c>
      <c r="AY94" s="18" t="s">
        <v>168</v>
      </c>
      <c r="BE94" s="144">
        <f>IF(N94="základní",J94,0)</f>
        <v>0</v>
      </c>
      <c r="BF94" s="144">
        <f>IF(N94="snížená",J94,0)</f>
        <v>0</v>
      </c>
      <c r="BG94" s="144">
        <f>IF(N94="zákl. přenesená",J94,0)</f>
        <v>0</v>
      </c>
      <c r="BH94" s="144">
        <f>IF(N94="sníž. přenesená",J94,0)</f>
        <v>0</v>
      </c>
      <c r="BI94" s="144">
        <f>IF(N94="nulová",J94,0)</f>
        <v>0</v>
      </c>
      <c r="BJ94" s="18" t="s">
        <v>83</v>
      </c>
      <c r="BK94" s="144">
        <f>ROUND(I94*H94,2)</f>
        <v>0</v>
      </c>
      <c r="BL94" s="18" t="s">
        <v>175</v>
      </c>
      <c r="BM94" s="143" t="s">
        <v>384</v>
      </c>
    </row>
    <row r="95" spans="2:65" s="1" customFormat="1" ht="11.25">
      <c r="B95" s="33"/>
      <c r="D95" s="145" t="s">
        <v>177</v>
      </c>
      <c r="F95" s="146" t="s">
        <v>385</v>
      </c>
      <c r="I95" s="147"/>
      <c r="L95" s="33"/>
      <c r="M95" s="148"/>
      <c r="T95" s="54"/>
      <c r="AT95" s="18" t="s">
        <v>177</v>
      </c>
      <c r="AU95" s="18" t="s">
        <v>85</v>
      </c>
    </row>
    <row r="96" spans="2:65" s="12" customFormat="1" ht="22.5">
      <c r="B96" s="149"/>
      <c r="D96" s="150" t="s">
        <v>179</v>
      </c>
      <c r="E96" s="151" t="s">
        <v>19</v>
      </c>
      <c r="F96" s="152" t="s">
        <v>386</v>
      </c>
      <c r="H96" s="151" t="s">
        <v>19</v>
      </c>
      <c r="I96" s="153"/>
      <c r="L96" s="149"/>
      <c r="M96" s="154"/>
      <c r="T96" s="155"/>
      <c r="AT96" s="151" t="s">
        <v>179</v>
      </c>
      <c r="AU96" s="151" t="s">
        <v>85</v>
      </c>
      <c r="AV96" s="12" t="s">
        <v>83</v>
      </c>
      <c r="AW96" s="12" t="s">
        <v>37</v>
      </c>
      <c r="AX96" s="12" t="s">
        <v>76</v>
      </c>
      <c r="AY96" s="151" t="s">
        <v>168</v>
      </c>
    </row>
    <row r="97" spans="2:65" s="12" customFormat="1" ht="11.25">
      <c r="B97" s="149"/>
      <c r="D97" s="150" t="s">
        <v>179</v>
      </c>
      <c r="E97" s="151" t="s">
        <v>19</v>
      </c>
      <c r="F97" s="152" t="s">
        <v>181</v>
      </c>
      <c r="H97" s="151" t="s">
        <v>19</v>
      </c>
      <c r="I97" s="153"/>
      <c r="L97" s="149"/>
      <c r="M97" s="154"/>
      <c r="T97" s="155"/>
      <c r="AT97" s="151" t="s">
        <v>179</v>
      </c>
      <c r="AU97" s="151" t="s">
        <v>85</v>
      </c>
      <c r="AV97" s="12" t="s">
        <v>83</v>
      </c>
      <c r="AW97" s="12" t="s">
        <v>37</v>
      </c>
      <c r="AX97" s="12" t="s">
        <v>76</v>
      </c>
      <c r="AY97" s="151" t="s">
        <v>168</v>
      </c>
    </row>
    <row r="98" spans="2:65" s="13" customFormat="1" ht="11.25">
      <c r="B98" s="156"/>
      <c r="D98" s="150" t="s">
        <v>179</v>
      </c>
      <c r="E98" s="157" t="s">
        <v>19</v>
      </c>
      <c r="F98" s="158" t="s">
        <v>387</v>
      </c>
      <c r="H98" s="159">
        <v>12.712999999999999</v>
      </c>
      <c r="I98" s="160"/>
      <c r="L98" s="156"/>
      <c r="M98" s="161"/>
      <c r="T98" s="162"/>
      <c r="AT98" s="157" t="s">
        <v>179</v>
      </c>
      <c r="AU98" s="157" t="s">
        <v>85</v>
      </c>
      <c r="AV98" s="13" t="s">
        <v>85</v>
      </c>
      <c r="AW98" s="13" t="s">
        <v>37</v>
      </c>
      <c r="AX98" s="13" t="s">
        <v>76</v>
      </c>
      <c r="AY98" s="157" t="s">
        <v>168</v>
      </c>
    </row>
    <row r="99" spans="2:65" s="14" customFormat="1" ht="11.25">
      <c r="B99" s="163"/>
      <c r="D99" s="150" t="s">
        <v>179</v>
      </c>
      <c r="E99" s="164" t="s">
        <v>19</v>
      </c>
      <c r="F99" s="165" t="s">
        <v>183</v>
      </c>
      <c r="H99" s="166">
        <v>12.712999999999999</v>
      </c>
      <c r="I99" s="167"/>
      <c r="L99" s="163"/>
      <c r="M99" s="168"/>
      <c r="T99" s="169"/>
      <c r="AT99" s="164" t="s">
        <v>179</v>
      </c>
      <c r="AU99" s="164" t="s">
        <v>85</v>
      </c>
      <c r="AV99" s="14" t="s">
        <v>175</v>
      </c>
      <c r="AW99" s="14" t="s">
        <v>37</v>
      </c>
      <c r="AX99" s="14" t="s">
        <v>83</v>
      </c>
      <c r="AY99" s="164" t="s">
        <v>168</v>
      </c>
    </row>
    <row r="100" spans="2:65" s="1" customFormat="1" ht="62.65" customHeight="1">
      <c r="B100" s="33"/>
      <c r="C100" s="132" t="s">
        <v>85</v>
      </c>
      <c r="D100" s="132" t="s">
        <v>170</v>
      </c>
      <c r="E100" s="133" t="s">
        <v>388</v>
      </c>
      <c r="F100" s="134" t="s">
        <v>389</v>
      </c>
      <c r="G100" s="135" t="s">
        <v>283</v>
      </c>
      <c r="H100" s="136">
        <v>12.712999999999999</v>
      </c>
      <c r="I100" s="137"/>
      <c r="J100" s="138">
        <f>ROUND(I100*H100,2)</f>
        <v>0</v>
      </c>
      <c r="K100" s="134" t="s">
        <v>174</v>
      </c>
      <c r="L100" s="33"/>
      <c r="M100" s="139" t="s">
        <v>19</v>
      </c>
      <c r="N100" s="140" t="s">
        <v>47</v>
      </c>
      <c r="P100" s="141">
        <f>O100*H100</f>
        <v>0</v>
      </c>
      <c r="Q100" s="141">
        <v>0</v>
      </c>
      <c r="R100" s="141">
        <f>Q100*H100</f>
        <v>0</v>
      </c>
      <c r="S100" s="141">
        <v>0</v>
      </c>
      <c r="T100" s="142">
        <f>S100*H100</f>
        <v>0</v>
      </c>
      <c r="AR100" s="143" t="s">
        <v>175</v>
      </c>
      <c r="AT100" s="143" t="s">
        <v>170</v>
      </c>
      <c r="AU100" s="143" t="s">
        <v>85</v>
      </c>
      <c r="AY100" s="18" t="s">
        <v>168</v>
      </c>
      <c r="BE100" s="144">
        <f>IF(N100="základní",J100,0)</f>
        <v>0</v>
      </c>
      <c r="BF100" s="144">
        <f>IF(N100="snížená",J100,0)</f>
        <v>0</v>
      </c>
      <c r="BG100" s="144">
        <f>IF(N100="zákl. přenesená",J100,0)</f>
        <v>0</v>
      </c>
      <c r="BH100" s="144">
        <f>IF(N100="sníž. přenesená",J100,0)</f>
        <v>0</v>
      </c>
      <c r="BI100" s="144">
        <f>IF(N100="nulová",J100,0)</f>
        <v>0</v>
      </c>
      <c r="BJ100" s="18" t="s">
        <v>83</v>
      </c>
      <c r="BK100" s="144">
        <f>ROUND(I100*H100,2)</f>
        <v>0</v>
      </c>
      <c r="BL100" s="18" t="s">
        <v>175</v>
      </c>
      <c r="BM100" s="143" t="s">
        <v>390</v>
      </c>
    </row>
    <row r="101" spans="2:65" s="1" customFormat="1" ht="11.25">
      <c r="B101" s="33"/>
      <c r="D101" s="145" t="s">
        <v>177</v>
      </c>
      <c r="F101" s="146" t="s">
        <v>391</v>
      </c>
      <c r="I101" s="147"/>
      <c r="L101" s="33"/>
      <c r="M101" s="148"/>
      <c r="T101" s="54"/>
      <c r="AT101" s="18" t="s">
        <v>177</v>
      </c>
      <c r="AU101" s="18" t="s">
        <v>85</v>
      </c>
    </row>
    <row r="102" spans="2:65" s="12" customFormat="1" ht="22.5">
      <c r="B102" s="149"/>
      <c r="D102" s="150" t="s">
        <v>179</v>
      </c>
      <c r="E102" s="151" t="s">
        <v>19</v>
      </c>
      <c r="F102" s="152" t="s">
        <v>392</v>
      </c>
      <c r="H102" s="151" t="s">
        <v>19</v>
      </c>
      <c r="I102" s="153"/>
      <c r="L102" s="149"/>
      <c r="M102" s="154"/>
      <c r="T102" s="155"/>
      <c r="AT102" s="151" t="s">
        <v>179</v>
      </c>
      <c r="AU102" s="151" t="s">
        <v>85</v>
      </c>
      <c r="AV102" s="12" t="s">
        <v>83</v>
      </c>
      <c r="AW102" s="12" t="s">
        <v>37</v>
      </c>
      <c r="AX102" s="12" t="s">
        <v>76</v>
      </c>
      <c r="AY102" s="151" t="s">
        <v>168</v>
      </c>
    </row>
    <row r="103" spans="2:65" s="13" customFormat="1" ht="11.25">
      <c r="B103" s="156"/>
      <c r="D103" s="150" t="s">
        <v>179</v>
      </c>
      <c r="E103" s="157" t="s">
        <v>19</v>
      </c>
      <c r="F103" s="158" t="s">
        <v>393</v>
      </c>
      <c r="H103" s="159">
        <v>12.712999999999999</v>
      </c>
      <c r="I103" s="160"/>
      <c r="L103" s="156"/>
      <c r="M103" s="161"/>
      <c r="T103" s="162"/>
      <c r="AT103" s="157" t="s">
        <v>179</v>
      </c>
      <c r="AU103" s="157" t="s">
        <v>85</v>
      </c>
      <c r="AV103" s="13" t="s">
        <v>85</v>
      </c>
      <c r="AW103" s="13" t="s">
        <v>37</v>
      </c>
      <c r="AX103" s="13" t="s">
        <v>76</v>
      </c>
      <c r="AY103" s="157" t="s">
        <v>168</v>
      </c>
    </row>
    <row r="104" spans="2:65" s="14" customFormat="1" ht="11.25">
      <c r="B104" s="163"/>
      <c r="D104" s="150" t="s">
        <v>179</v>
      </c>
      <c r="E104" s="164" t="s">
        <v>19</v>
      </c>
      <c r="F104" s="165" t="s">
        <v>183</v>
      </c>
      <c r="H104" s="166">
        <v>12.712999999999999</v>
      </c>
      <c r="I104" s="167"/>
      <c r="L104" s="163"/>
      <c r="M104" s="168"/>
      <c r="T104" s="169"/>
      <c r="AT104" s="164" t="s">
        <v>179</v>
      </c>
      <c r="AU104" s="164" t="s">
        <v>85</v>
      </c>
      <c r="AV104" s="14" t="s">
        <v>175</v>
      </c>
      <c r="AW104" s="14" t="s">
        <v>37</v>
      </c>
      <c r="AX104" s="14" t="s">
        <v>83</v>
      </c>
      <c r="AY104" s="164" t="s">
        <v>168</v>
      </c>
    </row>
    <row r="105" spans="2:65" s="1" customFormat="1" ht="66.75" customHeight="1">
      <c r="B105" s="33"/>
      <c r="C105" s="132" t="s">
        <v>191</v>
      </c>
      <c r="D105" s="132" t="s">
        <v>170</v>
      </c>
      <c r="E105" s="133" t="s">
        <v>394</v>
      </c>
      <c r="F105" s="134" t="s">
        <v>395</v>
      </c>
      <c r="G105" s="135" t="s">
        <v>283</v>
      </c>
      <c r="H105" s="136">
        <v>88.991</v>
      </c>
      <c r="I105" s="137"/>
      <c r="J105" s="138">
        <f>ROUND(I105*H105,2)</f>
        <v>0</v>
      </c>
      <c r="K105" s="134" t="s">
        <v>174</v>
      </c>
      <c r="L105" s="33"/>
      <c r="M105" s="139" t="s">
        <v>19</v>
      </c>
      <c r="N105" s="140" t="s">
        <v>47</v>
      </c>
      <c r="P105" s="141">
        <f>O105*H105</f>
        <v>0</v>
      </c>
      <c r="Q105" s="141">
        <v>0</v>
      </c>
      <c r="R105" s="141">
        <f>Q105*H105</f>
        <v>0</v>
      </c>
      <c r="S105" s="141">
        <v>0</v>
      </c>
      <c r="T105" s="142">
        <f>S105*H105</f>
        <v>0</v>
      </c>
      <c r="AR105" s="143" t="s">
        <v>175</v>
      </c>
      <c r="AT105" s="143" t="s">
        <v>170</v>
      </c>
      <c r="AU105" s="143" t="s">
        <v>85</v>
      </c>
      <c r="AY105" s="18" t="s">
        <v>168</v>
      </c>
      <c r="BE105" s="144">
        <f>IF(N105="základní",J105,0)</f>
        <v>0</v>
      </c>
      <c r="BF105" s="144">
        <f>IF(N105="snížená",J105,0)</f>
        <v>0</v>
      </c>
      <c r="BG105" s="144">
        <f>IF(N105="zákl. přenesená",J105,0)</f>
        <v>0</v>
      </c>
      <c r="BH105" s="144">
        <f>IF(N105="sníž. přenesená",J105,0)</f>
        <v>0</v>
      </c>
      <c r="BI105" s="144">
        <f>IF(N105="nulová",J105,0)</f>
        <v>0</v>
      </c>
      <c r="BJ105" s="18" t="s">
        <v>83</v>
      </c>
      <c r="BK105" s="144">
        <f>ROUND(I105*H105,2)</f>
        <v>0</v>
      </c>
      <c r="BL105" s="18" t="s">
        <v>175</v>
      </c>
      <c r="BM105" s="143" t="s">
        <v>396</v>
      </c>
    </row>
    <row r="106" spans="2:65" s="1" customFormat="1" ht="11.25">
      <c r="B106" s="33"/>
      <c r="D106" s="145" t="s">
        <v>177</v>
      </c>
      <c r="F106" s="146" t="s">
        <v>397</v>
      </c>
      <c r="I106" s="147"/>
      <c r="L106" s="33"/>
      <c r="M106" s="148"/>
      <c r="T106" s="54"/>
      <c r="AT106" s="18" t="s">
        <v>177</v>
      </c>
      <c r="AU106" s="18" t="s">
        <v>85</v>
      </c>
    </row>
    <row r="107" spans="2:65" s="12" customFormat="1" ht="22.5">
      <c r="B107" s="149"/>
      <c r="D107" s="150" t="s">
        <v>179</v>
      </c>
      <c r="E107" s="151" t="s">
        <v>19</v>
      </c>
      <c r="F107" s="152" t="s">
        <v>392</v>
      </c>
      <c r="H107" s="151" t="s">
        <v>19</v>
      </c>
      <c r="I107" s="153"/>
      <c r="L107" s="149"/>
      <c r="M107" s="154"/>
      <c r="T107" s="155"/>
      <c r="AT107" s="151" t="s">
        <v>179</v>
      </c>
      <c r="AU107" s="151" t="s">
        <v>85</v>
      </c>
      <c r="AV107" s="12" t="s">
        <v>83</v>
      </c>
      <c r="AW107" s="12" t="s">
        <v>37</v>
      </c>
      <c r="AX107" s="12" t="s">
        <v>76</v>
      </c>
      <c r="AY107" s="151" t="s">
        <v>168</v>
      </c>
    </row>
    <row r="108" spans="2:65" s="13" customFormat="1" ht="11.25">
      <c r="B108" s="156"/>
      <c r="D108" s="150" t="s">
        <v>179</v>
      </c>
      <c r="E108" s="157" t="s">
        <v>19</v>
      </c>
      <c r="F108" s="158" t="s">
        <v>398</v>
      </c>
      <c r="H108" s="159">
        <v>88.991</v>
      </c>
      <c r="I108" s="160"/>
      <c r="L108" s="156"/>
      <c r="M108" s="161"/>
      <c r="T108" s="162"/>
      <c r="AT108" s="157" t="s">
        <v>179</v>
      </c>
      <c r="AU108" s="157" t="s">
        <v>85</v>
      </c>
      <c r="AV108" s="13" t="s">
        <v>85</v>
      </c>
      <c r="AW108" s="13" t="s">
        <v>37</v>
      </c>
      <c r="AX108" s="13" t="s">
        <v>76</v>
      </c>
      <c r="AY108" s="157" t="s">
        <v>168</v>
      </c>
    </row>
    <row r="109" spans="2:65" s="14" customFormat="1" ht="11.25">
      <c r="B109" s="163"/>
      <c r="D109" s="150" t="s">
        <v>179</v>
      </c>
      <c r="E109" s="164" t="s">
        <v>19</v>
      </c>
      <c r="F109" s="165" t="s">
        <v>183</v>
      </c>
      <c r="H109" s="166">
        <v>88.991</v>
      </c>
      <c r="I109" s="167"/>
      <c r="L109" s="163"/>
      <c r="M109" s="168"/>
      <c r="T109" s="169"/>
      <c r="AT109" s="164" t="s">
        <v>179</v>
      </c>
      <c r="AU109" s="164" t="s">
        <v>85</v>
      </c>
      <c r="AV109" s="14" t="s">
        <v>175</v>
      </c>
      <c r="AW109" s="14" t="s">
        <v>37</v>
      </c>
      <c r="AX109" s="14" t="s">
        <v>83</v>
      </c>
      <c r="AY109" s="164" t="s">
        <v>168</v>
      </c>
    </row>
    <row r="110" spans="2:65" s="1" customFormat="1" ht="37.9" customHeight="1">
      <c r="B110" s="33"/>
      <c r="C110" s="132" t="s">
        <v>175</v>
      </c>
      <c r="D110" s="132" t="s">
        <v>170</v>
      </c>
      <c r="E110" s="133" t="s">
        <v>399</v>
      </c>
      <c r="F110" s="134" t="s">
        <v>400</v>
      </c>
      <c r="G110" s="135" t="s">
        <v>334</v>
      </c>
      <c r="H110" s="136">
        <v>22.882999999999999</v>
      </c>
      <c r="I110" s="137"/>
      <c r="J110" s="138">
        <f>ROUND(I110*H110,2)</f>
        <v>0</v>
      </c>
      <c r="K110" s="134" t="s">
        <v>174</v>
      </c>
      <c r="L110" s="33"/>
      <c r="M110" s="139" t="s">
        <v>19</v>
      </c>
      <c r="N110" s="140" t="s">
        <v>47</v>
      </c>
      <c r="P110" s="141">
        <f>O110*H110</f>
        <v>0</v>
      </c>
      <c r="Q110" s="141">
        <v>0</v>
      </c>
      <c r="R110" s="141">
        <f>Q110*H110</f>
        <v>0</v>
      </c>
      <c r="S110" s="141">
        <v>0</v>
      </c>
      <c r="T110" s="142">
        <f>S110*H110</f>
        <v>0</v>
      </c>
      <c r="AR110" s="143" t="s">
        <v>175</v>
      </c>
      <c r="AT110" s="143" t="s">
        <v>170</v>
      </c>
      <c r="AU110" s="143" t="s">
        <v>85</v>
      </c>
      <c r="AY110" s="18" t="s">
        <v>168</v>
      </c>
      <c r="BE110" s="144">
        <f>IF(N110="základní",J110,0)</f>
        <v>0</v>
      </c>
      <c r="BF110" s="144">
        <f>IF(N110="snížená",J110,0)</f>
        <v>0</v>
      </c>
      <c r="BG110" s="144">
        <f>IF(N110="zákl. přenesená",J110,0)</f>
        <v>0</v>
      </c>
      <c r="BH110" s="144">
        <f>IF(N110="sníž. přenesená",J110,0)</f>
        <v>0</v>
      </c>
      <c r="BI110" s="144">
        <f>IF(N110="nulová",J110,0)</f>
        <v>0</v>
      </c>
      <c r="BJ110" s="18" t="s">
        <v>83</v>
      </c>
      <c r="BK110" s="144">
        <f>ROUND(I110*H110,2)</f>
        <v>0</v>
      </c>
      <c r="BL110" s="18" t="s">
        <v>175</v>
      </c>
      <c r="BM110" s="143" t="s">
        <v>401</v>
      </c>
    </row>
    <row r="111" spans="2:65" s="1" customFormat="1" ht="11.25">
      <c r="B111" s="33"/>
      <c r="D111" s="145" t="s">
        <v>177</v>
      </c>
      <c r="F111" s="146" t="s">
        <v>402</v>
      </c>
      <c r="I111" s="147"/>
      <c r="L111" s="33"/>
      <c r="M111" s="148"/>
      <c r="T111" s="54"/>
      <c r="AT111" s="18" t="s">
        <v>177</v>
      </c>
      <c r="AU111" s="18" t="s">
        <v>85</v>
      </c>
    </row>
    <row r="112" spans="2:65" s="12" customFormat="1" ht="11.25">
      <c r="B112" s="149"/>
      <c r="D112" s="150" t="s">
        <v>179</v>
      </c>
      <c r="E112" s="151" t="s">
        <v>19</v>
      </c>
      <c r="F112" s="152" t="s">
        <v>403</v>
      </c>
      <c r="H112" s="151" t="s">
        <v>19</v>
      </c>
      <c r="I112" s="153"/>
      <c r="L112" s="149"/>
      <c r="M112" s="154"/>
      <c r="T112" s="155"/>
      <c r="AT112" s="151" t="s">
        <v>179</v>
      </c>
      <c r="AU112" s="151" t="s">
        <v>85</v>
      </c>
      <c r="AV112" s="12" t="s">
        <v>83</v>
      </c>
      <c r="AW112" s="12" t="s">
        <v>37</v>
      </c>
      <c r="AX112" s="12" t="s">
        <v>76</v>
      </c>
      <c r="AY112" s="151" t="s">
        <v>168</v>
      </c>
    </row>
    <row r="113" spans="2:65" s="13" customFormat="1" ht="11.25">
      <c r="B113" s="156"/>
      <c r="D113" s="150" t="s">
        <v>179</v>
      </c>
      <c r="E113" s="157" t="s">
        <v>19</v>
      </c>
      <c r="F113" s="158" t="s">
        <v>404</v>
      </c>
      <c r="H113" s="159">
        <v>22.882999999999999</v>
      </c>
      <c r="I113" s="160"/>
      <c r="L113" s="156"/>
      <c r="M113" s="161"/>
      <c r="T113" s="162"/>
      <c r="AT113" s="157" t="s">
        <v>179</v>
      </c>
      <c r="AU113" s="157" t="s">
        <v>85</v>
      </c>
      <c r="AV113" s="13" t="s">
        <v>85</v>
      </c>
      <c r="AW113" s="13" t="s">
        <v>37</v>
      </c>
      <c r="AX113" s="13" t="s">
        <v>76</v>
      </c>
      <c r="AY113" s="157" t="s">
        <v>168</v>
      </c>
    </row>
    <row r="114" spans="2:65" s="14" customFormat="1" ht="11.25">
      <c r="B114" s="163"/>
      <c r="D114" s="150" t="s">
        <v>179</v>
      </c>
      <c r="E114" s="164" t="s">
        <v>19</v>
      </c>
      <c r="F114" s="165" t="s">
        <v>183</v>
      </c>
      <c r="H114" s="166">
        <v>22.882999999999999</v>
      </c>
      <c r="I114" s="167"/>
      <c r="L114" s="163"/>
      <c r="M114" s="168"/>
      <c r="T114" s="169"/>
      <c r="AT114" s="164" t="s">
        <v>179</v>
      </c>
      <c r="AU114" s="164" t="s">
        <v>85</v>
      </c>
      <c r="AV114" s="14" t="s">
        <v>175</v>
      </c>
      <c r="AW114" s="14" t="s">
        <v>37</v>
      </c>
      <c r="AX114" s="14" t="s">
        <v>83</v>
      </c>
      <c r="AY114" s="164" t="s">
        <v>168</v>
      </c>
    </row>
    <row r="115" spans="2:65" s="11" customFormat="1" ht="22.9" customHeight="1">
      <c r="B115" s="120"/>
      <c r="D115" s="121" t="s">
        <v>75</v>
      </c>
      <c r="E115" s="130" t="s">
        <v>190</v>
      </c>
      <c r="F115" s="130" t="s">
        <v>405</v>
      </c>
      <c r="I115" s="123"/>
      <c r="J115" s="131">
        <f>BK115</f>
        <v>0</v>
      </c>
      <c r="L115" s="120"/>
      <c r="M115" s="125"/>
      <c r="P115" s="126">
        <f>SUM(P116:P139)</f>
        <v>0</v>
      </c>
      <c r="R115" s="126">
        <f>SUM(R116:R139)</f>
        <v>0</v>
      </c>
      <c r="T115" s="127">
        <f>SUM(T116:T139)</f>
        <v>0</v>
      </c>
      <c r="AR115" s="121" t="s">
        <v>83</v>
      </c>
      <c r="AT115" s="128" t="s">
        <v>75</v>
      </c>
      <c r="AU115" s="128" t="s">
        <v>83</v>
      </c>
      <c r="AY115" s="121" t="s">
        <v>168</v>
      </c>
      <c r="BK115" s="129">
        <f>SUM(BK116:BK139)</f>
        <v>0</v>
      </c>
    </row>
    <row r="116" spans="2:65" s="1" customFormat="1" ht="44.25" customHeight="1">
      <c r="B116" s="33"/>
      <c r="C116" s="132" t="s">
        <v>190</v>
      </c>
      <c r="D116" s="132" t="s">
        <v>170</v>
      </c>
      <c r="E116" s="133" t="s">
        <v>406</v>
      </c>
      <c r="F116" s="134" t="s">
        <v>407</v>
      </c>
      <c r="G116" s="135" t="s">
        <v>173</v>
      </c>
      <c r="H116" s="136">
        <v>870.5</v>
      </c>
      <c r="I116" s="137"/>
      <c r="J116" s="138">
        <f>ROUND(I116*H116,2)</f>
        <v>0</v>
      </c>
      <c r="K116" s="134" t="s">
        <v>174</v>
      </c>
      <c r="L116" s="33"/>
      <c r="M116" s="139" t="s">
        <v>19</v>
      </c>
      <c r="N116" s="140" t="s">
        <v>47</v>
      </c>
      <c r="P116" s="141">
        <f>O116*H116</f>
        <v>0</v>
      </c>
      <c r="Q116" s="141">
        <v>0</v>
      </c>
      <c r="R116" s="141">
        <f>Q116*H116</f>
        <v>0</v>
      </c>
      <c r="S116" s="141">
        <v>0</v>
      </c>
      <c r="T116" s="142">
        <f>S116*H116</f>
        <v>0</v>
      </c>
      <c r="AR116" s="143" t="s">
        <v>175</v>
      </c>
      <c r="AT116" s="143" t="s">
        <v>170</v>
      </c>
      <c r="AU116" s="143" t="s">
        <v>85</v>
      </c>
      <c r="AY116" s="18" t="s">
        <v>168</v>
      </c>
      <c r="BE116" s="144">
        <f>IF(N116="základní",J116,0)</f>
        <v>0</v>
      </c>
      <c r="BF116" s="144">
        <f>IF(N116="snížená",J116,0)</f>
        <v>0</v>
      </c>
      <c r="BG116" s="144">
        <f>IF(N116="zákl. přenesená",J116,0)</f>
        <v>0</v>
      </c>
      <c r="BH116" s="144">
        <f>IF(N116="sníž. přenesená",J116,0)</f>
        <v>0</v>
      </c>
      <c r="BI116" s="144">
        <f>IF(N116="nulová",J116,0)</f>
        <v>0</v>
      </c>
      <c r="BJ116" s="18" t="s">
        <v>83</v>
      </c>
      <c r="BK116" s="144">
        <f>ROUND(I116*H116,2)</f>
        <v>0</v>
      </c>
      <c r="BL116" s="18" t="s">
        <v>175</v>
      </c>
      <c r="BM116" s="143" t="s">
        <v>408</v>
      </c>
    </row>
    <row r="117" spans="2:65" s="1" customFormat="1" ht="11.25">
      <c r="B117" s="33"/>
      <c r="D117" s="145" t="s">
        <v>177</v>
      </c>
      <c r="F117" s="146" t="s">
        <v>409</v>
      </c>
      <c r="I117" s="147"/>
      <c r="L117" s="33"/>
      <c r="M117" s="148"/>
      <c r="T117" s="54"/>
      <c r="AT117" s="18" t="s">
        <v>177</v>
      </c>
      <c r="AU117" s="18" t="s">
        <v>85</v>
      </c>
    </row>
    <row r="118" spans="2:65" s="12" customFormat="1" ht="22.5">
      <c r="B118" s="149"/>
      <c r="D118" s="150" t="s">
        <v>179</v>
      </c>
      <c r="E118" s="151" t="s">
        <v>19</v>
      </c>
      <c r="F118" s="152" t="s">
        <v>410</v>
      </c>
      <c r="H118" s="151" t="s">
        <v>19</v>
      </c>
      <c r="I118" s="153"/>
      <c r="L118" s="149"/>
      <c r="M118" s="154"/>
      <c r="T118" s="155"/>
      <c r="AT118" s="151" t="s">
        <v>179</v>
      </c>
      <c r="AU118" s="151" t="s">
        <v>85</v>
      </c>
      <c r="AV118" s="12" t="s">
        <v>83</v>
      </c>
      <c r="AW118" s="12" t="s">
        <v>37</v>
      </c>
      <c r="AX118" s="12" t="s">
        <v>76</v>
      </c>
      <c r="AY118" s="151" t="s">
        <v>168</v>
      </c>
    </row>
    <row r="119" spans="2:65" s="12" customFormat="1" ht="11.25">
      <c r="B119" s="149"/>
      <c r="D119" s="150" t="s">
        <v>179</v>
      </c>
      <c r="E119" s="151" t="s">
        <v>19</v>
      </c>
      <c r="F119" s="152" t="s">
        <v>181</v>
      </c>
      <c r="H119" s="151" t="s">
        <v>19</v>
      </c>
      <c r="I119" s="153"/>
      <c r="L119" s="149"/>
      <c r="M119" s="154"/>
      <c r="T119" s="155"/>
      <c r="AT119" s="151" t="s">
        <v>179</v>
      </c>
      <c r="AU119" s="151" t="s">
        <v>85</v>
      </c>
      <c r="AV119" s="12" t="s">
        <v>83</v>
      </c>
      <c r="AW119" s="12" t="s">
        <v>37</v>
      </c>
      <c r="AX119" s="12" t="s">
        <v>76</v>
      </c>
      <c r="AY119" s="151" t="s">
        <v>168</v>
      </c>
    </row>
    <row r="120" spans="2:65" s="13" customFormat="1" ht="11.25">
      <c r="B120" s="156"/>
      <c r="D120" s="150" t="s">
        <v>179</v>
      </c>
      <c r="E120" s="157" t="s">
        <v>19</v>
      </c>
      <c r="F120" s="158" t="s">
        <v>411</v>
      </c>
      <c r="H120" s="159">
        <v>870.5</v>
      </c>
      <c r="I120" s="160"/>
      <c r="L120" s="156"/>
      <c r="M120" s="161"/>
      <c r="T120" s="162"/>
      <c r="AT120" s="157" t="s">
        <v>179</v>
      </c>
      <c r="AU120" s="157" t="s">
        <v>85</v>
      </c>
      <c r="AV120" s="13" t="s">
        <v>85</v>
      </c>
      <c r="AW120" s="13" t="s">
        <v>37</v>
      </c>
      <c r="AX120" s="13" t="s">
        <v>76</v>
      </c>
      <c r="AY120" s="157" t="s">
        <v>168</v>
      </c>
    </row>
    <row r="121" spans="2:65" s="14" customFormat="1" ht="11.25">
      <c r="B121" s="163"/>
      <c r="D121" s="150" t="s">
        <v>179</v>
      </c>
      <c r="E121" s="164" t="s">
        <v>19</v>
      </c>
      <c r="F121" s="165" t="s">
        <v>183</v>
      </c>
      <c r="H121" s="166">
        <v>870.5</v>
      </c>
      <c r="I121" s="167"/>
      <c r="L121" s="163"/>
      <c r="M121" s="168"/>
      <c r="T121" s="169"/>
      <c r="AT121" s="164" t="s">
        <v>179</v>
      </c>
      <c r="AU121" s="164" t="s">
        <v>85</v>
      </c>
      <c r="AV121" s="14" t="s">
        <v>175</v>
      </c>
      <c r="AW121" s="14" t="s">
        <v>37</v>
      </c>
      <c r="AX121" s="14" t="s">
        <v>83</v>
      </c>
      <c r="AY121" s="164" t="s">
        <v>168</v>
      </c>
    </row>
    <row r="122" spans="2:65" s="1" customFormat="1" ht="24.2" customHeight="1">
      <c r="B122" s="33"/>
      <c r="C122" s="132" t="s">
        <v>207</v>
      </c>
      <c r="D122" s="132" t="s">
        <v>170</v>
      </c>
      <c r="E122" s="133" t="s">
        <v>412</v>
      </c>
      <c r="F122" s="134" t="s">
        <v>413</v>
      </c>
      <c r="G122" s="135" t="s">
        <v>173</v>
      </c>
      <c r="H122" s="136">
        <v>870.5</v>
      </c>
      <c r="I122" s="137"/>
      <c r="J122" s="138">
        <f>ROUND(I122*H122,2)</f>
        <v>0</v>
      </c>
      <c r="K122" s="134" t="s">
        <v>174</v>
      </c>
      <c r="L122" s="33"/>
      <c r="M122" s="139" t="s">
        <v>19</v>
      </c>
      <c r="N122" s="140" t="s">
        <v>47</v>
      </c>
      <c r="P122" s="141">
        <f>O122*H122</f>
        <v>0</v>
      </c>
      <c r="Q122" s="141">
        <v>0</v>
      </c>
      <c r="R122" s="141">
        <f>Q122*H122</f>
        <v>0</v>
      </c>
      <c r="S122" s="141">
        <v>0</v>
      </c>
      <c r="T122" s="142">
        <f>S122*H122</f>
        <v>0</v>
      </c>
      <c r="AR122" s="143" t="s">
        <v>175</v>
      </c>
      <c r="AT122" s="143" t="s">
        <v>170</v>
      </c>
      <c r="AU122" s="143" t="s">
        <v>85</v>
      </c>
      <c r="AY122" s="18" t="s">
        <v>168</v>
      </c>
      <c r="BE122" s="144">
        <f>IF(N122="základní",J122,0)</f>
        <v>0</v>
      </c>
      <c r="BF122" s="144">
        <f>IF(N122="snížená",J122,0)</f>
        <v>0</v>
      </c>
      <c r="BG122" s="144">
        <f>IF(N122="zákl. přenesená",J122,0)</f>
        <v>0</v>
      </c>
      <c r="BH122" s="144">
        <f>IF(N122="sníž. přenesená",J122,0)</f>
        <v>0</v>
      </c>
      <c r="BI122" s="144">
        <f>IF(N122="nulová",J122,0)</f>
        <v>0</v>
      </c>
      <c r="BJ122" s="18" t="s">
        <v>83</v>
      </c>
      <c r="BK122" s="144">
        <f>ROUND(I122*H122,2)</f>
        <v>0</v>
      </c>
      <c r="BL122" s="18" t="s">
        <v>175</v>
      </c>
      <c r="BM122" s="143" t="s">
        <v>414</v>
      </c>
    </row>
    <row r="123" spans="2:65" s="1" customFormat="1" ht="11.25">
      <c r="B123" s="33"/>
      <c r="D123" s="145" t="s">
        <v>177</v>
      </c>
      <c r="F123" s="146" t="s">
        <v>415</v>
      </c>
      <c r="I123" s="147"/>
      <c r="L123" s="33"/>
      <c r="M123" s="148"/>
      <c r="T123" s="54"/>
      <c r="AT123" s="18" t="s">
        <v>177</v>
      </c>
      <c r="AU123" s="18" t="s">
        <v>85</v>
      </c>
    </row>
    <row r="124" spans="2:65" s="12" customFormat="1" ht="22.5">
      <c r="B124" s="149"/>
      <c r="D124" s="150" t="s">
        <v>179</v>
      </c>
      <c r="E124" s="151" t="s">
        <v>19</v>
      </c>
      <c r="F124" s="152" t="s">
        <v>416</v>
      </c>
      <c r="H124" s="151" t="s">
        <v>19</v>
      </c>
      <c r="I124" s="153"/>
      <c r="L124" s="149"/>
      <c r="M124" s="154"/>
      <c r="T124" s="155"/>
      <c r="AT124" s="151" t="s">
        <v>179</v>
      </c>
      <c r="AU124" s="151" t="s">
        <v>85</v>
      </c>
      <c r="AV124" s="12" t="s">
        <v>83</v>
      </c>
      <c r="AW124" s="12" t="s">
        <v>37</v>
      </c>
      <c r="AX124" s="12" t="s">
        <v>76</v>
      </c>
      <c r="AY124" s="151" t="s">
        <v>168</v>
      </c>
    </row>
    <row r="125" spans="2:65" s="12" customFormat="1" ht="11.25">
      <c r="B125" s="149"/>
      <c r="D125" s="150" t="s">
        <v>179</v>
      </c>
      <c r="E125" s="151" t="s">
        <v>19</v>
      </c>
      <c r="F125" s="152" t="s">
        <v>181</v>
      </c>
      <c r="H125" s="151" t="s">
        <v>19</v>
      </c>
      <c r="I125" s="153"/>
      <c r="L125" s="149"/>
      <c r="M125" s="154"/>
      <c r="T125" s="155"/>
      <c r="AT125" s="151" t="s">
        <v>179</v>
      </c>
      <c r="AU125" s="151" t="s">
        <v>85</v>
      </c>
      <c r="AV125" s="12" t="s">
        <v>83</v>
      </c>
      <c r="AW125" s="12" t="s">
        <v>37</v>
      </c>
      <c r="AX125" s="12" t="s">
        <v>76</v>
      </c>
      <c r="AY125" s="151" t="s">
        <v>168</v>
      </c>
    </row>
    <row r="126" spans="2:65" s="13" customFormat="1" ht="11.25">
      <c r="B126" s="156"/>
      <c r="D126" s="150" t="s">
        <v>179</v>
      </c>
      <c r="E126" s="157" t="s">
        <v>19</v>
      </c>
      <c r="F126" s="158" t="s">
        <v>417</v>
      </c>
      <c r="H126" s="159">
        <v>870.5</v>
      </c>
      <c r="I126" s="160"/>
      <c r="L126" s="156"/>
      <c r="M126" s="161"/>
      <c r="T126" s="162"/>
      <c r="AT126" s="157" t="s">
        <v>179</v>
      </c>
      <c r="AU126" s="157" t="s">
        <v>85</v>
      </c>
      <c r="AV126" s="13" t="s">
        <v>85</v>
      </c>
      <c r="AW126" s="13" t="s">
        <v>37</v>
      </c>
      <c r="AX126" s="13" t="s">
        <v>76</v>
      </c>
      <c r="AY126" s="157" t="s">
        <v>168</v>
      </c>
    </row>
    <row r="127" spans="2:65" s="14" customFormat="1" ht="11.25">
      <c r="B127" s="163"/>
      <c r="D127" s="150" t="s">
        <v>179</v>
      </c>
      <c r="E127" s="164" t="s">
        <v>19</v>
      </c>
      <c r="F127" s="165" t="s">
        <v>183</v>
      </c>
      <c r="H127" s="166">
        <v>870.5</v>
      </c>
      <c r="I127" s="167"/>
      <c r="L127" s="163"/>
      <c r="M127" s="168"/>
      <c r="T127" s="169"/>
      <c r="AT127" s="164" t="s">
        <v>179</v>
      </c>
      <c r="AU127" s="164" t="s">
        <v>85</v>
      </c>
      <c r="AV127" s="14" t="s">
        <v>175</v>
      </c>
      <c r="AW127" s="14" t="s">
        <v>37</v>
      </c>
      <c r="AX127" s="14" t="s">
        <v>83</v>
      </c>
      <c r="AY127" s="164" t="s">
        <v>168</v>
      </c>
    </row>
    <row r="128" spans="2:65" s="1" customFormat="1" ht="24.2" customHeight="1">
      <c r="B128" s="33"/>
      <c r="C128" s="132" t="s">
        <v>218</v>
      </c>
      <c r="D128" s="132" t="s">
        <v>170</v>
      </c>
      <c r="E128" s="133" t="s">
        <v>418</v>
      </c>
      <c r="F128" s="134" t="s">
        <v>419</v>
      </c>
      <c r="G128" s="135" t="s">
        <v>173</v>
      </c>
      <c r="H128" s="136">
        <v>870.5</v>
      </c>
      <c r="I128" s="137"/>
      <c r="J128" s="138">
        <f>ROUND(I128*H128,2)</f>
        <v>0</v>
      </c>
      <c r="K128" s="134" t="s">
        <v>174</v>
      </c>
      <c r="L128" s="33"/>
      <c r="M128" s="139" t="s">
        <v>19</v>
      </c>
      <c r="N128" s="140" t="s">
        <v>47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175</v>
      </c>
      <c r="AT128" s="143" t="s">
        <v>170</v>
      </c>
      <c r="AU128" s="143" t="s">
        <v>85</v>
      </c>
      <c r="AY128" s="18" t="s">
        <v>168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8" t="s">
        <v>83</v>
      </c>
      <c r="BK128" s="144">
        <f>ROUND(I128*H128,2)</f>
        <v>0</v>
      </c>
      <c r="BL128" s="18" t="s">
        <v>175</v>
      </c>
      <c r="BM128" s="143" t="s">
        <v>420</v>
      </c>
    </row>
    <row r="129" spans="2:65" s="1" customFormat="1" ht="11.25">
      <c r="B129" s="33"/>
      <c r="D129" s="145" t="s">
        <v>177</v>
      </c>
      <c r="F129" s="146" t="s">
        <v>421</v>
      </c>
      <c r="I129" s="147"/>
      <c r="L129" s="33"/>
      <c r="M129" s="148"/>
      <c r="T129" s="54"/>
      <c r="AT129" s="18" t="s">
        <v>177</v>
      </c>
      <c r="AU129" s="18" t="s">
        <v>85</v>
      </c>
    </row>
    <row r="130" spans="2:65" s="12" customFormat="1" ht="11.25">
      <c r="B130" s="149"/>
      <c r="D130" s="150" t="s">
        <v>179</v>
      </c>
      <c r="E130" s="151" t="s">
        <v>19</v>
      </c>
      <c r="F130" s="152" t="s">
        <v>422</v>
      </c>
      <c r="H130" s="151" t="s">
        <v>19</v>
      </c>
      <c r="I130" s="153"/>
      <c r="L130" s="149"/>
      <c r="M130" s="154"/>
      <c r="T130" s="155"/>
      <c r="AT130" s="151" t="s">
        <v>179</v>
      </c>
      <c r="AU130" s="151" t="s">
        <v>85</v>
      </c>
      <c r="AV130" s="12" t="s">
        <v>83</v>
      </c>
      <c r="AW130" s="12" t="s">
        <v>37</v>
      </c>
      <c r="AX130" s="12" t="s">
        <v>76</v>
      </c>
      <c r="AY130" s="151" t="s">
        <v>168</v>
      </c>
    </row>
    <row r="131" spans="2:65" s="12" customFormat="1" ht="11.25">
      <c r="B131" s="149"/>
      <c r="D131" s="150" t="s">
        <v>179</v>
      </c>
      <c r="E131" s="151" t="s">
        <v>19</v>
      </c>
      <c r="F131" s="152" t="s">
        <v>181</v>
      </c>
      <c r="H131" s="151" t="s">
        <v>19</v>
      </c>
      <c r="I131" s="153"/>
      <c r="L131" s="149"/>
      <c r="M131" s="154"/>
      <c r="T131" s="155"/>
      <c r="AT131" s="151" t="s">
        <v>179</v>
      </c>
      <c r="AU131" s="151" t="s">
        <v>85</v>
      </c>
      <c r="AV131" s="12" t="s">
        <v>83</v>
      </c>
      <c r="AW131" s="12" t="s">
        <v>37</v>
      </c>
      <c r="AX131" s="12" t="s">
        <v>76</v>
      </c>
      <c r="AY131" s="151" t="s">
        <v>168</v>
      </c>
    </row>
    <row r="132" spans="2:65" s="13" customFormat="1" ht="11.25">
      <c r="B132" s="156"/>
      <c r="D132" s="150" t="s">
        <v>179</v>
      </c>
      <c r="E132" s="157" t="s">
        <v>19</v>
      </c>
      <c r="F132" s="158" t="s">
        <v>417</v>
      </c>
      <c r="H132" s="159">
        <v>870.5</v>
      </c>
      <c r="I132" s="160"/>
      <c r="L132" s="156"/>
      <c r="M132" s="161"/>
      <c r="T132" s="162"/>
      <c r="AT132" s="157" t="s">
        <v>179</v>
      </c>
      <c r="AU132" s="157" t="s">
        <v>85</v>
      </c>
      <c r="AV132" s="13" t="s">
        <v>85</v>
      </c>
      <c r="AW132" s="13" t="s">
        <v>37</v>
      </c>
      <c r="AX132" s="13" t="s">
        <v>76</v>
      </c>
      <c r="AY132" s="157" t="s">
        <v>168</v>
      </c>
    </row>
    <row r="133" spans="2:65" s="14" customFormat="1" ht="11.25">
      <c r="B133" s="163"/>
      <c r="D133" s="150" t="s">
        <v>179</v>
      </c>
      <c r="E133" s="164" t="s">
        <v>19</v>
      </c>
      <c r="F133" s="165" t="s">
        <v>183</v>
      </c>
      <c r="H133" s="166">
        <v>870.5</v>
      </c>
      <c r="I133" s="167"/>
      <c r="L133" s="163"/>
      <c r="M133" s="168"/>
      <c r="T133" s="169"/>
      <c r="AT133" s="164" t="s">
        <v>179</v>
      </c>
      <c r="AU133" s="164" t="s">
        <v>85</v>
      </c>
      <c r="AV133" s="14" t="s">
        <v>175</v>
      </c>
      <c r="AW133" s="14" t="s">
        <v>37</v>
      </c>
      <c r="AX133" s="14" t="s">
        <v>83</v>
      </c>
      <c r="AY133" s="164" t="s">
        <v>168</v>
      </c>
    </row>
    <row r="134" spans="2:65" s="1" customFormat="1" ht="49.15" customHeight="1">
      <c r="B134" s="33"/>
      <c r="C134" s="132" t="s">
        <v>230</v>
      </c>
      <c r="D134" s="132" t="s">
        <v>170</v>
      </c>
      <c r="E134" s="133" t="s">
        <v>423</v>
      </c>
      <c r="F134" s="134" t="s">
        <v>424</v>
      </c>
      <c r="G134" s="135" t="s">
        <v>173</v>
      </c>
      <c r="H134" s="136">
        <v>870.5</v>
      </c>
      <c r="I134" s="137"/>
      <c r="J134" s="138">
        <f>ROUND(I134*H134,2)</f>
        <v>0</v>
      </c>
      <c r="K134" s="134" t="s">
        <v>174</v>
      </c>
      <c r="L134" s="33"/>
      <c r="M134" s="139" t="s">
        <v>19</v>
      </c>
      <c r="N134" s="140" t="s">
        <v>47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175</v>
      </c>
      <c r="AT134" s="143" t="s">
        <v>170</v>
      </c>
      <c r="AU134" s="143" t="s">
        <v>85</v>
      </c>
      <c r="AY134" s="18" t="s">
        <v>168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8" t="s">
        <v>83</v>
      </c>
      <c r="BK134" s="144">
        <f>ROUND(I134*H134,2)</f>
        <v>0</v>
      </c>
      <c r="BL134" s="18" t="s">
        <v>175</v>
      </c>
      <c r="BM134" s="143" t="s">
        <v>425</v>
      </c>
    </row>
    <row r="135" spans="2:65" s="1" customFormat="1" ht="11.25">
      <c r="B135" s="33"/>
      <c r="D135" s="145" t="s">
        <v>177</v>
      </c>
      <c r="F135" s="146" t="s">
        <v>426</v>
      </c>
      <c r="I135" s="147"/>
      <c r="L135" s="33"/>
      <c r="M135" s="148"/>
      <c r="T135" s="54"/>
      <c r="AT135" s="18" t="s">
        <v>177</v>
      </c>
      <c r="AU135" s="18" t="s">
        <v>85</v>
      </c>
    </row>
    <row r="136" spans="2:65" s="12" customFormat="1" ht="22.5">
      <c r="B136" s="149"/>
      <c r="D136" s="150" t="s">
        <v>179</v>
      </c>
      <c r="E136" s="151" t="s">
        <v>19</v>
      </c>
      <c r="F136" s="152" t="s">
        <v>427</v>
      </c>
      <c r="H136" s="151" t="s">
        <v>19</v>
      </c>
      <c r="I136" s="153"/>
      <c r="L136" s="149"/>
      <c r="M136" s="154"/>
      <c r="T136" s="155"/>
      <c r="AT136" s="151" t="s">
        <v>179</v>
      </c>
      <c r="AU136" s="151" t="s">
        <v>85</v>
      </c>
      <c r="AV136" s="12" t="s">
        <v>83</v>
      </c>
      <c r="AW136" s="12" t="s">
        <v>37</v>
      </c>
      <c r="AX136" s="12" t="s">
        <v>76</v>
      </c>
      <c r="AY136" s="151" t="s">
        <v>168</v>
      </c>
    </row>
    <row r="137" spans="2:65" s="12" customFormat="1" ht="11.25">
      <c r="B137" s="149"/>
      <c r="D137" s="150" t="s">
        <v>179</v>
      </c>
      <c r="E137" s="151" t="s">
        <v>19</v>
      </c>
      <c r="F137" s="152" t="s">
        <v>181</v>
      </c>
      <c r="H137" s="151" t="s">
        <v>19</v>
      </c>
      <c r="I137" s="153"/>
      <c r="L137" s="149"/>
      <c r="M137" s="154"/>
      <c r="T137" s="155"/>
      <c r="AT137" s="151" t="s">
        <v>179</v>
      </c>
      <c r="AU137" s="151" t="s">
        <v>85</v>
      </c>
      <c r="AV137" s="12" t="s">
        <v>83</v>
      </c>
      <c r="AW137" s="12" t="s">
        <v>37</v>
      </c>
      <c r="AX137" s="12" t="s">
        <v>76</v>
      </c>
      <c r="AY137" s="151" t="s">
        <v>168</v>
      </c>
    </row>
    <row r="138" spans="2:65" s="13" customFormat="1" ht="11.25">
      <c r="B138" s="156"/>
      <c r="D138" s="150" t="s">
        <v>179</v>
      </c>
      <c r="E138" s="157" t="s">
        <v>19</v>
      </c>
      <c r="F138" s="158" t="s">
        <v>428</v>
      </c>
      <c r="H138" s="159">
        <v>870.5</v>
      </c>
      <c r="I138" s="160"/>
      <c r="L138" s="156"/>
      <c r="M138" s="161"/>
      <c r="T138" s="162"/>
      <c r="AT138" s="157" t="s">
        <v>179</v>
      </c>
      <c r="AU138" s="157" t="s">
        <v>85</v>
      </c>
      <c r="AV138" s="13" t="s">
        <v>85</v>
      </c>
      <c r="AW138" s="13" t="s">
        <v>37</v>
      </c>
      <c r="AX138" s="13" t="s">
        <v>76</v>
      </c>
      <c r="AY138" s="157" t="s">
        <v>168</v>
      </c>
    </row>
    <row r="139" spans="2:65" s="14" customFormat="1" ht="11.25">
      <c r="B139" s="163"/>
      <c r="D139" s="150" t="s">
        <v>179</v>
      </c>
      <c r="E139" s="164" t="s">
        <v>19</v>
      </c>
      <c r="F139" s="165" t="s">
        <v>183</v>
      </c>
      <c r="H139" s="166">
        <v>870.5</v>
      </c>
      <c r="I139" s="167"/>
      <c r="L139" s="163"/>
      <c r="M139" s="168"/>
      <c r="T139" s="169"/>
      <c r="AT139" s="164" t="s">
        <v>179</v>
      </c>
      <c r="AU139" s="164" t="s">
        <v>85</v>
      </c>
      <c r="AV139" s="14" t="s">
        <v>175</v>
      </c>
      <c r="AW139" s="14" t="s">
        <v>37</v>
      </c>
      <c r="AX139" s="14" t="s">
        <v>83</v>
      </c>
      <c r="AY139" s="164" t="s">
        <v>168</v>
      </c>
    </row>
    <row r="140" spans="2:65" s="11" customFormat="1" ht="22.9" customHeight="1">
      <c r="B140" s="120"/>
      <c r="D140" s="121" t="s">
        <v>75</v>
      </c>
      <c r="E140" s="130" t="s">
        <v>230</v>
      </c>
      <c r="F140" s="130" t="s">
        <v>429</v>
      </c>
      <c r="I140" s="123"/>
      <c r="J140" s="131">
        <f>BK140</f>
        <v>0</v>
      </c>
      <c r="L140" s="120"/>
      <c r="M140" s="125"/>
      <c r="P140" s="126">
        <f>SUM(P141:P152)</f>
        <v>0</v>
      </c>
      <c r="R140" s="126">
        <f>SUM(R141:R152)</f>
        <v>8.2169600000000003</v>
      </c>
      <c r="T140" s="127">
        <f>SUM(T141:T152)</f>
        <v>6.3599999999999994</v>
      </c>
      <c r="AR140" s="121" t="s">
        <v>83</v>
      </c>
      <c r="AT140" s="128" t="s">
        <v>75</v>
      </c>
      <c r="AU140" s="128" t="s">
        <v>83</v>
      </c>
      <c r="AY140" s="121" t="s">
        <v>168</v>
      </c>
      <c r="BK140" s="129">
        <f>SUM(BK141:BK152)</f>
        <v>0</v>
      </c>
    </row>
    <row r="141" spans="2:65" s="1" customFormat="1" ht="37.9" customHeight="1">
      <c r="B141" s="33"/>
      <c r="C141" s="132" t="s">
        <v>241</v>
      </c>
      <c r="D141" s="132" t="s">
        <v>170</v>
      </c>
      <c r="E141" s="133" t="s">
        <v>430</v>
      </c>
      <c r="F141" s="134" t="s">
        <v>431</v>
      </c>
      <c r="G141" s="135" t="s">
        <v>186</v>
      </c>
      <c r="H141" s="136">
        <v>6</v>
      </c>
      <c r="I141" s="137"/>
      <c r="J141" s="138">
        <f>ROUND(I141*H141,2)</f>
        <v>0</v>
      </c>
      <c r="K141" s="134" t="s">
        <v>174</v>
      </c>
      <c r="L141" s="33"/>
      <c r="M141" s="139" t="s">
        <v>19</v>
      </c>
      <c r="N141" s="140" t="s">
        <v>47</v>
      </c>
      <c r="P141" s="141">
        <f>O141*H141</f>
        <v>0</v>
      </c>
      <c r="Q141" s="141">
        <v>0.65847999999999995</v>
      </c>
      <c r="R141" s="141">
        <f>Q141*H141</f>
        <v>3.9508799999999997</v>
      </c>
      <c r="S141" s="141">
        <v>0.66</v>
      </c>
      <c r="T141" s="142">
        <f>S141*H141</f>
        <v>3.96</v>
      </c>
      <c r="AR141" s="143" t="s">
        <v>175</v>
      </c>
      <c r="AT141" s="143" t="s">
        <v>170</v>
      </c>
      <c r="AU141" s="143" t="s">
        <v>85</v>
      </c>
      <c r="AY141" s="18" t="s">
        <v>168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8" t="s">
        <v>83</v>
      </c>
      <c r="BK141" s="144">
        <f>ROUND(I141*H141,2)</f>
        <v>0</v>
      </c>
      <c r="BL141" s="18" t="s">
        <v>175</v>
      </c>
      <c r="BM141" s="143" t="s">
        <v>432</v>
      </c>
    </row>
    <row r="142" spans="2:65" s="1" customFormat="1" ht="11.25">
      <c r="B142" s="33"/>
      <c r="D142" s="145" t="s">
        <v>177</v>
      </c>
      <c r="F142" s="146" t="s">
        <v>433</v>
      </c>
      <c r="I142" s="147"/>
      <c r="L142" s="33"/>
      <c r="M142" s="148"/>
      <c r="T142" s="54"/>
      <c r="AT142" s="18" t="s">
        <v>177</v>
      </c>
      <c r="AU142" s="18" t="s">
        <v>85</v>
      </c>
    </row>
    <row r="143" spans="2:65" s="12" customFormat="1" ht="22.5">
      <c r="B143" s="149"/>
      <c r="D143" s="150" t="s">
        <v>179</v>
      </c>
      <c r="E143" s="151" t="s">
        <v>19</v>
      </c>
      <c r="F143" s="152" t="s">
        <v>434</v>
      </c>
      <c r="H143" s="151" t="s">
        <v>19</v>
      </c>
      <c r="I143" s="153"/>
      <c r="L143" s="149"/>
      <c r="M143" s="154"/>
      <c r="T143" s="155"/>
      <c r="AT143" s="151" t="s">
        <v>179</v>
      </c>
      <c r="AU143" s="151" t="s">
        <v>85</v>
      </c>
      <c r="AV143" s="12" t="s">
        <v>83</v>
      </c>
      <c r="AW143" s="12" t="s">
        <v>37</v>
      </c>
      <c r="AX143" s="12" t="s">
        <v>76</v>
      </c>
      <c r="AY143" s="151" t="s">
        <v>168</v>
      </c>
    </row>
    <row r="144" spans="2:65" s="12" customFormat="1" ht="11.25">
      <c r="B144" s="149"/>
      <c r="D144" s="150" t="s">
        <v>179</v>
      </c>
      <c r="E144" s="151" t="s">
        <v>19</v>
      </c>
      <c r="F144" s="152" t="s">
        <v>181</v>
      </c>
      <c r="H144" s="151" t="s">
        <v>19</v>
      </c>
      <c r="I144" s="153"/>
      <c r="L144" s="149"/>
      <c r="M144" s="154"/>
      <c r="T144" s="155"/>
      <c r="AT144" s="151" t="s">
        <v>179</v>
      </c>
      <c r="AU144" s="151" t="s">
        <v>85</v>
      </c>
      <c r="AV144" s="12" t="s">
        <v>83</v>
      </c>
      <c r="AW144" s="12" t="s">
        <v>37</v>
      </c>
      <c r="AX144" s="12" t="s">
        <v>76</v>
      </c>
      <c r="AY144" s="151" t="s">
        <v>168</v>
      </c>
    </row>
    <row r="145" spans="2:65" s="13" customFormat="1" ht="11.25">
      <c r="B145" s="156"/>
      <c r="D145" s="150" t="s">
        <v>179</v>
      </c>
      <c r="E145" s="157" t="s">
        <v>19</v>
      </c>
      <c r="F145" s="158" t="s">
        <v>207</v>
      </c>
      <c r="H145" s="159">
        <v>6</v>
      </c>
      <c r="I145" s="160"/>
      <c r="L145" s="156"/>
      <c r="M145" s="161"/>
      <c r="T145" s="162"/>
      <c r="AT145" s="157" t="s">
        <v>179</v>
      </c>
      <c r="AU145" s="157" t="s">
        <v>85</v>
      </c>
      <c r="AV145" s="13" t="s">
        <v>85</v>
      </c>
      <c r="AW145" s="13" t="s">
        <v>37</v>
      </c>
      <c r="AX145" s="13" t="s">
        <v>76</v>
      </c>
      <c r="AY145" s="157" t="s">
        <v>168</v>
      </c>
    </row>
    <row r="146" spans="2:65" s="14" customFormat="1" ht="11.25">
      <c r="B146" s="163"/>
      <c r="D146" s="150" t="s">
        <v>179</v>
      </c>
      <c r="E146" s="164" t="s">
        <v>19</v>
      </c>
      <c r="F146" s="165" t="s">
        <v>183</v>
      </c>
      <c r="H146" s="166">
        <v>6</v>
      </c>
      <c r="I146" s="167"/>
      <c r="L146" s="163"/>
      <c r="M146" s="168"/>
      <c r="T146" s="169"/>
      <c r="AT146" s="164" t="s">
        <v>179</v>
      </c>
      <c r="AU146" s="164" t="s">
        <v>85</v>
      </c>
      <c r="AV146" s="14" t="s">
        <v>175</v>
      </c>
      <c r="AW146" s="14" t="s">
        <v>37</v>
      </c>
      <c r="AX146" s="14" t="s">
        <v>83</v>
      </c>
      <c r="AY146" s="164" t="s">
        <v>168</v>
      </c>
    </row>
    <row r="147" spans="2:65" s="1" customFormat="1" ht="37.9" customHeight="1">
      <c r="B147" s="33"/>
      <c r="C147" s="132" t="s">
        <v>272</v>
      </c>
      <c r="D147" s="132" t="s">
        <v>170</v>
      </c>
      <c r="E147" s="133" t="s">
        <v>435</v>
      </c>
      <c r="F147" s="134" t="s">
        <v>436</v>
      </c>
      <c r="G147" s="135" t="s">
        <v>186</v>
      </c>
      <c r="H147" s="136">
        <v>8</v>
      </c>
      <c r="I147" s="137"/>
      <c r="J147" s="138">
        <f>ROUND(I147*H147,2)</f>
        <v>0</v>
      </c>
      <c r="K147" s="134" t="s">
        <v>174</v>
      </c>
      <c r="L147" s="33"/>
      <c r="M147" s="139" t="s">
        <v>19</v>
      </c>
      <c r="N147" s="140" t="s">
        <v>47</v>
      </c>
      <c r="P147" s="141">
        <f>O147*H147</f>
        <v>0</v>
      </c>
      <c r="Q147" s="141">
        <v>0.53325999999999996</v>
      </c>
      <c r="R147" s="141">
        <f>Q147*H147</f>
        <v>4.2660799999999997</v>
      </c>
      <c r="S147" s="141">
        <v>0.3</v>
      </c>
      <c r="T147" s="142">
        <f>S147*H147</f>
        <v>2.4</v>
      </c>
      <c r="AR147" s="143" t="s">
        <v>175</v>
      </c>
      <c r="AT147" s="143" t="s">
        <v>170</v>
      </c>
      <c r="AU147" s="143" t="s">
        <v>85</v>
      </c>
      <c r="AY147" s="18" t="s">
        <v>168</v>
      </c>
      <c r="BE147" s="144">
        <f>IF(N147="základní",J147,0)</f>
        <v>0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8" t="s">
        <v>83</v>
      </c>
      <c r="BK147" s="144">
        <f>ROUND(I147*H147,2)</f>
        <v>0</v>
      </c>
      <c r="BL147" s="18" t="s">
        <v>175</v>
      </c>
      <c r="BM147" s="143" t="s">
        <v>437</v>
      </c>
    </row>
    <row r="148" spans="2:65" s="1" customFormat="1" ht="11.25">
      <c r="B148" s="33"/>
      <c r="D148" s="145" t="s">
        <v>177</v>
      </c>
      <c r="F148" s="146" t="s">
        <v>438</v>
      </c>
      <c r="I148" s="147"/>
      <c r="L148" s="33"/>
      <c r="M148" s="148"/>
      <c r="T148" s="54"/>
      <c r="AT148" s="18" t="s">
        <v>177</v>
      </c>
      <c r="AU148" s="18" t="s">
        <v>85</v>
      </c>
    </row>
    <row r="149" spans="2:65" s="12" customFormat="1" ht="11.25">
      <c r="B149" s="149"/>
      <c r="D149" s="150" t="s">
        <v>179</v>
      </c>
      <c r="E149" s="151" t="s">
        <v>19</v>
      </c>
      <c r="F149" s="152" t="s">
        <v>439</v>
      </c>
      <c r="H149" s="151" t="s">
        <v>19</v>
      </c>
      <c r="I149" s="153"/>
      <c r="L149" s="149"/>
      <c r="M149" s="154"/>
      <c r="T149" s="155"/>
      <c r="AT149" s="151" t="s">
        <v>179</v>
      </c>
      <c r="AU149" s="151" t="s">
        <v>85</v>
      </c>
      <c r="AV149" s="12" t="s">
        <v>83</v>
      </c>
      <c r="AW149" s="12" t="s">
        <v>37</v>
      </c>
      <c r="AX149" s="12" t="s">
        <v>76</v>
      </c>
      <c r="AY149" s="151" t="s">
        <v>168</v>
      </c>
    </row>
    <row r="150" spans="2:65" s="12" customFormat="1" ht="11.25">
      <c r="B150" s="149"/>
      <c r="D150" s="150" t="s">
        <v>179</v>
      </c>
      <c r="E150" s="151" t="s">
        <v>19</v>
      </c>
      <c r="F150" s="152" t="s">
        <v>181</v>
      </c>
      <c r="H150" s="151" t="s">
        <v>19</v>
      </c>
      <c r="I150" s="153"/>
      <c r="L150" s="149"/>
      <c r="M150" s="154"/>
      <c r="T150" s="155"/>
      <c r="AT150" s="151" t="s">
        <v>179</v>
      </c>
      <c r="AU150" s="151" t="s">
        <v>85</v>
      </c>
      <c r="AV150" s="12" t="s">
        <v>83</v>
      </c>
      <c r="AW150" s="12" t="s">
        <v>37</v>
      </c>
      <c r="AX150" s="12" t="s">
        <v>76</v>
      </c>
      <c r="AY150" s="151" t="s">
        <v>168</v>
      </c>
    </row>
    <row r="151" spans="2:65" s="13" customFormat="1" ht="11.25">
      <c r="B151" s="156"/>
      <c r="D151" s="150" t="s">
        <v>179</v>
      </c>
      <c r="E151" s="157" t="s">
        <v>19</v>
      </c>
      <c r="F151" s="158" t="s">
        <v>230</v>
      </c>
      <c r="H151" s="159">
        <v>8</v>
      </c>
      <c r="I151" s="160"/>
      <c r="L151" s="156"/>
      <c r="M151" s="161"/>
      <c r="T151" s="162"/>
      <c r="AT151" s="157" t="s">
        <v>179</v>
      </c>
      <c r="AU151" s="157" t="s">
        <v>85</v>
      </c>
      <c r="AV151" s="13" t="s">
        <v>85</v>
      </c>
      <c r="AW151" s="13" t="s">
        <v>37</v>
      </c>
      <c r="AX151" s="13" t="s">
        <v>76</v>
      </c>
      <c r="AY151" s="157" t="s">
        <v>168</v>
      </c>
    </row>
    <row r="152" spans="2:65" s="14" customFormat="1" ht="11.25">
      <c r="B152" s="163"/>
      <c r="D152" s="150" t="s">
        <v>179</v>
      </c>
      <c r="E152" s="164" t="s">
        <v>19</v>
      </c>
      <c r="F152" s="165" t="s">
        <v>183</v>
      </c>
      <c r="H152" s="166">
        <v>8</v>
      </c>
      <c r="I152" s="167"/>
      <c r="L152" s="163"/>
      <c r="M152" s="168"/>
      <c r="T152" s="169"/>
      <c r="AT152" s="164" t="s">
        <v>179</v>
      </c>
      <c r="AU152" s="164" t="s">
        <v>85</v>
      </c>
      <c r="AV152" s="14" t="s">
        <v>175</v>
      </c>
      <c r="AW152" s="14" t="s">
        <v>37</v>
      </c>
      <c r="AX152" s="14" t="s">
        <v>83</v>
      </c>
      <c r="AY152" s="164" t="s">
        <v>168</v>
      </c>
    </row>
    <row r="153" spans="2:65" s="11" customFormat="1" ht="22.9" customHeight="1">
      <c r="B153" s="120"/>
      <c r="D153" s="121" t="s">
        <v>75</v>
      </c>
      <c r="E153" s="130" t="s">
        <v>241</v>
      </c>
      <c r="F153" s="130" t="s">
        <v>318</v>
      </c>
      <c r="I153" s="123"/>
      <c r="J153" s="131">
        <f>BK153</f>
        <v>0</v>
      </c>
      <c r="L153" s="120"/>
      <c r="M153" s="125"/>
      <c r="P153" s="126">
        <f>SUM(P154:P208)</f>
        <v>0</v>
      </c>
      <c r="R153" s="126">
        <f>SUM(R154:R208)</f>
        <v>110.56143881999999</v>
      </c>
      <c r="T153" s="127">
        <f>SUM(T154:T208)</f>
        <v>0</v>
      </c>
      <c r="AR153" s="121" t="s">
        <v>83</v>
      </c>
      <c r="AT153" s="128" t="s">
        <v>75</v>
      </c>
      <c r="AU153" s="128" t="s">
        <v>83</v>
      </c>
      <c r="AY153" s="121" t="s">
        <v>168</v>
      </c>
      <c r="BK153" s="129">
        <f>SUM(BK154:BK208)</f>
        <v>0</v>
      </c>
    </row>
    <row r="154" spans="2:65" s="1" customFormat="1" ht="62.65" customHeight="1">
      <c r="B154" s="33"/>
      <c r="C154" s="132" t="s">
        <v>8</v>
      </c>
      <c r="D154" s="132" t="s">
        <v>170</v>
      </c>
      <c r="E154" s="133" t="s">
        <v>440</v>
      </c>
      <c r="F154" s="134" t="s">
        <v>441</v>
      </c>
      <c r="G154" s="135" t="s">
        <v>251</v>
      </c>
      <c r="H154" s="136">
        <v>565</v>
      </c>
      <c r="I154" s="137"/>
      <c r="J154" s="138">
        <f>ROUND(I154*H154,2)</f>
        <v>0</v>
      </c>
      <c r="K154" s="134" t="s">
        <v>174</v>
      </c>
      <c r="L154" s="33"/>
      <c r="M154" s="139" t="s">
        <v>19</v>
      </c>
      <c r="N154" s="140" t="s">
        <v>47</v>
      </c>
      <c r="P154" s="141">
        <f>O154*H154</f>
        <v>0</v>
      </c>
      <c r="Q154" s="141">
        <v>8.9779999999999999E-2</v>
      </c>
      <c r="R154" s="141">
        <f>Q154*H154</f>
        <v>50.725699999999996</v>
      </c>
      <c r="S154" s="141">
        <v>0</v>
      </c>
      <c r="T154" s="142">
        <f>S154*H154</f>
        <v>0</v>
      </c>
      <c r="AR154" s="143" t="s">
        <v>175</v>
      </c>
      <c r="AT154" s="143" t="s">
        <v>170</v>
      </c>
      <c r="AU154" s="143" t="s">
        <v>85</v>
      </c>
      <c r="AY154" s="18" t="s">
        <v>168</v>
      </c>
      <c r="BE154" s="144">
        <f>IF(N154="základní",J154,0)</f>
        <v>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8" t="s">
        <v>83</v>
      </c>
      <c r="BK154" s="144">
        <f>ROUND(I154*H154,2)</f>
        <v>0</v>
      </c>
      <c r="BL154" s="18" t="s">
        <v>175</v>
      </c>
      <c r="BM154" s="143" t="s">
        <v>442</v>
      </c>
    </row>
    <row r="155" spans="2:65" s="1" customFormat="1" ht="11.25">
      <c r="B155" s="33"/>
      <c r="D155" s="145" t="s">
        <v>177</v>
      </c>
      <c r="F155" s="146" t="s">
        <v>443</v>
      </c>
      <c r="I155" s="147"/>
      <c r="L155" s="33"/>
      <c r="M155" s="148"/>
      <c r="T155" s="54"/>
      <c r="AT155" s="18" t="s">
        <v>177</v>
      </c>
      <c r="AU155" s="18" t="s">
        <v>85</v>
      </c>
    </row>
    <row r="156" spans="2:65" s="12" customFormat="1" ht="11.25">
      <c r="B156" s="149"/>
      <c r="D156" s="150" t="s">
        <v>179</v>
      </c>
      <c r="E156" s="151" t="s">
        <v>19</v>
      </c>
      <c r="F156" s="152" t="s">
        <v>444</v>
      </c>
      <c r="H156" s="151" t="s">
        <v>19</v>
      </c>
      <c r="I156" s="153"/>
      <c r="L156" s="149"/>
      <c r="M156" s="154"/>
      <c r="T156" s="155"/>
      <c r="AT156" s="151" t="s">
        <v>179</v>
      </c>
      <c r="AU156" s="151" t="s">
        <v>85</v>
      </c>
      <c r="AV156" s="12" t="s">
        <v>83</v>
      </c>
      <c r="AW156" s="12" t="s">
        <v>37</v>
      </c>
      <c r="AX156" s="12" t="s">
        <v>76</v>
      </c>
      <c r="AY156" s="151" t="s">
        <v>168</v>
      </c>
    </row>
    <row r="157" spans="2:65" s="12" customFormat="1" ht="11.25">
      <c r="B157" s="149"/>
      <c r="D157" s="150" t="s">
        <v>179</v>
      </c>
      <c r="E157" s="151" t="s">
        <v>19</v>
      </c>
      <c r="F157" s="152" t="s">
        <v>181</v>
      </c>
      <c r="H157" s="151" t="s">
        <v>19</v>
      </c>
      <c r="I157" s="153"/>
      <c r="L157" s="149"/>
      <c r="M157" s="154"/>
      <c r="T157" s="155"/>
      <c r="AT157" s="151" t="s">
        <v>179</v>
      </c>
      <c r="AU157" s="151" t="s">
        <v>85</v>
      </c>
      <c r="AV157" s="12" t="s">
        <v>83</v>
      </c>
      <c r="AW157" s="12" t="s">
        <v>37</v>
      </c>
      <c r="AX157" s="12" t="s">
        <v>76</v>
      </c>
      <c r="AY157" s="151" t="s">
        <v>168</v>
      </c>
    </row>
    <row r="158" spans="2:65" s="13" customFormat="1" ht="11.25">
      <c r="B158" s="156"/>
      <c r="D158" s="150" t="s">
        <v>179</v>
      </c>
      <c r="E158" s="157" t="s">
        <v>19</v>
      </c>
      <c r="F158" s="158" t="s">
        <v>445</v>
      </c>
      <c r="H158" s="159">
        <v>565</v>
      </c>
      <c r="I158" s="160"/>
      <c r="L158" s="156"/>
      <c r="M158" s="161"/>
      <c r="T158" s="162"/>
      <c r="AT158" s="157" t="s">
        <v>179</v>
      </c>
      <c r="AU158" s="157" t="s">
        <v>85</v>
      </c>
      <c r="AV158" s="13" t="s">
        <v>85</v>
      </c>
      <c r="AW158" s="13" t="s">
        <v>37</v>
      </c>
      <c r="AX158" s="13" t="s">
        <v>76</v>
      </c>
      <c r="AY158" s="157" t="s">
        <v>168</v>
      </c>
    </row>
    <row r="159" spans="2:65" s="14" customFormat="1" ht="11.25">
      <c r="B159" s="163"/>
      <c r="D159" s="150" t="s">
        <v>179</v>
      </c>
      <c r="E159" s="164" t="s">
        <v>19</v>
      </c>
      <c r="F159" s="165" t="s">
        <v>183</v>
      </c>
      <c r="H159" s="166">
        <v>565</v>
      </c>
      <c r="I159" s="167"/>
      <c r="L159" s="163"/>
      <c r="M159" s="168"/>
      <c r="T159" s="169"/>
      <c r="AT159" s="164" t="s">
        <v>179</v>
      </c>
      <c r="AU159" s="164" t="s">
        <v>85</v>
      </c>
      <c r="AV159" s="14" t="s">
        <v>175</v>
      </c>
      <c r="AW159" s="14" t="s">
        <v>37</v>
      </c>
      <c r="AX159" s="14" t="s">
        <v>83</v>
      </c>
      <c r="AY159" s="164" t="s">
        <v>168</v>
      </c>
    </row>
    <row r="160" spans="2:65" s="1" customFormat="1" ht="16.5" customHeight="1">
      <c r="B160" s="33"/>
      <c r="C160" s="181" t="s">
        <v>288</v>
      </c>
      <c r="D160" s="181" t="s">
        <v>446</v>
      </c>
      <c r="E160" s="182" t="s">
        <v>447</v>
      </c>
      <c r="F160" s="183" t="s">
        <v>448</v>
      </c>
      <c r="G160" s="184" t="s">
        <v>173</v>
      </c>
      <c r="H160" s="185">
        <v>57.63</v>
      </c>
      <c r="I160" s="186"/>
      <c r="J160" s="187">
        <f>ROUND(I160*H160,2)</f>
        <v>0</v>
      </c>
      <c r="K160" s="183" t="s">
        <v>174</v>
      </c>
      <c r="L160" s="188"/>
      <c r="M160" s="189" t="s">
        <v>19</v>
      </c>
      <c r="N160" s="190" t="s">
        <v>47</v>
      </c>
      <c r="P160" s="141">
        <f>O160*H160</f>
        <v>0</v>
      </c>
      <c r="Q160" s="141">
        <v>0.222</v>
      </c>
      <c r="R160" s="141">
        <f>Q160*H160</f>
        <v>12.79386</v>
      </c>
      <c r="S160" s="141">
        <v>0</v>
      </c>
      <c r="T160" s="142">
        <f>S160*H160</f>
        <v>0</v>
      </c>
      <c r="AR160" s="143" t="s">
        <v>230</v>
      </c>
      <c r="AT160" s="143" t="s">
        <v>446</v>
      </c>
      <c r="AU160" s="143" t="s">
        <v>85</v>
      </c>
      <c r="AY160" s="18" t="s">
        <v>168</v>
      </c>
      <c r="BE160" s="144">
        <f>IF(N160="základní",J160,0)</f>
        <v>0</v>
      </c>
      <c r="BF160" s="144">
        <f>IF(N160="snížená",J160,0)</f>
        <v>0</v>
      </c>
      <c r="BG160" s="144">
        <f>IF(N160="zákl. přenesená",J160,0)</f>
        <v>0</v>
      </c>
      <c r="BH160" s="144">
        <f>IF(N160="sníž. přenesená",J160,0)</f>
        <v>0</v>
      </c>
      <c r="BI160" s="144">
        <f>IF(N160="nulová",J160,0)</f>
        <v>0</v>
      </c>
      <c r="BJ160" s="18" t="s">
        <v>83</v>
      </c>
      <c r="BK160" s="144">
        <f>ROUND(I160*H160,2)</f>
        <v>0</v>
      </c>
      <c r="BL160" s="18" t="s">
        <v>175</v>
      </c>
      <c r="BM160" s="143" t="s">
        <v>449</v>
      </c>
    </row>
    <row r="161" spans="2:65" s="12" customFormat="1" ht="11.25">
      <c r="B161" s="149"/>
      <c r="D161" s="150" t="s">
        <v>179</v>
      </c>
      <c r="E161" s="151" t="s">
        <v>19</v>
      </c>
      <c r="F161" s="152" t="s">
        <v>450</v>
      </c>
      <c r="H161" s="151" t="s">
        <v>19</v>
      </c>
      <c r="I161" s="153"/>
      <c r="L161" s="149"/>
      <c r="M161" s="154"/>
      <c r="T161" s="155"/>
      <c r="AT161" s="151" t="s">
        <v>179</v>
      </c>
      <c r="AU161" s="151" t="s">
        <v>85</v>
      </c>
      <c r="AV161" s="12" t="s">
        <v>83</v>
      </c>
      <c r="AW161" s="12" t="s">
        <v>37</v>
      </c>
      <c r="AX161" s="12" t="s">
        <v>76</v>
      </c>
      <c r="AY161" s="151" t="s">
        <v>168</v>
      </c>
    </row>
    <row r="162" spans="2:65" s="13" customFormat="1" ht="11.25">
      <c r="B162" s="156"/>
      <c r="D162" s="150" t="s">
        <v>179</v>
      </c>
      <c r="E162" s="157" t="s">
        <v>19</v>
      </c>
      <c r="F162" s="158" t="s">
        <v>451</v>
      </c>
      <c r="H162" s="159">
        <v>57.63</v>
      </c>
      <c r="I162" s="160"/>
      <c r="L162" s="156"/>
      <c r="M162" s="161"/>
      <c r="T162" s="162"/>
      <c r="AT162" s="157" t="s">
        <v>179</v>
      </c>
      <c r="AU162" s="157" t="s">
        <v>85</v>
      </c>
      <c r="AV162" s="13" t="s">
        <v>85</v>
      </c>
      <c r="AW162" s="13" t="s">
        <v>37</v>
      </c>
      <c r="AX162" s="13" t="s">
        <v>76</v>
      </c>
      <c r="AY162" s="157" t="s">
        <v>168</v>
      </c>
    </row>
    <row r="163" spans="2:65" s="14" customFormat="1" ht="11.25">
      <c r="B163" s="163"/>
      <c r="D163" s="150" t="s">
        <v>179</v>
      </c>
      <c r="E163" s="164" t="s">
        <v>19</v>
      </c>
      <c r="F163" s="165" t="s">
        <v>183</v>
      </c>
      <c r="H163" s="166">
        <v>57.63</v>
      </c>
      <c r="I163" s="167"/>
      <c r="L163" s="163"/>
      <c r="M163" s="168"/>
      <c r="T163" s="169"/>
      <c r="AT163" s="164" t="s">
        <v>179</v>
      </c>
      <c r="AU163" s="164" t="s">
        <v>85</v>
      </c>
      <c r="AV163" s="14" t="s">
        <v>175</v>
      </c>
      <c r="AW163" s="14" t="s">
        <v>37</v>
      </c>
      <c r="AX163" s="14" t="s">
        <v>83</v>
      </c>
      <c r="AY163" s="164" t="s">
        <v>168</v>
      </c>
    </row>
    <row r="164" spans="2:65" s="1" customFormat="1" ht="49.15" customHeight="1">
      <c r="B164" s="33"/>
      <c r="C164" s="132" t="s">
        <v>295</v>
      </c>
      <c r="D164" s="132" t="s">
        <v>170</v>
      </c>
      <c r="E164" s="133" t="s">
        <v>452</v>
      </c>
      <c r="F164" s="134" t="s">
        <v>453</v>
      </c>
      <c r="G164" s="135" t="s">
        <v>251</v>
      </c>
      <c r="H164" s="136">
        <v>106</v>
      </c>
      <c r="I164" s="137"/>
      <c r="J164" s="138">
        <f>ROUND(I164*H164,2)</f>
        <v>0</v>
      </c>
      <c r="K164" s="134" t="s">
        <v>174</v>
      </c>
      <c r="L164" s="33"/>
      <c r="M164" s="139" t="s">
        <v>19</v>
      </c>
      <c r="N164" s="140" t="s">
        <v>47</v>
      </c>
      <c r="P164" s="141">
        <f>O164*H164</f>
        <v>0</v>
      </c>
      <c r="Q164" s="141">
        <v>0.16850000000000001</v>
      </c>
      <c r="R164" s="141">
        <f>Q164*H164</f>
        <v>17.861000000000001</v>
      </c>
      <c r="S164" s="141">
        <v>0</v>
      </c>
      <c r="T164" s="142">
        <f>S164*H164</f>
        <v>0</v>
      </c>
      <c r="AR164" s="143" t="s">
        <v>175</v>
      </c>
      <c r="AT164" s="143" t="s">
        <v>170</v>
      </c>
      <c r="AU164" s="143" t="s">
        <v>85</v>
      </c>
      <c r="AY164" s="18" t="s">
        <v>168</v>
      </c>
      <c r="BE164" s="144">
        <f>IF(N164="základní",J164,0)</f>
        <v>0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8" t="s">
        <v>83</v>
      </c>
      <c r="BK164" s="144">
        <f>ROUND(I164*H164,2)</f>
        <v>0</v>
      </c>
      <c r="BL164" s="18" t="s">
        <v>175</v>
      </c>
      <c r="BM164" s="143" t="s">
        <v>454</v>
      </c>
    </row>
    <row r="165" spans="2:65" s="1" customFormat="1" ht="11.25">
      <c r="B165" s="33"/>
      <c r="D165" s="145" t="s">
        <v>177</v>
      </c>
      <c r="F165" s="146" t="s">
        <v>455</v>
      </c>
      <c r="I165" s="147"/>
      <c r="L165" s="33"/>
      <c r="M165" s="148"/>
      <c r="T165" s="54"/>
      <c r="AT165" s="18" t="s">
        <v>177</v>
      </c>
      <c r="AU165" s="18" t="s">
        <v>85</v>
      </c>
    </row>
    <row r="166" spans="2:65" s="12" customFormat="1" ht="11.25">
      <c r="B166" s="149"/>
      <c r="D166" s="150" t="s">
        <v>179</v>
      </c>
      <c r="E166" s="151" t="s">
        <v>19</v>
      </c>
      <c r="F166" s="152" t="s">
        <v>456</v>
      </c>
      <c r="H166" s="151" t="s">
        <v>19</v>
      </c>
      <c r="I166" s="153"/>
      <c r="L166" s="149"/>
      <c r="M166" s="154"/>
      <c r="T166" s="155"/>
      <c r="AT166" s="151" t="s">
        <v>179</v>
      </c>
      <c r="AU166" s="151" t="s">
        <v>85</v>
      </c>
      <c r="AV166" s="12" t="s">
        <v>83</v>
      </c>
      <c r="AW166" s="12" t="s">
        <v>37</v>
      </c>
      <c r="AX166" s="12" t="s">
        <v>76</v>
      </c>
      <c r="AY166" s="151" t="s">
        <v>168</v>
      </c>
    </row>
    <row r="167" spans="2:65" s="12" customFormat="1" ht="11.25">
      <c r="B167" s="149"/>
      <c r="D167" s="150" t="s">
        <v>179</v>
      </c>
      <c r="E167" s="151" t="s">
        <v>19</v>
      </c>
      <c r="F167" s="152" t="s">
        <v>181</v>
      </c>
      <c r="H167" s="151" t="s">
        <v>19</v>
      </c>
      <c r="I167" s="153"/>
      <c r="L167" s="149"/>
      <c r="M167" s="154"/>
      <c r="T167" s="155"/>
      <c r="AT167" s="151" t="s">
        <v>179</v>
      </c>
      <c r="AU167" s="151" t="s">
        <v>85</v>
      </c>
      <c r="AV167" s="12" t="s">
        <v>83</v>
      </c>
      <c r="AW167" s="12" t="s">
        <v>37</v>
      </c>
      <c r="AX167" s="12" t="s">
        <v>76</v>
      </c>
      <c r="AY167" s="151" t="s">
        <v>168</v>
      </c>
    </row>
    <row r="168" spans="2:65" s="13" customFormat="1" ht="11.25">
      <c r="B168" s="156"/>
      <c r="D168" s="150" t="s">
        <v>179</v>
      </c>
      <c r="E168" s="157" t="s">
        <v>19</v>
      </c>
      <c r="F168" s="158" t="s">
        <v>457</v>
      </c>
      <c r="H168" s="159">
        <v>63</v>
      </c>
      <c r="I168" s="160"/>
      <c r="L168" s="156"/>
      <c r="M168" s="161"/>
      <c r="T168" s="162"/>
      <c r="AT168" s="157" t="s">
        <v>179</v>
      </c>
      <c r="AU168" s="157" t="s">
        <v>85</v>
      </c>
      <c r="AV168" s="13" t="s">
        <v>85</v>
      </c>
      <c r="AW168" s="13" t="s">
        <v>37</v>
      </c>
      <c r="AX168" s="13" t="s">
        <v>76</v>
      </c>
      <c r="AY168" s="157" t="s">
        <v>168</v>
      </c>
    </row>
    <row r="169" spans="2:65" s="13" customFormat="1" ht="11.25">
      <c r="B169" s="156"/>
      <c r="D169" s="150" t="s">
        <v>179</v>
      </c>
      <c r="E169" s="157" t="s">
        <v>19</v>
      </c>
      <c r="F169" s="158" t="s">
        <v>458</v>
      </c>
      <c r="H169" s="159">
        <v>8</v>
      </c>
      <c r="I169" s="160"/>
      <c r="L169" s="156"/>
      <c r="M169" s="161"/>
      <c r="T169" s="162"/>
      <c r="AT169" s="157" t="s">
        <v>179</v>
      </c>
      <c r="AU169" s="157" t="s">
        <v>85</v>
      </c>
      <c r="AV169" s="13" t="s">
        <v>85</v>
      </c>
      <c r="AW169" s="13" t="s">
        <v>37</v>
      </c>
      <c r="AX169" s="13" t="s">
        <v>76</v>
      </c>
      <c r="AY169" s="157" t="s">
        <v>168</v>
      </c>
    </row>
    <row r="170" spans="2:65" s="13" customFormat="1" ht="11.25">
      <c r="B170" s="156"/>
      <c r="D170" s="150" t="s">
        <v>179</v>
      </c>
      <c r="E170" s="157" t="s">
        <v>19</v>
      </c>
      <c r="F170" s="158" t="s">
        <v>459</v>
      </c>
      <c r="H170" s="159">
        <v>35</v>
      </c>
      <c r="I170" s="160"/>
      <c r="L170" s="156"/>
      <c r="M170" s="161"/>
      <c r="T170" s="162"/>
      <c r="AT170" s="157" t="s">
        <v>179</v>
      </c>
      <c r="AU170" s="157" t="s">
        <v>85</v>
      </c>
      <c r="AV170" s="13" t="s">
        <v>85</v>
      </c>
      <c r="AW170" s="13" t="s">
        <v>37</v>
      </c>
      <c r="AX170" s="13" t="s">
        <v>76</v>
      </c>
      <c r="AY170" s="157" t="s">
        <v>168</v>
      </c>
    </row>
    <row r="171" spans="2:65" s="14" customFormat="1" ht="11.25">
      <c r="B171" s="163"/>
      <c r="D171" s="150" t="s">
        <v>179</v>
      </c>
      <c r="E171" s="164" t="s">
        <v>19</v>
      </c>
      <c r="F171" s="165" t="s">
        <v>183</v>
      </c>
      <c r="H171" s="166">
        <v>106</v>
      </c>
      <c r="I171" s="167"/>
      <c r="L171" s="163"/>
      <c r="M171" s="168"/>
      <c r="T171" s="169"/>
      <c r="AT171" s="164" t="s">
        <v>179</v>
      </c>
      <c r="AU171" s="164" t="s">
        <v>85</v>
      </c>
      <c r="AV171" s="14" t="s">
        <v>175</v>
      </c>
      <c r="AW171" s="14" t="s">
        <v>37</v>
      </c>
      <c r="AX171" s="14" t="s">
        <v>83</v>
      </c>
      <c r="AY171" s="164" t="s">
        <v>168</v>
      </c>
    </row>
    <row r="172" spans="2:65" s="1" customFormat="1" ht="24.2" customHeight="1">
      <c r="B172" s="33"/>
      <c r="C172" s="181" t="s">
        <v>302</v>
      </c>
      <c r="D172" s="181" t="s">
        <v>446</v>
      </c>
      <c r="E172" s="182" t="s">
        <v>460</v>
      </c>
      <c r="F172" s="183" t="s">
        <v>461</v>
      </c>
      <c r="G172" s="184" t="s">
        <v>251</v>
      </c>
      <c r="H172" s="185">
        <v>35.35</v>
      </c>
      <c r="I172" s="186"/>
      <c r="J172" s="187">
        <f>ROUND(I172*H172,2)</f>
        <v>0</v>
      </c>
      <c r="K172" s="183" t="s">
        <v>174</v>
      </c>
      <c r="L172" s="188"/>
      <c r="M172" s="189" t="s">
        <v>19</v>
      </c>
      <c r="N172" s="190" t="s">
        <v>47</v>
      </c>
      <c r="P172" s="141">
        <f>O172*H172</f>
        <v>0</v>
      </c>
      <c r="Q172" s="141">
        <v>0.08</v>
      </c>
      <c r="R172" s="141">
        <f>Q172*H172</f>
        <v>2.8280000000000003</v>
      </c>
      <c r="S172" s="141">
        <v>0</v>
      </c>
      <c r="T172" s="142">
        <f>S172*H172</f>
        <v>0</v>
      </c>
      <c r="AR172" s="143" t="s">
        <v>230</v>
      </c>
      <c r="AT172" s="143" t="s">
        <v>446</v>
      </c>
      <c r="AU172" s="143" t="s">
        <v>85</v>
      </c>
      <c r="AY172" s="18" t="s">
        <v>168</v>
      </c>
      <c r="BE172" s="144">
        <f>IF(N172="základní",J172,0)</f>
        <v>0</v>
      </c>
      <c r="BF172" s="144">
        <f>IF(N172="snížená",J172,0)</f>
        <v>0</v>
      </c>
      <c r="BG172" s="144">
        <f>IF(N172="zákl. přenesená",J172,0)</f>
        <v>0</v>
      </c>
      <c r="BH172" s="144">
        <f>IF(N172="sníž. přenesená",J172,0)</f>
        <v>0</v>
      </c>
      <c r="BI172" s="144">
        <f>IF(N172="nulová",J172,0)</f>
        <v>0</v>
      </c>
      <c r="BJ172" s="18" t="s">
        <v>83</v>
      </c>
      <c r="BK172" s="144">
        <f>ROUND(I172*H172,2)</f>
        <v>0</v>
      </c>
      <c r="BL172" s="18" t="s">
        <v>175</v>
      </c>
      <c r="BM172" s="143" t="s">
        <v>462</v>
      </c>
    </row>
    <row r="173" spans="2:65" s="12" customFormat="1" ht="11.25">
      <c r="B173" s="149"/>
      <c r="D173" s="150" t="s">
        <v>179</v>
      </c>
      <c r="E173" s="151" t="s">
        <v>19</v>
      </c>
      <c r="F173" s="152" t="s">
        <v>463</v>
      </c>
      <c r="H173" s="151" t="s">
        <v>19</v>
      </c>
      <c r="I173" s="153"/>
      <c r="L173" s="149"/>
      <c r="M173" s="154"/>
      <c r="T173" s="155"/>
      <c r="AT173" s="151" t="s">
        <v>179</v>
      </c>
      <c r="AU173" s="151" t="s">
        <v>85</v>
      </c>
      <c r="AV173" s="12" t="s">
        <v>83</v>
      </c>
      <c r="AW173" s="12" t="s">
        <v>37</v>
      </c>
      <c r="AX173" s="12" t="s">
        <v>76</v>
      </c>
      <c r="AY173" s="151" t="s">
        <v>168</v>
      </c>
    </row>
    <row r="174" spans="2:65" s="13" customFormat="1" ht="11.25">
      <c r="B174" s="156"/>
      <c r="D174" s="150" t="s">
        <v>179</v>
      </c>
      <c r="E174" s="157" t="s">
        <v>19</v>
      </c>
      <c r="F174" s="158" t="s">
        <v>464</v>
      </c>
      <c r="H174" s="159">
        <v>35.35</v>
      </c>
      <c r="I174" s="160"/>
      <c r="L174" s="156"/>
      <c r="M174" s="161"/>
      <c r="T174" s="162"/>
      <c r="AT174" s="157" t="s">
        <v>179</v>
      </c>
      <c r="AU174" s="157" t="s">
        <v>85</v>
      </c>
      <c r="AV174" s="13" t="s">
        <v>85</v>
      </c>
      <c r="AW174" s="13" t="s">
        <v>37</v>
      </c>
      <c r="AX174" s="13" t="s">
        <v>76</v>
      </c>
      <c r="AY174" s="157" t="s">
        <v>168</v>
      </c>
    </row>
    <row r="175" spans="2:65" s="14" customFormat="1" ht="11.25">
      <c r="B175" s="163"/>
      <c r="D175" s="150" t="s">
        <v>179</v>
      </c>
      <c r="E175" s="164" t="s">
        <v>19</v>
      </c>
      <c r="F175" s="165" t="s">
        <v>183</v>
      </c>
      <c r="H175" s="166">
        <v>35.35</v>
      </c>
      <c r="I175" s="167"/>
      <c r="L175" s="163"/>
      <c r="M175" s="168"/>
      <c r="T175" s="169"/>
      <c r="AT175" s="164" t="s">
        <v>179</v>
      </c>
      <c r="AU175" s="164" t="s">
        <v>85</v>
      </c>
      <c r="AV175" s="14" t="s">
        <v>175</v>
      </c>
      <c r="AW175" s="14" t="s">
        <v>37</v>
      </c>
      <c r="AX175" s="14" t="s">
        <v>83</v>
      </c>
      <c r="AY175" s="164" t="s">
        <v>168</v>
      </c>
    </row>
    <row r="176" spans="2:65" s="1" customFormat="1" ht="16.5" customHeight="1">
      <c r="B176" s="33"/>
      <c r="C176" s="181" t="s">
        <v>308</v>
      </c>
      <c r="D176" s="181" t="s">
        <v>446</v>
      </c>
      <c r="E176" s="182" t="s">
        <v>465</v>
      </c>
      <c r="F176" s="183" t="s">
        <v>466</v>
      </c>
      <c r="G176" s="184" t="s">
        <v>251</v>
      </c>
      <c r="H176" s="185">
        <v>63.63</v>
      </c>
      <c r="I176" s="186"/>
      <c r="J176" s="187">
        <f>ROUND(I176*H176,2)</f>
        <v>0</v>
      </c>
      <c r="K176" s="183" t="s">
        <v>174</v>
      </c>
      <c r="L176" s="188"/>
      <c r="M176" s="189" t="s">
        <v>19</v>
      </c>
      <c r="N176" s="190" t="s">
        <v>47</v>
      </c>
      <c r="P176" s="141">
        <f>O176*H176</f>
        <v>0</v>
      </c>
      <c r="Q176" s="141">
        <v>0.08</v>
      </c>
      <c r="R176" s="141">
        <f>Q176*H176</f>
        <v>5.0904000000000007</v>
      </c>
      <c r="S176" s="141">
        <v>0</v>
      </c>
      <c r="T176" s="142">
        <f>S176*H176</f>
        <v>0</v>
      </c>
      <c r="AR176" s="143" t="s">
        <v>230</v>
      </c>
      <c r="AT176" s="143" t="s">
        <v>446</v>
      </c>
      <c r="AU176" s="143" t="s">
        <v>85</v>
      </c>
      <c r="AY176" s="18" t="s">
        <v>168</v>
      </c>
      <c r="BE176" s="144">
        <f>IF(N176="základní",J176,0)</f>
        <v>0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8" t="s">
        <v>83</v>
      </c>
      <c r="BK176" s="144">
        <f>ROUND(I176*H176,2)</f>
        <v>0</v>
      </c>
      <c r="BL176" s="18" t="s">
        <v>175</v>
      </c>
      <c r="BM176" s="143" t="s">
        <v>467</v>
      </c>
    </row>
    <row r="177" spans="2:65" s="12" customFormat="1" ht="11.25">
      <c r="B177" s="149"/>
      <c r="D177" s="150" t="s">
        <v>179</v>
      </c>
      <c r="E177" s="151" t="s">
        <v>19</v>
      </c>
      <c r="F177" s="152" t="s">
        <v>463</v>
      </c>
      <c r="H177" s="151" t="s">
        <v>19</v>
      </c>
      <c r="I177" s="153"/>
      <c r="L177" s="149"/>
      <c r="M177" s="154"/>
      <c r="T177" s="155"/>
      <c r="AT177" s="151" t="s">
        <v>179</v>
      </c>
      <c r="AU177" s="151" t="s">
        <v>85</v>
      </c>
      <c r="AV177" s="12" t="s">
        <v>83</v>
      </c>
      <c r="AW177" s="12" t="s">
        <v>37</v>
      </c>
      <c r="AX177" s="12" t="s">
        <v>76</v>
      </c>
      <c r="AY177" s="151" t="s">
        <v>168</v>
      </c>
    </row>
    <row r="178" spans="2:65" s="13" customFormat="1" ht="11.25">
      <c r="B178" s="156"/>
      <c r="D178" s="150" t="s">
        <v>179</v>
      </c>
      <c r="E178" s="157" t="s">
        <v>19</v>
      </c>
      <c r="F178" s="158" t="s">
        <v>468</v>
      </c>
      <c r="H178" s="159">
        <v>63.63</v>
      </c>
      <c r="I178" s="160"/>
      <c r="L178" s="156"/>
      <c r="M178" s="161"/>
      <c r="T178" s="162"/>
      <c r="AT178" s="157" t="s">
        <v>179</v>
      </c>
      <c r="AU178" s="157" t="s">
        <v>85</v>
      </c>
      <c r="AV178" s="13" t="s">
        <v>85</v>
      </c>
      <c r="AW178" s="13" t="s">
        <v>37</v>
      </c>
      <c r="AX178" s="13" t="s">
        <v>76</v>
      </c>
      <c r="AY178" s="157" t="s">
        <v>168</v>
      </c>
    </row>
    <row r="179" spans="2:65" s="14" customFormat="1" ht="11.25">
      <c r="B179" s="163"/>
      <c r="D179" s="150" t="s">
        <v>179</v>
      </c>
      <c r="E179" s="164" t="s">
        <v>19</v>
      </c>
      <c r="F179" s="165" t="s">
        <v>183</v>
      </c>
      <c r="H179" s="166">
        <v>63.63</v>
      </c>
      <c r="I179" s="167"/>
      <c r="L179" s="163"/>
      <c r="M179" s="168"/>
      <c r="T179" s="169"/>
      <c r="AT179" s="164" t="s">
        <v>179</v>
      </c>
      <c r="AU179" s="164" t="s">
        <v>85</v>
      </c>
      <c r="AV179" s="14" t="s">
        <v>175</v>
      </c>
      <c r="AW179" s="14" t="s">
        <v>37</v>
      </c>
      <c r="AX179" s="14" t="s">
        <v>83</v>
      </c>
      <c r="AY179" s="164" t="s">
        <v>168</v>
      </c>
    </row>
    <row r="180" spans="2:65" s="1" customFormat="1" ht="24.2" customHeight="1">
      <c r="B180" s="33"/>
      <c r="C180" s="181" t="s">
        <v>319</v>
      </c>
      <c r="D180" s="181" t="s">
        <v>446</v>
      </c>
      <c r="E180" s="182" t="s">
        <v>469</v>
      </c>
      <c r="F180" s="183" t="s">
        <v>470</v>
      </c>
      <c r="G180" s="184" t="s">
        <v>251</v>
      </c>
      <c r="H180" s="185">
        <v>8.08</v>
      </c>
      <c r="I180" s="186"/>
      <c r="J180" s="187">
        <f>ROUND(I180*H180,2)</f>
        <v>0</v>
      </c>
      <c r="K180" s="183" t="s">
        <v>174</v>
      </c>
      <c r="L180" s="188"/>
      <c r="M180" s="189" t="s">
        <v>19</v>
      </c>
      <c r="N180" s="190" t="s">
        <v>47</v>
      </c>
      <c r="P180" s="141">
        <f>O180*H180</f>
        <v>0</v>
      </c>
      <c r="Q180" s="141">
        <v>6.5670000000000006E-2</v>
      </c>
      <c r="R180" s="141">
        <f>Q180*H180</f>
        <v>0.53061360000000002</v>
      </c>
      <c r="S180" s="141">
        <v>0</v>
      </c>
      <c r="T180" s="142">
        <f>S180*H180</f>
        <v>0</v>
      </c>
      <c r="AR180" s="143" t="s">
        <v>230</v>
      </c>
      <c r="AT180" s="143" t="s">
        <v>446</v>
      </c>
      <c r="AU180" s="143" t="s">
        <v>85</v>
      </c>
      <c r="AY180" s="18" t="s">
        <v>168</v>
      </c>
      <c r="BE180" s="144">
        <f>IF(N180="základní",J180,0)</f>
        <v>0</v>
      </c>
      <c r="BF180" s="144">
        <f>IF(N180="snížená",J180,0)</f>
        <v>0</v>
      </c>
      <c r="BG180" s="144">
        <f>IF(N180="zákl. přenesená",J180,0)</f>
        <v>0</v>
      </c>
      <c r="BH180" s="144">
        <f>IF(N180="sníž. přenesená",J180,0)</f>
        <v>0</v>
      </c>
      <c r="BI180" s="144">
        <f>IF(N180="nulová",J180,0)</f>
        <v>0</v>
      </c>
      <c r="BJ180" s="18" t="s">
        <v>83</v>
      </c>
      <c r="BK180" s="144">
        <f>ROUND(I180*H180,2)</f>
        <v>0</v>
      </c>
      <c r="BL180" s="18" t="s">
        <v>175</v>
      </c>
      <c r="BM180" s="143" t="s">
        <v>471</v>
      </c>
    </row>
    <row r="181" spans="2:65" s="12" customFormat="1" ht="11.25">
      <c r="B181" s="149"/>
      <c r="D181" s="150" t="s">
        <v>179</v>
      </c>
      <c r="E181" s="151" t="s">
        <v>19</v>
      </c>
      <c r="F181" s="152" t="s">
        <v>463</v>
      </c>
      <c r="H181" s="151" t="s">
        <v>19</v>
      </c>
      <c r="I181" s="153"/>
      <c r="L181" s="149"/>
      <c r="M181" s="154"/>
      <c r="T181" s="155"/>
      <c r="AT181" s="151" t="s">
        <v>179</v>
      </c>
      <c r="AU181" s="151" t="s">
        <v>85</v>
      </c>
      <c r="AV181" s="12" t="s">
        <v>83</v>
      </c>
      <c r="AW181" s="12" t="s">
        <v>37</v>
      </c>
      <c r="AX181" s="12" t="s">
        <v>76</v>
      </c>
      <c r="AY181" s="151" t="s">
        <v>168</v>
      </c>
    </row>
    <row r="182" spans="2:65" s="13" customFormat="1" ht="11.25">
      <c r="B182" s="156"/>
      <c r="D182" s="150" t="s">
        <v>179</v>
      </c>
      <c r="E182" s="157" t="s">
        <v>19</v>
      </c>
      <c r="F182" s="158" t="s">
        <v>472</v>
      </c>
      <c r="H182" s="159">
        <v>8.08</v>
      </c>
      <c r="I182" s="160"/>
      <c r="L182" s="156"/>
      <c r="M182" s="161"/>
      <c r="T182" s="162"/>
      <c r="AT182" s="157" t="s">
        <v>179</v>
      </c>
      <c r="AU182" s="157" t="s">
        <v>85</v>
      </c>
      <c r="AV182" s="13" t="s">
        <v>85</v>
      </c>
      <c r="AW182" s="13" t="s">
        <v>37</v>
      </c>
      <c r="AX182" s="13" t="s">
        <v>76</v>
      </c>
      <c r="AY182" s="157" t="s">
        <v>168</v>
      </c>
    </row>
    <row r="183" spans="2:65" s="14" customFormat="1" ht="11.25">
      <c r="B183" s="163"/>
      <c r="D183" s="150" t="s">
        <v>179</v>
      </c>
      <c r="E183" s="164" t="s">
        <v>19</v>
      </c>
      <c r="F183" s="165" t="s">
        <v>183</v>
      </c>
      <c r="H183" s="166">
        <v>8.08</v>
      </c>
      <c r="I183" s="167"/>
      <c r="L183" s="163"/>
      <c r="M183" s="168"/>
      <c r="T183" s="169"/>
      <c r="AT183" s="164" t="s">
        <v>179</v>
      </c>
      <c r="AU183" s="164" t="s">
        <v>85</v>
      </c>
      <c r="AV183" s="14" t="s">
        <v>175</v>
      </c>
      <c r="AW183" s="14" t="s">
        <v>37</v>
      </c>
      <c r="AX183" s="14" t="s">
        <v>83</v>
      </c>
      <c r="AY183" s="164" t="s">
        <v>168</v>
      </c>
    </row>
    <row r="184" spans="2:65" s="1" customFormat="1" ht="24.2" customHeight="1">
      <c r="B184" s="33"/>
      <c r="C184" s="132" t="s">
        <v>331</v>
      </c>
      <c r="D184" s="132" t="s">
        <v>170</v>
      </c>
      <c r="E184" s="133" t="s">
        <v>473</v>
      </c>
      <c r="F184" s="134" t="s">
        <v>474</v>
      </c>
      <c r="G184" s="135" t="s">
        <v>283</v>
      </c>
      <c r="H184" s="136">
        <v>9.1829999999999998</v>
      </c>
      <c r="I184" s="137"/>
      <c r="J184" s="138">
        <f>ROUND(I184*H184,2)</f>
        <v>0</v>
      </c>
      <c r="K184" s="134" t="s">
        <v>174</v>
      </c>
      <c r="L184" s="33"/>
      <c r="M184" s="139" t="s">
        <v>19</v>
      </c>
      <c r="N184" s="140" t="s">
        <v>47</v>
      </c>
      <c r="P184" s="141">
        <f>O184*H184</f>
        <v>0</v>
      </c>
      <c r="Q184" s="141">
        <v>2.2563399999999998</v>
      </c>
      <c r="R184" s="141">
        <f>Q184*H184</f>
        <v>20.719970219999997</v>
      </c>
      <c r="S184" s="141">
        <v>0</v>
      </c>
      <c r="T184" s="142">
        <f>S184*H184</f>
        <v>0</v>
      </c>
      <c r="AR184" s="143" t="s">
        <v>175</v>
      </c>
      <c r="AT184" s="143" t="s">
        <v>170</v>
      </c>
      <c r="AU184" s="143" t="s">
        <v>85</v>
      </c>
      <c r="AY184" s="18" t="s">
        <v>168</v>
      </c>
      <c r="BE184" s="144">
        <f>IF(N184="základní",J184,0)</f>
        <v>0</v>
      </c>
      <c r="BF184" s="144">
        <f>IF(N184="snížená",J184,0)</f>
        <v>0</v>
      </c>
      <c r="BG184" s="144">
        <f>IF(N184="zákl. přenesená",J184,0)</f>
        <v>0</v>
      </c>
      <c r="BH184" s="144">
        <f>IF(N184="sníž. přenesená",J184,0)</f>
        <v>0</v>
      </c>
      <c r="BI184" s="144">
        <f>IF(N184="nulová",J184,0)</f>
        <v>0</v>
      </c>
      <c r="BJ184" s="18" t="s">
        <v>83</v>
      </c>
      <c r="BK184" s="144">
        <f>ROUND(I184*H184,2)</f>
        <v>0</v>
      </c>
      <c r="BL184" s="18" t="s">
        <v>175</v>
      </c>
      <c r="BM184" s="143" t="s">
        <v>475</v>
      </c>
    </row>
    <row r="185" spans="2:65" s="1" customFormat="1" ht="11.25">
      <c r="B185" s="33"/>
      <c r="D185" s="145" t="s">
        <v>177</v>
      </c>
      <c r="F185" s="146" t="s">
        <v>476</v>
      </c>
      <c r="I185" s="147"/>
      <c r="L185" s="33"/>
      <c r="M185" s="148"/>
      <c r="T185" s="54"/>
      <c r="AT185" s="18" t="s">
        <v>177</v>
      </c>
      <c r="AU185" s="18" t="s">
        <v>85</v>
      </c>
    </row>
    <row r="186" spans="2:65" s="12" customFormat="1" ht="11.25">
      <c r="B186" s="149"/>
      <c r="D186" s="150" t="s">
        <v>179</v>
      </c>
      <c r="E186" s="151" t="s">
        <v>19</v>
      </c>
      <c r="F186" s="152" t="s">
        <v>477</v>
      </c>
      <c r="H186" s="151" t="s">
        <v>19</v>
      </c>
      <c r="I186" s="153"/>
      <c r="L186" s="149"/>
      <c r="M186" s="154"/>
      <c r="T186" s="155"/>
      <c r="AT186" s="151" t="s">
        <v>179</v>
      </c>
      <c r="AU186" s="151" t="s">
        <v>85</v>
      </c>
      <c r="AV186" s="12" t="s">
        <v>83</v>
      </c>
      <c r="AW186" s="12" t="s">
        <v>37</v>
      </c>
      <c r="AX186" s="12" t="s">
        <v>76</v>
      </c>
      <c r="AY186" s="151" t="s">
        <v>168</v>
      </c>
    </row>
    <row r="187" spans="2:65" s="12" customFormat="1" ht="11.25">
      <c r="B187" s="149"/>
      <c r="D187" s="150" t="s">
        <v>179</v>
      </c>
      <c r="E187" s="151" t="s">
        <v>19</v>
      </c>
      <c r="F187" s="152" t="s">
        <v>478</v>
      </c>
      <c r="H187" s="151" t="s">
        <v>19</v>
      </c>
      <c r="I187" s="153"/>
      <c r="L187" s="149"/>
      <c r="M187" s="154"/>
      <c r="T187" s="155"/>
      <c r="AT187" s="151" t="s">
        <v>179</v>
      </c>
      <c r="AU187" s="151" t="s">
        <v>85</v>
      </c>
      <c r="AV187" s="12" t="s">
        <v>83</v>
      </c>
      <c r="AW187" s="12" t="s">
        <v>37</v>
      </c>
      <c r="AX187" s="12" t="s">
        <v>76</v>
      </c>
      <c r="AY187" s="151" t="s">
        <v>168</v>
      </c>
    </row>
    <row r="188" spans="2:65" s="13" customFormat="1" ht="11.25">
      <c r="B188" s="156"/>
      <c r="D188" s="150" t="s">
        <v>179</v>
      </c>
      <c r="E188" s="157" t="s">
        <v>19</v>
      </c>
      <c r="F188" s="158" t="s">
        <v>479</v>
      </c>
      <c r="H188" s="159">
        <v>2.12</v>
      </c>
      <c r="I188" s="160"/>
      <c r="L188" s="156"/>
      <c r="M188" s="161"/>
      <c r="T188" s="162"/>
      <c r="AT188" s="157" t="s">
        <v>179</v>
      </c>
      <c r="AU188" s="157" t="s">
        <v>85</v>
      </c>
      <c r="AV188" s="13" t="s">
        <v>85</v>
      </c>
      <c r="AW188" s="13" t="s">
        <v>37</v>
      </c>
      <c r="AX188" s="13" t="s">
        <v>76</v>
      </c>
      <c r="AY188" s="157" t="s">
        <v>168</v>
      </c>
    </row>
    <row r="189" spans="2:65" s="12" customFormat="1" ht="11.25">
      <c r="B189" s="149"/>
      <c r="D189" s="150" t="s">
        <v>179</v>
      </c>
      <c r="E189" s="151" t="s">
        <v>19</v>
      </c>
      <c r="F189" s="152" t="s">
        <v>480</v>
      </c>
      <c r="H189" s="151" t="s">
        <v>19</v>
      </c>
      <c r="I189" s="153"/>
      <c r="L189" s="149"/>
      <c r="M189" s="154"/>
      <c r="T189" s="155"/>
      <c r="AT189" s="151" t="s">
        <v>179</v>
      </c>
      <c r="AU189" s="151" t="s">
        <v>85</v>
      </c>
      <c r="AV189" s="12" t="s">
        <v>83</v>
      </c>
      <c r="AW189" s="12" t="s">
        <v>37</v>
      </c>
      <c r="AX189" s="12" t="s">
        <v>76</v>
      </c>
      <c r="AY189" s="151" t="s">
        <v>168</v>
      </c>
    </row>
    <row r="190" spans="2:65" s="13" customFormat="1" ht="11.25">
      <c r="B190" s="156"/>
      <c r="D190" s="150" t="s">
        <v>179</v>
      </c>
      <c r="E190" s="157" t="s">
        <v>19</v>
      </c>
      <c r="F190" s="158" t="s">
        <v>481</v>
      </c>
      <c r="H190" s="159">
        <v>7.0629999999999997</v>
      </c>
      <c r="I190" s="160"/>
      <c r="L190" s="156"/>
      <c r="M190" s="161"/>
      <c r="T190" s="162"/>
      <c r="AT190" s="157" t="s">
        <v>179</v>
      </c>
      <c r="AU190" s="157" t="s">
        <v>85</v>
      </c>
      <c r="AV190" s="13" t="s">
        <v>85</v>
      </c>
      <c r="AW190" s="13" t="s">
        <v>37</v>
      </c>
      <c r="AX190" s="13" t="s">
        <v>76</v>
      </c>
      <c r="AY190" s="157" t="s">
        <v>168</v>
      </c>
    </row>
    <row r="191" spans="2:65" s="14" customFormat="1" ht="11.25">
      <c r="B191" s="163"/>
      <c r="D191" s="150" t="s">
        <v>179</v>
      </c>
      <c r="E191" s="164" t="s">
        <v>19</v>
      </c>
      <c r="F191" s="165" t="s">
        <v>183</v>
      </c>
      <c r="H191" s="166">
        <v>9.1829999999999998</v>
      </c>
      <c r="I191" s="167"/>
      <c r="L191" s="163"/>
      <c r="M191" s="168"/>
      <c r="T191" s="169"/>
      <c r="AT191" s="164" t="s">
        <v>179</v>
      </c>
      <c r="AU191" s="164" t="s">
        <v>85</v>
      </c>
      <c r="AV191" s="14" t="s">
        <v>175</v>
      </c>
      <c r="AW191" s="14" t="s">
        <v>37</v>
      </c>
      <c r="AX191" s="14" t="s">
        <v>83</v>
      </c>
      <c r="AY191" s="164" t="s">
        <v>168</v>
      </c>
    </row>
    <row r="192" spans="2:65" s="1" customFormat="1" ht="62.65" customHeight="1">
      <c r="B192" s="33"/>
      <c r="C192" s="132" t="s">
        <v>339</v>
      </c>
      <c r="D192" s="132" t="s">
        <v>170</v>
      </c>
      <c r="E192" s="133" t="s">
        <v>482</v>
      </c>
      <c r="F192" s="134" t="s">
        <v>483</v>
      </c>
      <c r="G192" s="135" t="s">
        <v>251</v>
      </c>
      <c r="H192" s="136">
        <v>19.5</v>
      </c>
      <c r="I192" s="137"/>
      <c r="J192" s="138">
        <f>ROUND(I192*H192,2)</f>
        <v>0</v>
      </c>
      <c r="K192" s="134" t="s">
        <v>174</v>
      </c>
      <c r="L192" s="33"/>
      <c r="M192" s="139" t="s">
        <v>19</v>
      </c>
      <c r="N192" s="140" t="s">
        <v>47</v>
      </c>
      <c r="P192" s="141">
        <f>O192*H192</f>
        <v>0</v>
      </c>
      <c r="Q192" s="141">
        <v>6.0999999999999997E-4</v>
      </c>
      <c r="R192" s="141">
        <f>Q192*H192</f>
        <v>1.1894999999999999E-2</v>
      </c>
      <c r="S192" s="141">
        <v>0</v>
      </c>
      <c r="T192" s="142">
        <f>S192*H192</f>
        <v>0</v>
      </c>
      <c r="AR192" s="143" t="s">
        <v>175</v>
      </c>
      <c r="AT192" s="143" t="s">
        <v>170</v>
      </c>
      <c r="AU192" s="143" t="s">
        <v>85</v>
      </c>
      <c r="AY192" s="18" t="s">
        <v>168</v>
      </c>
      <c r="BE192" s="144">
        <f>IF(N192="základní",J192,0)</f>
        <v>0</v>
      </c>
      <c r="BF192" s="144">
        <f>IF(N192="snížená",J192,0)</f>
        <v>0</v>
      </c>
      <c r="BG192" s="144">
        <f>IF(N192="zákl. přenesená",J192,0)</f>
        <v>0</v>
      </c>
      <c r="BH192" s="144">
        <f>IF(N192="sníž. přenesená",J192,0)</f>
        <v>0</v>
      </c>
      <c r="BI192" s="144">
        <f>IF(N192="nulová",J192,0)</f>
        <v>0</v>
      </c>
      <c r="BJ192" s="18" t="s">
        <v>83</v>
      </c>
      <c r="BK192" s="144">
        <f>ROUND(I192*H192,2)</f>
        <v>0</v>
      </c>
      <c r="BL192" s="18" t="s">
        <v>175</v>
      </c>
      <c r="BM192" s="143" t="s">
        <v>484</v>
      </c>
    </row>
    <row r="193" spans="2:65" s="1" customFormat="1" ht="11.25">
      <c r="B193" s="33"/>
      <c r="D193" s="145" t="s">
        <v>177</v>
      </c>
      <c r="F193" s="146" t="s">
        <v>485</v>
      </c>
      <c r="I193" s="147"/>
      <c r="L193" s="33"/>
      <c r="M193" s="148"/>
      <c r="T193" s="54"/>
      <c r="AT193" s="18" t="s">
        <v>177</v>
      </c>
      <c r="AU193" s="18" t="s">
        <v>85</v>
      </c>
    </row>
    <row r="194" spans="2:65" s="12" customFormat="1" ht="22.5">
      <c r="B194" s="149"/>
      <c r="D194" s="150" t="s">
        <v>179</v>
      </c>
      <c r="E194" s="151" t="s">
        <v>19</v>
      </c>
      <c r="F194" s="152" t="s">
        <v>486</v>
      </c>
      <c r="H194" s="151" t="s">
        <v>19</v>
      </c>
      <c r="I194" s="153"/>
      <c r="L194" s="149"/>
      <c r="M194" s="154"/>
      <c r="T194" s="155"/>
      <c r="AT194" s="151" t="s">
        <v>179</v>
      </c>
      <c r="AU194" s="151" t="s">
        <v>85</v>
      </c>
      <c r="AV194" s="12" t="s">
        <v>83</v>
      </c>
      <c r="AW194" s="12" t="s">
        <v>37</v>
      </c>
      <c r="AX194" s="12" t="s">
        <v>76</v>
      </c>
      <c r="AY194" s="151" t="s">
        <v>168</v>
      </c>
    </row>
    <row r="195" spans="2:65" s="12" customFormat="1" ht="11.25">
      <c r="B195" s="149"/>
      <c r="D195" s="150" t="s">
        <v>179</v>
      </c>
      <c r="E195" s="151" t="s">
        <v>19</v>
      </c>
      <c r="F195" s="152" t="s">
        <v>181</v>
      </c>
      <c r="H195" s="151" t="s">
        <v>19</v>
      </c>
      <c r="I195" s="153"/>
      <c r="L195" s="149"/>
      <c r="M195" s="154"/>
      <c r="T195" s="155"/>
      <c r="AT195" s="151" t="s">
        <v>179</v>
      </c>
      <c r="AU195" s="151" t="s">
        <v>85</v>
      </c>
      <c r="AV195" s="12" t="s">
        <v>83</v>
      </c>
      <c r="AW195" s="12" t="s">
        <v>37</v>
      </c>
      <c r="AX195" s="12" t="s">
        <v>76</v>
      </c>
      <c r="AY195" s="151" t="s">
        <v>168</v>
      </c>
    </row>
    <row r="196" spans="2:65" s="13" customFormat="1" ht="11.25">
      <c r="B196" s="156"/>
      <c r="D196" s="150" t="s">
        <v>179</v>
      </c>
      <c r="E196" s="157" t="s">
        <v>19</v>
      </c>
      <c r="F196" s="158" t="s">
        <v>487</v>
      </c>
      <c r="H196" s="159">
        <v>19.5</v>
      </c>
      <c r="I196" s="160"/>
      <c r="L196" s="156"/>
      <c r="M196" s="161"/>
      <c r="T196" s="162"/>
      <c r="AT196" s="157" t="s">
        <v>179</v>
      </c>
      <c r="AU196" s="157" t="s">
        <v>85</v>
      </c>
      <c r="AV196" s="13" t="s">
        <v>85</v>
      </c>
      <c r="AW196" s="13" t="s">
        <v>37</v>
      </c>
      <c r="AX196" s="13" t="s">
        <v>76</v>
      </c>
      <c r="AY196" s="157" t="s">
        <v>168</v>
      </c>
    </row>
    <row r="197" spans="2:65" s="14" customFormat="1" ht="11.25">
      <c r="B197" s="163"/>
      <c r="D197" s="150" t="s">
        <v>179</v>
      </c>
      <c r="E197" s="164" t="s">
        <v>19</v>
      </c>
      <c r="F197" s="165" t="s">
        <v>183</v>
      </c>
      <c r="H197" s="166">
        <v>19.5</v>
      </c>
      <c r="I197" s="167"/>
      <c r="L197" s="163"/>
      <c r="M197" s="168"/>
      <c r="T197" s="169"/>
      <c r="AT197" s="164" t="s">
        <v>179</v>
      </c>
      <c r="AU197" s="164" t="s">
        <v>85</v>
      </c>
      <c r="AV197" s="14" t="s">
        <v>175</v>
      </c>
      <c r="AW197" s="14" t="s">
        <v>37</v>
      </c>
      <c r="AX197" s="14" t="s">
        <v>83</v>
      </c>
      <c r="AY197" s="164" t="s">
        <v>168</v>
      </c>
    </row>
    <row r="198" spans="2:65" s="1" customFormat="1" ht="24.2" customHeight="1">
      <c r="B198" s="33"/>
      <c r="C198" s="132" t="s">
        <v>346</v>
      </c>
      <c r="D198" s="132" t="s">
        <v>170</v>
      </c>
      <c r="E198" s="133" t="s">
        <v>488</v>
      </c>
      <c r="F198" s="134" t="s">
        <v>489</v>
      </c>
      <c r="G198" s="135" t="s">
        <v>251</v>
      </c>
      <c r="H198" s="136">
        <v>19.5</v>
      </c>
      <c r="I198" s="137"/>
      <c r="J198" s="138">
        <f>ROUND(I198*H198,2)</f>
        <v>0</v>
      </c>
      <c r="K198" s="134" t="s">
        <v>174</v>
      </c>
      <c r="L198" s="33"/>
      <c r="M198" s="139" t="s">
        <v>19</v>
      </c>
      <c r="N198" s="140" t="s">
        <v>47</v>
      </c>
      <c r="P198" s="141">
        <f>O198*H198</f>
        <v>0</v>
      </c>
      <c r="Q198" s="141">
        <v>0</v>
      </c>
      <c r="R198" s="141">
        <f>Q198*H198</f>
        <v>0</v>
      </c>
      <c r="S198" s="141">
        <v>0</v>
      </c>
      <c r="T198" s="142">
        <f>S198*H198</f>
        <v>0</v>
      </c>
      <c r="AR198" s="143" t="s">
        <v>175</v>
      </c>
      <c r="AT198" s="143" t="s">
        <v>170</v>
      </c>
      <c r="AU198" s="143" t="s">
        <v>85</v>
      </c>
      <c r="AY198" s="18" t="s">
        <v>168</v>
      </c>
      <c r="BE198" s="144">
        <f>IF(N198="základní",J198,0)</f>
        <v>0</v>
      </c>
      <c r="BF198" s="144">
        <f>IF(N198="snížená",J198,0)</f>
        <v>0</v>
      </c>
      <c r="BG198" s="144">
        <f>IF(N198="zákl. přenesená",J198,0)</f>
        <v>0</v>
      </c>
      <c r="BH198" s="144">
        <f>IF(N198="sníž. přenesená",J198,0)</f>
        <v>0</v>
      </c>
      <c r="BI198" s="144">
        <f>IF(N198="nulová",J198,0)</f>
        <v>0</v>
      </c>
      <c r="BJ198" s="18" t="s">
        <v>83</v>
      </c>
      <c r="BK198" s="144">
        <f>ROUND(I198*H198,2)</f>
        <v>0</v>
      </c>
      <c r="BL198" s="18" t="s">
        <v>175</v>
      </c>
      <c r="BM198" s="143" t="s">
        <v>490</v>
      </c>
    </row>
    <row r="199" spans="2:65" s="1" customFormat="1" ht="11.25">
      <c r="B199" s="33"/>
      <c r="D199" s="145" t="s">
        <v>177</v>
      </c>
      <c r="F199" s="146" t="s">
        <v>491</v>
      </c>
      <c r="I199" s="147"/>
      <c r="L199" s="33"/>
      <c r="M199" s="148"/>
      <c r="T199" s="54"/>
      <c r="AT199" s="18" t="s">
        <v>177</v>
      </c>
      <c r="AU199" s="18" t="s">
        <v>85</v>
      </c>
    </row>
    <row r="200" spans="2:65" s="12" customFormat="1" ht="22.5">
      <c r="B200" s="149"/>
      <c r="D200" s="150" t="s">
        <v>179</v>
      </c>
      <c r="E200" s="151" t="s">
        <v>19</v>
      </c>
      <c r="F200" s="152" t="s">
        <v>492</v>
      </c>
      <c r="H200" s="151" t="s">
        <v>19</v>
      </c>
      <c r="I200" s="153"/>
      <c r="L200" s="149"/>
      <c r="M200" s="154"/>
      <c r="T200" s="155"/>
      <c r="AT200" s="151" t="s">
        <v>179</v>
      </c>
      <c r="AU200" s="151" t="s">
        <v>85</v>
      </c>
      <c r="AV200" s="12" t="s">
        <v>83</v>
      </c>
      <c r="AW200" s="12" t="s">
        <v>37</v>
      </c>
      <c r="AX200" s="12" t="s">
        <v>76</v>
      </c>
      <c r="AY200" s="151" t="s">
        <v>168</v>
      </c>
    </row>
    <row r="201" spans="2:65" s="12" customFormat="1" ht="11.25">
      <c r="B201" s="149"/>
      <c r="D201" s="150" t="s">
        <v>179</v>
      </c>
      <c r="E201" s="151" t="s">
        <v>19</v>
      </c>
      <c r="F201" s="152" t="s">
        <v>181</v>
      </c>
      <c r="H201" s="151" t="s">
        <v>19</v>
      </c>
      <c r="I201" s="153"/>
      <c r="L201" s="149"/>
      <c r="M201" s="154"/>
      <c r="T201" s="155"/>
      <c r="AT201" s="151" t="s">
        <v>179</v>
      </c>
      <c r="AU201" s="151" t="s">
        <v>85</v>
      </c>
      <c r="AV201" s="12" t="s">
        <v>83</v>
      </c>
      <c r="AW201" s="12" t="s">
        <v>37</v>
      </c>
      <c r="AX201" s="12" t="s">
        <v>76</v>
      </c>
      <c r="AY201" s="151" t="s">
        <v>168</v>
      </c>
    </row>
    <row r="202" spans="2:65" s="13" customFormat="1" ht="11.25">
      <c r="B202" s="156"/>
      <c r="D202" s="150" t="s">
        <v>179</v>
      </c>
      <c r="E202" s="157" t="s">
        <v>19</v>
      </c>
      <c r="F202" s="158" t="s">
        <v>487</v>
      </c>
      <c r="H202" s="159">
        <v>19.5</v>
      </c>
      <c r="I202" s="160"/>
      <c r="L202" s="156"/>
      <c r="M202" s="161"/>
      <c r="T202" s="162"/>
      <c r="AT202" s="157" t="s">
        <v>179</v>
      </c>
      <c r="AU202" s="157" t="s">
        <v>85</v>
      </c>
      <c r="AV202" s="13" t="s">
        <v>85</v>
      </c>
      <c r="AW202" s="13" t="s">
        <v>37</v>
      </c>
      <c r="AX202" s="13" t="s">
        <v>76</v>
      </c>
      <c r="AY202" s="157" t="s">
        <v>168</v>
      </c>
    </row>
    <row r="203" spans="2:65" s="14" customFormat="1" ht="11.25">
      <c r="B203" s="163"/>
      <c r="D203" s="150" t="s">
        <v>179</v>
      </c>
      <c r="E203" s="164" t="s">
        <v>19</v>
      </c>
      <c r="F203" s="165" t="s">
        <v>183</v>
      </c>
      <c r="H203" s="166">
        <v>19.5</v>
      </c>
      <c r="I203" s="167"/>
      <c r="L203" s="163"/>
      <c r="M203" s="168"/>
      <c r="T203" s="169"/>
      <c r="AT203" s="164" t="s">
        <v>179</v>
      </c>
      <c r="AU203" s="164" t="s">
        <v>85</v>
      </c>
      <c r="AV203" s="14" t="s">
        <v>175</v>
      </c>
      <c r="AW203" s="14" t="s">
        <v>37</v>
      </c>
      <c r="AX203" s="14" t="s">
        <v>83</v>
      </c>
      <c r="AY203" s="164" t="s">
        <v>168</v>
      </c>
    </row>
    <row r="204" spans="2:65" s="1" customFormat="1" ht="49.15" customHeight="1">
      <c r="B204" s="33"/>
      <c r="C204" s="132" t="s">
        <v>7</v>
      </c>
      <c r="D204" s="132" t="s">
        <v>170</v>
      </c>
      <c r="E204" s="133" t="s">
        <v>493</v>
      </c>
      <c r="F204" s="134" t="s">
        <v>494</v>
      </c>
      <c r="G204" s="135" t="s">
        <v>495</v>
      </c>
      <c r="H204" s="136">
        <v>5.3</v>
      </c>
      <c r="I204" s="137"/>
      <c r="J204" s="138">
        <f>ROUND(I204*H204,2)</f>
        <v>0</v>
      </c>
      <c r="K204" s="134" t="s">
        <v>322</v>
      </c>
      <c r="L204" s="33"/>
      <c r="M204" s="139" t="s">
        <v>19</v>
      </c>
      <c r="N204" s="140" t="s">
        <v>47</v>
      </c>
      <c r="P204" s="141">
        <f>O204*H204</f>
        <v>0</v>
      </c>
      <c r="Q204" s="141">
        <v>0</v>
      </c>
      <c r="R204" s="141">
        <f>Q204*H204</f>
        <v>0</v>
      </c>
      <c r="S204" s="141">
        <v>0</v>
      </c>
      <c r="T204" s="142">
        <f>S204*H204</f>
        <v>0</v>
      </c>
      <c r="AR204" s="143" t="s">
        <v>496</v>
      </c>
      <c r="AT204" s="143" t="s">
        <v>170</v>
      </c>
      <c r="AU204" s="143" t="s">
        <v>85</v>
      </c>
      <c r="AY204" s="18" t="s">
        <v>168</v>
      </c>
      <c r="BE204" s="144">
        <f>IF(N204="základní",J204,0)</f>
        <v>0</v>
      </c>
      <c r="BF204" s="144">
        <f>IF(N204="snížená",J204,0)</f>
        <v>0</v>
      </c>
      <c r="BG204" s="144">
        <f>IF(N204="zákl. přenesená",J204,0)</f>
        <v>0</v>
      </c>
      <c r="BH204" s="144">
        <f>IF(N204="sníž. přenesená",J204,0)</f>
        <v>0</v>
      </c>
      <c r="BI204" s="144">
        <f>IF(N204="nulová",J204,0)</f>
        <v>0</v>
      </c>
      <c r="BJ204" s="18" t="s">
        <v>83</v>
      </c>
      <c r="BK204" s="144">
        <f>ROUND(I204*H204,2)</f>
        <v>0</v>
      </c>
      <c r="BL204" s="18" t="s">
        <v>496</v>
      </c>
      <c r="BM204" s="143" t="s">
        <v>497</v>
      </c>
    </row>
    <row r="205" spans="2:65" s="1" customFormat="1" ht="19.5">
      <c r="B205" s="33"/>
      <c r="D205" s="150" t="s">
        <v>324</v>
      </c>
      <c r="F205" s="177" t="s">
        <v>498</v>
      </c>
      <c r="I205" s="147"/>
      <c r="L205" s="33"/>
      <c r="M205" s="148"/>
      <c r="T205" s="54"/>
      <c r="AT205" s="18" t="s">
        <v>324</v>
      </c>
      <c r="AU205" s="18" t="s">
        <v>85</v>
      </c>
    </row>
    <row r="206" spans="2:65" s="12" customFormat="1" ht="11.25">
      <c r="B206" s="149"/>
      <c r="D206" s="150" t="s">
        <v>179</v>
      </c>
      <c r="E206" s="151" t="s">
        <v>19</v>
      </c>
      <c r="F206" s="152" t="s">
        <v>499</v>
      </c>
      <c r="H206" s="151" t="s">
        <v>19</v>
      </c>
      <c r="I206" s="153"/>
      <c r="L206" s="149"/>
      <c r="M206" s="154"/>
      <c r="T206" s="155"/>
      <c r="AT206" s="151" t="s">
        <v>179</v>
      </c>
      <c r="AU206" s="151" t="s">
        <v>85</v>
      </c>
      <c r="AV206" s="12" t="s">
        <v>83</v>
      </c>
      <c r="AW206" s="12" t="s">
        <v>37</v>
      </c>
      <c r="AX206" s="12" t="s">
        <v>76</v>
      </c>
      <c r="AY206" s="151" t="s">
        <v>168</v>
      </c>
    </row>
    <row r="207" spans="2:65" s="13" customFormat="1" ht="11.25">
      <c r="B207" s="156"/>
      <c r="D207" s="150" t="s">
        <v>179</v>
      </c>
      <c r="E207" s="157" t="s">
        <v>19</v>
      </c>
      <c r="F207" s="158" t="s">
        <v>500</v>
      </c>
      <c r="H207" s="159">
        <v>5.3</v>
      </c>
      <c r="I207" s="160"/>
      <c r="L207" s="156"/>
      <c r="M207" s="161"/>
      <c r="T207" s="162"/>
      <c r="AT207" s="157" t="s">
        <v>179</v>
      </c>
      <c r="AU207" s="157" t="s">
        <v>85</v>
      </c>
      <c r="AV207" s="13" t="s">
        <v>85</v>
      </c>
      <c r="AW207" s="13" t="s">
        <v>37</v>
      </c>
      <c r="AX207" s="13" t="s">
        <v>76</v>
      </c>
      <c r="AY207" s="157" t="s">
        <v>168</v>
      </c>
    </row>
    <row r="208" spans="2:65" s="14" customFormat="1" ht="11.25">
      <c r="B208" s="163"/>
      <c r="D208" s="150" t="s">
        <v>179</v>
      </c>
      <c r="E208" s="164" t="s">
        <v>19</v>
      </c>
      <c r="F208" s="165" t="s">
        <v>183</v>
      </c>
      <c r="H208" s="166">
        <v>5.3</v>
      </c>
      <c r="I208" s="167"/>
      <c r="L208" s="163"/>
      <c r="M208" s="168"/>
      <c r="T208" s="169"/>
      <c r="AT208" s="164" t="s">
        <v>179</v>
      </c>
      <c r="AU208" s="164" t="s">
        <v>85</v>
      </c>
      <c r="AV208" s="14" t="s">
        <v>175</v>
      </c>
      <c r="AW208" s="14" t="s">
        <v>37</v>
      </c>
      <c r="AX208" s="14" t="s">
        <v>83</v>
      </c>
      <c r="AY208" s="164" t="s">
        <v>168</v>
      </c>
    </row>
    <row r="209" spans="2:65" s="11" customFormat="1" ht="22.9" customHeight="1">
      <c r="B209" s="120"/>
      <c r="D209" s="121" t="s">
        <v>75</v>
      </c>
      <c r="E209" s="130" t="s">
        <v>371</v>
      </c>
      <c r="F209" s="130" t="s">
        <v>372</v>
      </c>
      <c r="I209" s="123"/>
      <c r="J209" s="131">
        <f>BK209</f>
        <v>0</v>
      </c>
      <c r="L209" s="120"/>
      <c r="M209" s="125"/>
      <c r="P209" s="126">
        <f>SUM(P210:P211)</f>
        <v>0</v>
      </c>
      <c r="R209" s="126">
        <f>SUM(R210:R211)</f>
        <v>0</v>
      </c>
      <c r="T209" s="127">
        <f>SUM(T210:T211)</f>
        <v>0</v>
      </c>
      <c r="AR209" s="121" t="s">
        <v>83</v>
      </c>
      <c r="AT209" s="128" t="s">
        <v>75</v>
      </c>
      <c r="AU209" s="128" t="s">
        <v>83</v>
      </c>
      <c r="AY209" s="121" t="s">
        <v>168</v>
      </c>
      <c r="BK209" s="129">
        <f>SUM(BK210:BK211)</f>
        <v>0</v>
      </c>
    </row>
    <row r="210" spans="2:65" s="1" customFormat="1" ht="44.25" customHeight="1">
      <c r="B210" s="33"/>
      <c r="C210" s="132" t="s">
        <v>360</v>
      </c>
      <c r="D210" s="132" t="s">
        <v>170</v>
      </c>
      <c r="E210" s="133" t="s">
        <v>501</v>
      </c>
      <c r="F210" s="134" t="s">
        <v>502</v>
      </c>
      <c r="G210" s="135" t="s">
        <v>334</v>
      </c>
      <c r="H210" s="136">
        <v>118.77800000000001</v>
      </c>
      <c r="I210" s="137"/>
      <c r="J210" s="138">
        <f>ROUND(I210*H210,2)</f>
        <v>0</v>
      </c>
      <c r="K210" s="134" t="s">
        <v>174</v>
      </c>
      <c r="L210" s="33"/>
      <c r="M210" s="139" t="s">
        <v>19</v>
      </c>
      <c r="N210" s="140" t="s">
        <v>47</v>
      </c>
      <c r="P210" s="141">
        <f>O210*H210</f>
        <v>0</v>
      </c>
      <c r="Q210" s="141">
        <v>0</v>
      </c>
      <c r="R210" s="141">
        <f>Q210*H210</f>
        <v>0</v>
      </c>
      <c r="S210" s="141">
        <v>0</v>
      </c>
      <c r="T210" s="142">
        <f>S210*H210</f>
        <v>0</v>
      </c>
      <c r="AR210" s="143" t="s">
        <v>175</v>
      </c>
      <c r="AT210" s="143" t="s">
        <v>170</v>
      </c>
      <c r="AU210" s="143" t="s">
        <v>85</v>
      </c>
      <c r="AY210" s="18" t="s">
        <v>168</v>
      </c>
      <c r="BE210" s="144">
        <f>IF(N210="základní",J210,0)</f>
        <v>0</v>
      </c>
      <c r="BF210" s="144">
        <f>IF(N210="snížená",J210,0)</f>
        <v>0</v>
      </c>
      <c r="BG210" s="144">
        <f>IF(N210="zákl. přenesená",J210,0)</f>
        <v>0</v>
      </c>
      <c r="BH210" s="144">
        <f>IF(N210="sníž. přenesená",J210,0)</f>
        <v>0</v>
      </c>
      <c r="BI210" s="144">
        <f>IF(N210="nulová",J210,0)</f>
        <v>0</v>
      </c>
      <c r="BJ210" s="18" t="s">
        <v>83</v>
      </c>
      <c r="BK210" s="144">
        <f>ROUND(I210*H210,2)</f>
        <v>0</v>
      </c>
      <c r="BL210" s="18" t="s">
        <v>175</v>
      </c>
      <c r="BM210" s="143" t="s">
        <v>503</v>
      </c>
    </row>
    <row r="211" spans="2:65" s="1" customFormat="1" ht="11.25">
      <c r="B211" s="33"/>
      <c r="D211" s="145" t="s">
        <v>177</v>
      </c>
      <c r="F211" s="146" t="s">
        <v>504</v>
      </c>
      <c r="I211" s="147"/>
      <c r="L211" s="33"/>
      <c r="M211" s="178"/>
      <c r="N211" s="179"/>
      <c r="O211" s="179"/>
      <c r="P211" s="179"/>
      <c r="Q211" s="179"/>
      <c r="R211" s="179"/>
      <c r="S211" s="179"/>
      <c r="T211" s="180"/>
      <c r="AT211" s="18" t="s">
        <v>177</v>
      </c>
      <c r="AU211" s="18" t="s">
        <v>85</v>
      </c>
    </row>
    <row r="212" spans="2:65" s="1" customFormat="1" ht="6.95" customHeight="1">
      <c r="B212" s="42"/>
      <c r="C212" s="43"/>
      <c r="D212" s="43"/>
      <c r="E212" s="43"/>
      <c r="F212" s="43"/>
      <c r="G212" s="43"/>
      <c r="H212" s="43"/>
      <c r="I212" s="43"/>
      <c r="J212" s="43"/>
      <c r="K212" s="43"/>
      <c r="L212" s="33"/>
    </row>
  </sheetData>
  <sheetProtection algorithmName="SHA-512" hashValue="rpUBASjCX+KQrRvCJ7RO2cBkP6CvQXY00LkQQ2eAVs1vJGpoA771pmCPr97ZufgnZR4oGpfrtFoDcfX/7RIxEA==" saltValue="TacsnTBmgf3aTcr56AdZHpny3R2+YZVXo8U58FPDLnV+H+U+pXRnJzzHIN2m6+HLOEpcbnTXJ0ZVhstZKW0RBQ==" spinCount="100000" sheet="1" objects="1" scenarios="1" formatColumns="0" formatRows="0" autoFilter="0"/>
  <autoFilter ref="C90:K211" xr:uid="{00000000-0009-0000-0000-000002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200-000000000000}"/>
    <hyperlink ref="F101" r:id="rId2" xr:uid="{00000000-0004-0000-0200-000001000000}"/>
    <hyperlink ref="F106" r:id="rId3" xr:uid="{00000000-0004-0000-0200-000002000000}"/>
    <hyperlink ref="F111" r:id="rId4" xr:uid="{00000000-0004-0000-0200-000003000000}"/>
    <hyperlink ref="F117" r:id="rId5" xr:uid="{00000000-0004-0000-0200-000004000000}"/>
    <hyperlink ref="F123" r:id="rId6" xr:uid="{00000000-0004-0000-0200-000005000000}"/>
    <hyperlink ref="F129" r:id="rId7" xr:uid="{00000000-0004-0000-0200-000006000000}"/>
    <hyperlink ref="F135" r:id="rId8" xr:uid="{00000000-0004-0000-0200-000007000000}"/>
    <hyperlink ref="F142" r:id="rId9" xr:uid="{00000000-0004-0000-0200-000008000000}"/>
    <hyperlink ref="F148" r:id="rId10" xr:uid="{00000000-0004-0000-0200-000009000000}"/>
    <hyperlink ref="F155" r:id="rId11" xr:uid="{00000000-0004-0000-0200-00000A000000}"/>
    <hyperlink ref="F165" r:id="rId12" xr:uid="{00000000-0004-0000-0200-00000B000000}"/>
    <hyperlink ref="F185" r:id="rId13" xr:uid="{00000000-0004-0000-0200-00000C000000}"/>
    <hyperlink ref="F193" r:id="rId14" xr:uid="{00000000-0004-0000-0200-00000D000000}"/>
    <hyperlink ref="F199" r:id="rId15" xr:uid="{00000000-0004-0000-0200-00000E000000}"/>
    <hyperlink ref="F211" r:id="rId16" xr:uid="{00000000-0004-0000-0200-00000F000000}"/>
  </hyperlinks>
  <pageMargins left="0.39374999999999999" right="0.39374999999999999" top="0.39374999999999999" bottom="0.39374999999999999" header="0" footer="0"/>
  <pageSetup paperSize="9" scale="76" fitToHeight="100" orientation="portrait" blackAndWhite="1" r:id="rId17"/>
  <headerFooter>
    <oddFooter>&amp;CStrana &amp;P z &amp;N</oddFooter>
  </headerFooter>
  <drawing r:id="rId1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2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99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139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0" t="str">
        <f>'Rekapitulace stavby'!K6</f>
        <v>Hanušovice - Holba - rámcový rozpočet úprav oblasti</v>
      </c>
      <c r="F7" s="321"/>
      <c r="G7" s="321"/>
      <c r="H7" s="321"/>
      <c r="L7" s="21"/>
    </row>
    <row r="8" spans="2:46" ht="12" customHeight="1">
      <c r="B8" s="21"/>
      <c r="D8" s="28" t="s">
        <v>140</v>
      </c>
      <c r="L8" s="21"/>
    </row>
    <row r="9" spans="2:46" s="1" customFormat="1" ht="16.5" customHeight="1">
      <c r="B9" s="33"/>
      <c r="E9" s="320" t="s">
        <v>378</v>
      </c>
      <c r="F9" s="322"/>
      <c r="G9" s="322"/>
      <c r="H9" s="322"/>
      <c r="L9" s="33"/>
    </row>
    <row r="10" spans="2:46" s="1" customFormat="1" ht="12" customHeight="1">
      <c r="B10" s="33"/>
      <c r="D10" s="28" t="s">
        <v>142</v>
      </c>
      <c r="L10" s="33"/>
    </row>
    <row r="11" spans="2:46" s="1" customFormat="1" ht="16.5" customHeight="1">
      <c r="B11" s="33"/>
      <c r="E11" s="284" t="s">
        <v>505</v>
      </c>
      <c r="F11" s="322"/>
      <c r="G11" s="322"/>
      <c r="H11" s="322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4. 8. 2026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30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31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3" t="str">
        <f>'Rekapitulace stavby'!E14</f>
        <v>Vyplň údaj</v>
      </c>
      <c r="F20" s="290"/>
      <c r="G20" s="290"/>
      <c r="H20" s="290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33</v>
      </c>
      <c r="I22" s="28" t="s">
        <v>26</v>
      </c>
      <c r="J22" s="26" t="s">
        <v>34</v>
      </c>
      <c r="L22" s="33"/>
    </row>
    <row r="23" spans="2:12" s="1" customFormat="1" ht="18" customHeight="1">
      <c r="B23" s="33"/>
      <c r="E23" s="26" t="s">
        <v>35</v>
      </c>
      <c r="I23" s="28" t="s">
        <v>29</v>
      </c>
      <c r="J23" s="26" t="s">
        <v>36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38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39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40</v>
      </c>
      <c r="L28" s="33"/>
    </row>
    <row r="29" spans="2:12" s="7" customFormat="1" ht="16.5" customHeight="1">
      <c r="B29" s="92"/>
      <c r="E29" s="295" t="s">
        <v>19</v>
      </c>
      <c r="F29" s="295"/>
      <c r="G29" s="295"/>
      <c r="H29" s="295"/>
      <c r="L29" s="92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42</v>
      </c>
      <c r="J32" s="64">
        <f>ROUND(J91,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44</v>
      </c>
      <c r="I34" s="36" t="s">
        <v>43</v>
      </c>
      <c r="J34" s="36" t="s">
        <v>45</v>
      </c>
      <c r="L34" s="33"/>
    </row>
    <row r="35" spans="2:12" s="1" customFormat="1" ht="14.45" customHeight="1">
      <c r="B35" s="33"/>
      <c r="D35" s="53" t="s">
        <v>46</v>
      </c>
      <c r="E35" s="28" t="s">
        <v>47</v>
      </c>
      <c r="F35" s="84">
        <f>ROUND((SUM(BE91:BE225)),  2)</f>
        <v>0</v>
      </c>
      <c r="I35" s="94">
        <v>0.21</v>
      </c>
      <c r="J35" s="84">
        <f>ROUND(((SUM(BE91:BE225))*I35),  2)</f>
        <v>0</v>
      </c>
      <c r="L35" s="33"/>
    </row>
    <row r="36" spans="2:12" s="1" customFormat="1" ht="14.45" customHeight="1">
      <c r="B36" s="33"/>
      <c r="E36" s="28" t="s">
        <v>48</v>
      </c>
      <c r="F36" s="84">
        <f>ROUND((SUM(BF91:BF225)),  2)</f>
        <v>0</v>
      </c>
      <c r="I36" s="94">
        <v>0.12</v>
      </c>
      <c r="J36" s="84">
        <f>ROUND(((SUM(BF91:BF225))*I36),  2)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ROUND((SUM(BG91:BG225)),  2)</f>
        <v>0</v>
      </c>
      <c r="I37" s="94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50</v>
      </c>
      <c r="F38" s="84">
        <f>ROUND((SUM(BH91:BH225)),  2)</f>
        <v>0</v>
      </c>
      <c r="I38" s="94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51</v>
      </c>
      <c r="F39" s="84">
        <f>ROUND((SUM(BI91:BI225)),  2)</f>
        <v>0</v>
      </c>
      <c r="I39" s="94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5"/>
      <c r="D41" s="96" t="s">
        <v>52</v>
      </c>
      <c r="E41" s="55"/>
      <c r="F41" s="55"/>
      <c r="G41" s="97" t="s">
        <v>53</v>
      </c>
      <c r="H41" s="98" t="s">
        <v>54</v>
      </c>
      <c r="I41" s="55"/>
      <c r="J41" s="99">
        <f>SUM(J32:J39)</f>
        <v>0</v>
      </c>
      <c r="K41" s="100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144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0" t="str">
        <f>E7</f>
        <v>Hanušovice - Holba - rámcový rozpočet úprav oblasti</v>
      </c>
      <c r="F50" s="321"/>
      <c r="G50" s="321"/>
      <c r="H50" s="321"/>
      <c r="L50" s="33"/>
    </row>
    <row r="51" spans="2:47" ht="12" customHeight="1">
      <c r="B51" s="21"/>
      <c r="C51" s="28" t="s">
        <v>140</v>
      </c>
      <c r="L51" s="21"/>
    </row>
    <row r="52" spans="2:47" s="1" customFormat="1" ht="16.5" customHeight="1">
      <c r="B52" s="33"/>
      <c r="E52" s="320" t="s">
        <v>378</v>
      </c>
      <c r="F52" s="322"/>
      <c r="G52" s="322"/>
      <c r="H52" s="322"/>
      <c r="L52" s="33"/>
    </row>
    <row r="53" spans="2:47" s="1" customFormat="1" ht="12" customHeight="1">
      <c r="B53" s="33"/>
      <c r="C53" s="28" t="s">
        <v>142</v>
      </c>
      <c r="L53" s="33"/>
    </row>
    <row r="54" spans="2:47" s="1" customFormat="1" ht="16.5" customHeight="1">
      <c r="B54" s="33"/>
      <c r="E54" s="284" t="str">
        <f>E11</f>
        <v>SO 101.1 - Komunikace vozidlová - MK 2c</v>
      </c>
      <c r="F54" s="322"/>
      <c r="G54" s="322"/>
      <c r="H54" s="322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Hanušovice</v>
      </c>
      <c r="I56" s="28" t="s">
        <v>23</v>
      </c>
      <c r="J56" s="50" t="str">
        <f>IF(J14="","",J14)</f>
        <v>4. 8. 2026</v>
      </c>
      <c r="L56" s="33"/>
    </row>
    <row r="57" spans="2:47" s="1" customFormat="1" ht="6.95" customHeight="1">
      <c r="B57" s="33"/>
      <c r="L57" s="33"/>
    </row>
    <row r="58" spans="2:47" s="1" customFormat="1" ht="15.2" customHeight="1">
      <c r="B58" s="33"/>
      <c r="C58" s="28" t="s">
        <v>25</v>
      </c>
      <c r="F58" s="26" t="str">
        <f>E17</f>
        <v>Město Hanušovice</v>
      </c>
      <c r="I58" s="28" t="s">
        <v>33</v>
      </c>
      <c r="J58" s="31" t="str">
        <f>E23</f>
        <v>Cekr CZ s.r.o.</v>
      </c>
      <c r="L58" s="33"/>
    </row>
    <row r="59" spans="2:47" s="1" customFormat="1" ht="25.7" customHeight="1">
      <c r="B59" s="33"/>
      <c r="C59" s="28" t="s">
        <v>31</v>
      </c>
      <c r="F59" s="26" t="str">
        <f>IF(E20="","",E20)</f>
        <v>Vyplň údaj</v>
      </c>
      <c r="I59" s="28" t="s">
        <v>38</v>
      </c>
      <c r="J59" s="31" t="str">
        <f>E26</f>
        <v>Jan Zamykal, CS ÚRS 2026/I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145</v>
      </c>
      <c r="D61" s="95"/>
      <c r="E61" s="95"/>
      <c r="F61" s="95"/>
      <c r="G61" s="95"/>
      <c r="H61" s="95"/>
      <c r="I61" s="95"/>
      <c r="J61" s="102" t="s">
        <v>146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3" t="s">
        <v>74</v>
      </c>
      <c r="J63" s="64">
        <f>J91</f>
        <v>0</v>
      </c>
      <c r="L63" s="33"/>
      <c r="AU63" s="18" t="s">
        <v>147</v>
      </c>
    </row>
    <row r="64" spans="2:47" s="8" customFormat="1" ht="24.95" customHeight="1">
      <c r="B64" s="104"/>
      <c r="D64" s="105" t="s">
        <v>148</v>
      </c>
      <c r="E64" s="106"/>
      <c r="F64" s="106"/>
      <c r="G64" s="106"/>
      <c r="H64" s="106"/>
      <c r="I64" s="106"/>
      <c r="J64" s="107">
        <f>J92</f>
        <v>0</v>
      </c>
      <c r="L64" s="104"/>
    </row>
    <row r="65" spans="2:12" s="9" customFormat="1" ht="19.899999999999999" customHeight="1">
      <c r="B65" s="108"/>
      <c r="D65" s="109" t="s">
        <v>149</v>
      </c>
      <c r="E65" s="110"/>
      <c r="F65" s="110"/>
      <c r="G65" s="110"/>
      <c r="H65" s="110"/>
      <c r="I65" s="110"/>
      <c r="J65" s="111">
        <f>J93</f>
        <v>0</v>
      </c>
      <c r="L65" s="108"/>
    </row>
    <row r="66" spans="2:12" s="9" customFormat="1" ht="19.899999999999999" customHeight="1">
      <c r="B66" s="108"/>
      <c r="D66" s="109" t="s">
        <v>380</v>
      </c>
      <c r="E66" s="110"/>
      <c r="F66" s="110"/>
      <c r="G66" s="110"/>
      <c r="H66" s="110"/>
      <c r="I66" s="110"/>
      <c r="J66" s="111">
        <f>J122</f>
        <v>0</v>
      </c>
      <c r="L66" s="108"/>
    </row>
    <row r="67" spans="2:12" s="9" customFormat="1" ht="19.899999999999999" customHeight="1">
      <c r="B67" s="108"/>
      <c r="D67" s="109" t="s">
        <v>150</v>
      </c>
      <c r="E67" s="110"/>
      <c r="F67" s="110"/>
      <c r="G67" s="110"/>
      <c r="H67" s="110"/>
      <c r="I67" s="110"/>
      <c r="J67" s="111">
        <f>J147</f>
        <v>0</v>
      </c>
      <c r="L67" s="108"/>
    </row>
    <row r="68" spans="2:12" s="9" customFormat="1" ht="19.899999999999999" customHeight="1">
      <c r="B68" s="108"/>
      <c r="D68" s="109" t="s">
        <v>151</v>
      </c>
      <c r="E68" s="110"/>
      <c r="F68" s="110"/>
      <c r="G68" s="110"/>
      <c r="H68" s="110"/>
      <c r="I68" s="110"/>
      <c r="J68" s="111">
        <f>J207</f>
        <v>0</v>
      </c>
      <c r="L68" s="108"/>
    </row>
    <row r="69" spans="2:12" s="9" customFormat="1" ht="19.899999999999999" customHeight="1">
      <c r="B69" s="108"/>
      <c r="D69" s="109" t="s">
        <v>152</v>
      </c>
      <c r="E69" s="110"/>
      <c r="F69" s="110"/>
      <c r="G69" s="110"/>
      <c r="H69" s="110"/>
      <c r="I69" s="110"/>
      <c r="J69" s="111">
        <f>J223</f>
        <v>0</v>
      </c>
      <c r="L69" s="108"/>
    </row>
    <row r="70" spans="2:12" s="1" customFormat="1" ht="21.75" customHeight="1">
      <c r="B70" s="33"/>
      <c r="L70" s="33"/>
    </row>
    <row r="71" spans="2:12" s="1" customFormat="1" ht="6.95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3"/>
    </row>
    <row r="75" spans="2:12" s="1" customFormat="1" ht="6.95" customHeight="1"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33"/>
    </row>
    <row r="76" spans="2:12" s="1" customFormat="1" ht="24.95" customHeight="1">
      <c r="B76" s="33"/>
      <c r="C76" s="22" t="s">
        <v>153</v>
      </c>
      <c r="L76" s="33"/>
    </row>
    <row r="77" spans="2:12" s="1" customFormat="1" ht="6.95" customHeight="1">
      <c r="B77" s="33"/>
      <c r="L77" s="33"/>
    </row>
    <row r="78" spans="2:12" s="1" customFormat="1" ht="12" customHeight="1">
      <c r="B78" s="33"/>
      <c r="C78" s="28" t="s">
        <v>16</v>
      </c>
      <c r="L78" s="33"/>
    </row>
    <row r="79" spans="2:12" s="1" customFormat="1" ht="16.5" customHeight="1">
      <c r="B79" s="33"/>
      <c r="E79" s="320" t="str">
        <f>E7</f>
        <v>Hanušovice - Holba - rámcový rozpočet úprav oblasti</v>
      </c>
      <c r="F79" s="321"/>
      <c r="G79" s="321"/>
      <c r="H79" s="321"/>
      <c r="L79" s="33"/>
    </row>
    <row r="80" spans="2:12" ht="12" customHeight="1">
      <c r="B80" s="21"/>
      <c r="C80" s="28" t="s">
        <v>140</v>
      </c>
      <c r="L80" s="21"/>
    </row>
    <row r="81" spans="2:65" s="1" customFormat="1" ht="16.5" customHeight="1">
      <c r="B81" s="33"/>
      <c r="E81" s="320" t="s">
        <v>378</v>
      </c>
      <c r="F81" s="322"/>
      <c r="G81" s="322"/>
      <c r="H81" s="322"/>
      <c r="L81" s="33"/>
    </row>
    <row r="82" spans="2:65" s="1" customFormat="1" ht="12" customHeight="1">
      <c r="B82" s="33"/>
      <c r="C82" s="28" t="s">
        <v>142</v>
      </c>
      <c r="L82" s="33"/>
    </row>
    <row r="83" spans="2:65" s="1" customFormat="1" ht="16.5" customHeight="1">
      <c r="B83" s="33"/>
      <c r="E83" s="284" t="str">
        <f>E11</f>
        <v>SO 101.1 - Komunikace vozidlová - MK 2c</v>
      </c>
      <c r="F83" s="322"/>
      <c r="G83" s="322"/>
      <c r="H83" s="322"/>
      <c r="L83" s="33"/>
    </row>
    <row r="84" spans="2:65" s="1" customFormat="1" ht="6.95" customHeight="1">
      <c r="B84" s="33"/>
      <c r="L84" s="33"/>
    </row>
    <row r="85" spans="2:65" s="1" customFormat="1" ht="12" customHeight="1">
      <c r="B85" s="33"/>
      <c r="C85" s="28" t="s">
        <v>21</v>
      </c>
      <c r="F85" s="26" t="str">
        <f>F14</f>
        <v>k.ú. Hanušovice</v>
      </c>
      <c r="I85" s="28" t="s">
        <v>23</v>
      </c>
      <c r="J85" s="50" t="str">
        <f>IF(J14="","",J14)</f>
        <v>4. 8. 2026</v>
      </c>
      <c r="L85" s="33"/>
    </row>
    <row r="86" spans="2:65" s="1" customFormat="1" ht="6.95" customHeight="1">
      <c r="B86" s="33"/>
      <c r="L86" s="33"/>
    </row>
    <row r="87" spans="2:65" s="1" customFormat="1" ht="15.2" customHeight="1">
      <c r="B87" s="33"/>
      <c r="C87" s="28" t="s">
        <v>25</v>
      </c>
      <c r="F87" s="26" t="str">
        <f>E17</f>
        <v>Město Hanušovice</v>
      </c>
      <c r="I87" s="28" t="s">
        <v>33</v>
      </c>
      <c r="J87" s="31" t="str">
        <f>E23</f>
        <v>Cekr CZ s.r.o.</v>
      </c>
      <c r="L87" s="33"/>
    </row>
    <row r="88" spans="2:65" s="1" customFormat="1" ht="25.7" customHeight="1">
      <c r="B88" s="33"/>
      <c r="C88" s="28" t="s">
        <v>31</v>
      </c>
      <c r="F88" s="26" t="str">
        <f>IF(E20="","",E20)</f>
        <v>Vyplň údaj</v>
      </c>
      <c r="I88" s="28" t="s">
        <v>38</v>
      </c>
      <c r="J88" s="31" t="str">
        <f>E26</f>
        <v>Jan Zamykal, CS ÚRS 2026/I</v>
      </c>
      <c r="L88" s="33"/>
    </row>
    <row r="89" spans="2:65" s="1" customFormat="1" ht="10.35" customHeight="1">
      <c r="B89" s="33"/>
      <c r="L89" s="33"/>
    </row>
    <row r="90" spans="2:65" s="10" customFormat="1" ht="29.25" customHeight="1">
      <c r="B90" s="112"/>
      <c r="C90" s="113" t="s">
        <v>154</v>
      </c>
      <c r="D90" s="114" t="s">
        <v>61</v>
      </c>
      <c r="E90" s="114" t="s">
        <v>57</v>
      </c>
      <c r="F90" s="114" t="s">
        <v>58</v>
      </c>
      <c r="G90" s="114" t="s">
        <v>155</v>
      </c>
      <c r="H90" s="114" t="s">
        <v>156</v>
      </c>
      <c r="I90" s="114" t="s">
        <v>157</v>
      </c>
      <c r="J90" s="114" t="s">
        <v>146</v>
      </c>
      <c r="K90" s="115" t="s">
        <v>158</v>
      </c>
      <c r="L90" s="112"/>
      <c r="M90" s="57" t="s">
        <v>19</v>
      </c>
      <c r="N90" s="58" t="s">
        <v>46</v>
      </c>
      <c r="O90" s="58" t="s">
        <v>159</v>
      </c>
      <c r="P90" s="58" t="s">
        <v>160</v>
      </c>
      <c r="Q90" s="58" t="s">
        <v>161</v>
      </c>
      <c r="R90" s="58" t="s">
        <v>162</v>
      </c>
      <c r="S90" s="58" t="s">
        <v>163</v>
      </c>
      <c r="T90" s="59" t="s">
        <v>164</v>
      </c>
    </row>
    <row r="91" spans="2:65" s="1" customFormat="1" ht="22.9" customHeight="1">
      <c r="B91" s="33"/>
      <c r="C91" s="62" t="s">
        <v>165</v>
      </c>
      <c r="J91" s="116">
        <f>BK91</f>
        <v>0</v>
      </c>
      <c r="L91" s="33"/>
      <c r="M91" s="60"/>
      <c r="N91" s="51"/>
      <c r="O91" s="51"/>
      <c r="P91" s="117">
        <f>P92</f>
        <v>0</v>
      </c>
      <c r="Q91" s="51"/>
      <c r="R91" s="117">
        <f>R92</f>
        <v>140.655137</v>
      </c>
      <c r="S91" s="51"/>
      <c r="T91" s="118">
        <f>T92</f>
        <v>203.78</v>
      </c>
      <c r="AT91" s="18" t="s">
        <v>75</v>
      </c>
      <c r="AU91" s="18" t="s">
        <v>147</v>
      </c>
      <c r="BK91" s="119">
        <f>BK92</f>
        <v>0</v>
      </c>
    </row>
    <row r="92" spans="2:65" s="11" customFormat="1" ht="25.9" customHeight="1">
      <c r="B92" s="120"/>
      <c r="D92" s="121" t="s">
        <v>75</v>
      </c>
      <c r="E92" s="122" t="s">
        <v>166</v>
      </c>
      <c r="F92" s="122" t="s">
        <v>167</v>
      </c>
      <c r="I92" s="123"/>
      <c r="J92" s="124">
        <f>BK92</f>
        <v>0</v>
      </c>
      <c r="L92" s="120"/>
      <c r="M92" s="125"/>
      <c r="P92" s="126">
        <f>P93+P122+P147+P207+P223</f>
        <v>0</v>
      </c>
      <c r="R92" s="126">
        <f>R93+R122+R147+R207+R223</f>
        <v>140.655137</v>
      </c>
      <c r="T92" s="127">
        <f>T93+T122+T147+T207+T223</f>
        <v>203.78</v>
      </c>
      <c r="AR92" s="121" t="s">
        <v>83</v>
      </c>
      <c r="AT92" s="128" t="s">
        <v>75</v>
      </c>
      <c r="AU92" s="128" t="s">
        <v>76</v>
      </c>
      <c r="AY92" s="121" t="s">
        <v>168</v>
      </c>
      <c r="BK92" s="129">
        <f>BK93+BK122+BK147+BK207+BK223</f>
        <v>0</v>
      </c>
    </row>
    <row r="93" spans="2:65" s="11" customFormat="1" ht="22.9" customHeight="1">
      <c r="B93" s="120"/>
      <c r="D93" s="121" t="s">
        <v>75</v>
      </c>
      <c r="E93" s="130" t="s">
        <v>83</v>
      </c>
      <c r="F93" s="130" t="s">
        <v>169</v>
      </c>
      <c r="I93" s="123"/>
      <c r="J93" s="131">
        <f>BK93</f>
        <v>0</v>
      </c>
      <c r="L93" s="120"/>
      <c r="M93" s="125"/>
      <c r="P93" s="126">
        <f>SUM(P94:P121)</f>
        <v>0</v>
      </c>
      <c r="R93" s="126">
        <f>SUM(R94:R121)</f>
        <v>2.6579999999999999E-2</v>
      </c>
      <c r="T93" s="127">
        <f>SUM(T94:T121)</f>
        <v>203.78</v>
      </c>
      <c r="AR93" s="121" t="s">
        <v>83</v>
      </c>
      <c r="AT93" s="128" t="s">
        <v>75</v>
      </c>
      <c r="AU93" s="128" t="s">
        <v>83</v>
      </c>
      <c r="AY93" s="121" t="s">
        <v>168</v>
      </c>
      <c r="BK93" s="129">
        <f>SUM(BK94:BK121)</f>
        <v>0</v>
      </c>
    </row>
    <row r="94" spans="2:65" s="1" customFormat="1" ht="44.25" customHeight="1">
      <c r="B94" s="33"/>
      <c r="C94" s="132" t="s">
        <v>83</v>
      </c>
      <c r="D94" s="132" t="s">
        <v>170</v>
      </c>
      <c r="E94" s="133" t="s">
        <v>242</v>
      </c>
      <c r="F94" s="134" t="s">
        <v>243</v>
      </c>
      <c r="G94" s="135" t="s">
        <v>173</v>
      </c>
      <c r="H94" s="136">
        <v>886</v>
      </c>
      <c r="I94" s="137"/>
      <c r="J94" s="138">
        <f>ROUND(I94*H94,2)</f>
        <v>0</v>
      </c>
      <c r="K94" s="134" t="s">
        <v>174</v>
      </c>
      <c r="L94" s="33"/>
      <c r="M94" s="139" t="s">
        <v>19</v>
      </c>
      <c r="N94" s="140" t="s">
        <v>47</v>
      </c>
      <c r="P94" s="141">
        <f>O94*H94</f>
        <v>0</v>
      </c>
      <c r="Q94" s="141">
        <v>3.0000000000000001E-5</v>
      </c>
      <c r="R94" s="141">
        <f>Q94*H94</f>
        <v>2.6579999999999999E-2</v>
      </c>
      <c r="S94" s="141">
        <v>0.23</v>
      </c>
      <c r="T94" s="142">
        <f>S94*H94</f>
        <v>203.78</v>
      </c>
      <c r="AR94" s="143" t="s">
        <v>175</v>
      </c>
      <c r="AT94" s="143" t="s">
        <v>170</v>
      </c>
      <c r="AU94" s="143" t="s">
        <v>85</v>
      </c>
      <c r="AY94" s="18" t="s">
        <v>168</v>
      </c>
      <c r="BE94" s="144">
        <f>IF(N94="základní",J94,0)</f>
        <v>0</v>
      </c>
      <c r="BF94" s="144">
        <f>IF(N94="snížená",J94,0)</f>
        <v>0</v>
      </c>
      <c r="BG94" s="144">
        <f>IF(N94="zákl. přenesená",J94,0)</f>
        <v>0</v>
      </c>
      <c r="BH94" s="144">
        <f>IF(N94="sníž. přenesená",J94,0)</f>
        <v>0</v>
      </c>
      <c r="BI94" s="144">
        <f>IF(N94="nulová",J94,0)</f>
        <v>0</v>
      </c>
      <c r="BJ94" s="18" t="s">
        <v>83</v>
      </c>
      <c r="BK94" s="144">
        <f>ROUND(I94*H94,2)</f>
        <v>0</v>
      </c>
      <c r="BL94" s="18" t="s">
        <v>175</v>
      </c>
      <c r="BM94" s="143" t="s">
        <v>506</v>
      </c>
    </row>
    <row r="95" spans="2:65" s="1" customFormat="1" ht="11.25">
      <c r="B95" s="33"/>
      <c r="D95" s="145" t="s">
        <v>177</v>
      </c>
      <c r="F95" s="146" t="s">
        <v>245</v>
      </c>
      <c r="I95" s="147"/>
      <c r="L95" s="33"/>
      <c r="M95" s="148"/>
      <c r="T95" s="54"/>
      <c r="AT95" s="18" t="s">
        <v>177</v>
      </c>
      <c r="AU95" s="18" t="s">
        <v>85</v>
      </c>
    </row>
    <row r="96" spans="2:65" s="12" customFormat="1" ht="11.25">
      <c r="B96" s="149"/>
      <c r="D96" s="150" t="s">
        <v>179</v>
      </c>
      <c r="E96" s="151" t="s">
        <v>19</v>
      </c>
      <c r="F96" s="152" t="s">
        <v>507</v>
      </c>
      <c r="H96" s="151" t="s">
        <v>19</v>
      </c>
      <c r="I96" s="153"/>
      <c r="L96" s="149"/>
      <c r="M96" s="154"/>
      <c r="T96" s="155"/>
      <c r="AT96" s="151" t="s">
        <v>179</v>
      </c>
      <c r="AU96" s="151" t="s">
        <v>85</v>
      </c>
      <c r="AV96" s="12" t="s">
        <v>83</v>
      </c>
      <c r="AW96" s="12" t="s">
        <v>37</v>
      </c>
      <c r="AX96" s="12" t="s">
        <v>76</v>
      </c>
      <c r="AY96" s="151" t="s">
        <v>168</v>
      </c>
    </row>
    <row r="97" spans="2:65" s="12" customFormat="1" ht="11.25">
      <c r="B97" s="149"/>
      <c r="D97" s="150" t="s">
        <v>179</v>
      </c>
      <c r="E97" s="151" t="s">
        <v>19</v>
      </c>
      <c r="F97" s="152" t="s">
        <v>181</v>
      </c>
      <c r="H97" s="151" t="s">
        <v>19</v>
      </c>
      <c r="I97" s="153"/>
      <c r="L97" s="149"/>
      <c r="M97" s="154"/>
      <c r="T97" s="155"/>
      <c r="AT97" s="151" t="s">
        <v>179</v>
      </c>
      <c r="AU97" s="151" t="s">
        <v>85</v>
      </c>
      <c r="AV97" s="12" t="s">
        <v>83</v>
      </c>
      <c r="AW97" s="12" t="s">
        <v>37</v>
      </c>
      <c r="AX97" s="12" t="s">
        <v>76</v>
      </c>
      <c r="AY97" s="151" t="s">
        <v>168</v>
      </c>
    </row>
    <row r="98" spans="2:65" s="13" customFormat="1" ht="11.25">
      <c r="B98" s="156"/>
      <c r="D98" s="150" t="s">
        <v>179</v>
      </c>
      <c r="E98" s="157" t="s">
        <v>19</v>
      </c>
      <c r="F98" s="158" t="s">
        <v>508</v>
      </c>
      <c r="H98" s="159">
        <v>886</v>
      </c>
      <c r="I98" s="160"/>
      <c r="L98" s="156"/>
      <c r="M98" s="161"/>
      <c r="T98" s="162"/>
      <c r="AT98" s="157" t="s">
        <v>179</v>
      </c>
      <c r="AU98" s="157" t="s">
        <v>85</v>
      </c>
      <c r="AV98" s="13" t="s">
        <v>85</v>
      </c>
      <c r="AW98" s="13" t="s">
        <v>37</v>
      </c>
      <c r="AX98" s="13" t="s">
        <v>76</v>
      </c>
      <c r="AY98" s="157" t="s">
        <v>168</v>
      </c>
    </row>
    <row r="99" spans="2:65" s="14" customFormat="1" ht="11.25">
      <c r="B99" s="163"/>
      <c r="D99" s="150" t="s">
        <v>179</v>
      </c>
      <c r="E99" s="164" t="s">
        <v>19</v>
      </c>
      <c r="F99" s="165" t="s">
        <v>183</v>
      </c>
      <c r="H99" s="166">
        <v>886</v>
      </c>
      <c r="I99" s="167"/>
      <c r="L99" s="163"/>
      <c r="M99" s="168"/>
      <c r="T99" s="169"/>
      <c r="AT99" s="164" t="s">
        <v>179</v>
      </c>
      <c r="AU99" s="164" t="s">
        <v>85</v>
      </c>
      <c r="AV99" s="14" t="s">
        <v>175</v>
      </c>
      <c r="AW99" s="14" t="s">
        <v>37</v>
      </c>
      <c r="AX99" s="14" t="s">
        <v>83</v>
      </c>
      <c r="AY99" s="164" t="s">
        <v>168</v>
      </c>
    </row>
    <row r="100" spans="2:65" s="1" customFormat="1" ht="44.25" customHeight="1">
      <c r="B100" s="33"/>
      <c r="C100" s="132" t="s">
        <v>85</v>
      </c>
      <c r="D100" s="132" t="s">
        <v>170</v>
      </c>
      <c r="E100" s="133" t="s">
        <v>382</v>
      </c>
      <c r="F100" s="134" t="s">
        <v>383</v>
      </c>
      <c r="G100" s="135" t="s">
        <v>283</v>
      </c>
      <c r="H100" s="136">
        <v>10.11</v>
      </c>
      <c r="I100" s="137"/>
      <c r="J100" s="138">
        <f>ROUND(I100*H100,2)</f>
        <v>0</v>
      </c>
      <c r="K100" s="134" t="s">
        <v>174</v>
      </c>
      <c r="L100" s="33"/>
      <c r="M100" s="139" t="s">
        <v>19</v>
      </c>
      <c r="N100" s="140" t="s">
        <v>47</v>
      </c>
      <c r="P100" s="141">
        <f>O100*H100</f>
        <v>0</v>
      </c>
      <c r="Q100" s="141">
        <v>0</v>
      </c>
      <c r="R100" s="141">
        <f>Q100*H100</f>
        <v>0</v>
      </c>
      <c r="S100" s="141">
        <v>0</v>
      </c>
      <c r="T100" s="142">
        <f>S100*H100</f>
        <v>0</v>
      </c>
      <c r="AR100" s="143" t="s">
        <v>175</v>
      </c>
      <c r="AT100" s="143" t="s">
        <v>170</v>
      </c>
      <c r="AU100" s="143" t="s">
        <v>85</v>
      </c>
      <c r="AY100" s="18" t="s">
        <v>168</v>
      </c>
      <c r="BE100" s="144">
        <f>IF(N100="základní",J100,0)</f>
        <v>0</v>
      </c>
      <c r="BF100" s="144">
        <f>IF(N100="snížená",J100,0)</f>
        <v>0</v>
      </c>
      <c r="BG100" s="144">
        <f>IF(N100="zákl. přenesená",J100,0)</f>
        <v>0</v>
      </c>
      <c r="BH100" s="144">
        <f>IF(N100="sníž. přenesená",J100,0)</f>
        <v>0</v>
      </c>
      <c r="BI100" s="144">
        <f>IF(N100="nulová",J100,0)</f>
        <v>0</v>
      </c>
      <c r="BJ100" s="18" t="s">
        <v>83</v>
      </c>
      <c r="BK100" s="144">
        <f>ROUND(I100*H100,2)</f>
        <v>0</v>
      </c>
      <c r="BL100" s="18" t="s">
        <v>175</v>
      </c>
      <c r="BM100" s="143" t="s">
        <v>509</v>
      </c>
    </row>
    <row r="101" spans="2:65" s="1" customFormat="1" ht="11.25">
      <c r="B101" s="33"/>
      <c r="D101" s="145" t="s">
        <v>177</v>
      </c>
      <c r="F101" s="146" t="s">
        <v>385</v>
      </c>
      <c r="I101" s="147"/>
      <c r="L101" s="33"/>
      <c r="M101" s="148"/>
      <c r="T101" s="54"/>
      <c r="AT101" s="18" t="s">
        <v>177</v>
      </c>
      <c r="AU101" s="18" t="s">
        <v>85</v>
      </c>
    </row>
    <row r="102" spans="2:65" s="12" customFormat="1" ht="22.5">
      <c r="B102" s="149"/>
      <c r="D102" s="150" t="s">
        <v>179</v>
      </c>
      <c r="E102" s="151" t="s">
        <v>19</v>
      </c>
      <c r="F102" s="152" t="s">
        <v>386</v>
      </c>
      <c r="H102" s="151" t="s">
        <v>19</v>
      </c>
      <c r="I102" s="153"/>
      <c r="L102" s="149"/>
      <c r="M102" s="154"/>
      <c r="T102" s="155"/>
      <c r="AT102" s="151" t="s">
        <v>179</v>
      </c>
      <c r="AU102" s="151" t="s">
        <v>85</v>
      </c>
      <c r="AV102" s="12" t="s">
        <v>83</v>
      </c>
      <c r="AW102" s="12" t="s">
        <v>37</v>
      </c>
      <c r="AX102" s="12" t="s">
        <v>76</v>
      </c>
      <c r="AY102" s="151" t="s">
        <v>168</v>
      </c>
    </row>
    <row r="103" spans="2:65" s="12" customFormat="1" ht="11.25">
      <c r="B103" s="149"/>
      <c r="D103" s="150" t="s">
        <v>179</v>
      </c>
      <c r="E103" s="151" t="s">
        <v>19</v>
      </c>
      <c r="F103" s="152" t="s">
        <v>181</v>
      </c>
      <c r="H103" s="151" t="s">
        <v>19</v>
      </c>
      <c r="I103" s="153"/>
      <c r="L103" s="149"/>
      <c r="M103" s="154"/>
      <c r="T103" s="155"/>
      <c r="AT103" s="151" t="s">
        <v>179</v>
      </c>
      <c r="AU103" s="151" t="s">
        <v>85</v>
      </c>
      <c r="AV103" s="12" t="s">
        <v>83</v>
      </c>
      <c r="AW103" s="12" t="s">
        <v>37</v>
      </c>
      <c r="AX103" s="12" t="s">
        <v>76</v>
      </c>
      <c r="AY103" s="151" t="s">
        <v>168</v>
      </c>
    </row>
    <row r="104" spans="2:65" s="13" customFormat="1" ht="11.25">
      <c r="B104" s="156"/>
      <c r="D104" s="150" t="s">
        <v>179</v>
      </c>
      <c r="E104" s="157" t="s">
        <v>19</v>
      </c>
      <c r="F104" s="158" t="s">
        <v>510</v>
      </c>
      <c r="H104" s="159">
        <v>9.6300000000000008</v>
      </c>
      <c r="I104" s="160"/>
      <c r="L104" s="156"/>
      <c r="M104" s="161"/>
      <c r="T104" s="162"/>
      <c r="AT104" s="157" t="s">
        <v>179</v>
      </c>
      <c r="AU104" s="157" t="s">
        <v>85</v>
      </c>
      <c r="AV104" s="13" t="s">
        <v>85</v>
      </c>
      <c r="AW104" s="13" t="s">
        <v>37</v>
      </c>
      <c r="AX104" s="13" t="s">
        <v>76</v>
      </c>
      <c r="AY104" s="157" t="s">
        <v>168</v>
      </c>
    </row>
    <row r="105" spans="2:65" s="13" customFormat="1" ht="11.25">
      <c r="B105" s="156"/>
      <c r="D105" s="150" t="s">
        <v>179</v>
      </c>
      <c r="E105" s="157" t="s">
        <v>19</v>
      </c>
      <c r="F105" s="158" t="s">
        <v>511</v>
      </c>
      <c r="H105" s="159">
        <v>0.48</v>
      </c>
      <c r="I105" s="160"/>
      <c r="L105" s="156"/>
      <c r="M105" s="161"/>
      <c r="T105" s="162"/>
      <c r="AT105" s="157" t="s">
        <v>179</v>
      </c>
      <c r="AU105" s="157" t="s">
        <v>85</v>
      </c>
      <c r="AV105" s="13" t="s">
        <v>85</v>
      </c>
      <c r="AW105" s="13" t="s">
        <v>37</v>
      </c>
      <c r="AX105" s="13" t="s">
        <v>76</v>
      </c>
      <c r="AY105" s="157" t="s">
        <v>168</v>
      </c>
    </row>
    <row r="106" spans="2:65" s="14" customFormat="1" ht="11.25">
      <c r="B106" s="163"/>
      <c r="D106" s="150" t="s">
        <v>179</v>
      </c>
      <c r="E106" s="164" t="s">
        <v>19</v>
      </c>
      <c r="F106" s="165" t="s">
        <v>183</v>
      </c>
      <c r="H106" s="166">
        <v>10.11</v>
      </c>
      <c r="I106" s="167"/>
      <c r="L106" s="163"/>
      <c r="M106" s="168"/>
      <c r="T106" s="169"/>
      <c r="AT106" s="164" t="s">
        <v>179</v>
      </c>
      <c r="AU106" s="164" t="s">
        <v>85</v>
      </c>
      <c r="AV106" s="14" t="s">
        <v>175</v>
      </c>
      <c r="AW106" s="14" t="s">
        <v>37</v>
      </c>
      <c r="AX106" s="14" t="s">
        <v>83</v>
      </c>
      <c r="AY106" s="164" t="s">
        <v>168</v>
      </c>
    </row>
    <row r="107" spans="2:65" s="1" customFormat="1" ht="62.65" customHeight="1">
      <c r="B107" s="33"/>
      <c r="C107" s="132" t="s">
        <v>191</v>
      </c>
      <c r="D107" s="132" t="s">
        <v>170</v>
      </c>
      <c r="E107" s="133" t="s">
        <v>388</v>
      </c>
      <c r="F107" s="134" t="s">
        <v>389</v>
      </c>
      <c r="G107" s="135" t="s">
        <v>283</v>
      </c>
      <c r="H107" s="136">
        <v>10.11</v>
      </c>
      <c r="I107" s="137"/>
      <c r="J107" s="138">
        <f>ROUND(I107*H107,2)</f>
        <v>0</v>
      </c>
      <c r="K107" s="134" t="s">
        <v>174</v>
      </c>
      <c r="L107" s="33"/>
      <c r="M107" s="139" t="s">
        <v>19</v>
      </c>
      <c r="N107" s="140" t="s">
        <v>47</v>
      </c>
      <c r="P107" s="141">
        <f>O107*H107</f>
        <v>0</v>
      </c>
      <c r="Q107" s="141">
        <v>0</v>
      </c>
      <c r="R107" s="141">
        <f>Q107*H107</f>
        <v>0</v>
      </c>
      <c r="S107" s="141">
        <v>0</v>
      </c>
      <c r="T107" s="142">
        <f>S107*H107</f>
        <v>0</v>
      </c>
      <c r="AR107" s="143" t="s">
        <v>175</v>
      </c>
      <c r="AT107" s="143" t="s">
        <v>170</v>
      </c>
      <c r="AU107" s="143" t="s">
        <v>85</v>
      </c>
      <c r="AY107" s="18" t="s">
        <v>168</v>
      </c>
      <c r="BE107" s="144">
        <f>IF(N107="základní",J107,0)</f>
        <v>0</v>
      </c>
      <c r="BF107" s="144">
        <f>IF(N107="snížená",J107,0)</f>
        <v>0</v>
      </c>
      <c r="BG107" s="144">
        <f>IF(N107="zákl. přenesená",J107,0)</f>
        <v>0</v>
      </c>
      <c r="BH107" s="144">
        <f>IF(N107="sníž. přenesená",J107,0)</f>
        <v>0</v>
      </c>
      <c r="BI107" s="144">
        <f>IF(N107="nulová",J107,0)</f>
        <v>0</v>
      </c>
      <c r="BJ107" s="18" t="s">
        <v>83</v>
      </c>
      <c r="BK107" s="144">
        <f>ROUND(I107*H107,2)</f>
        <v>0</v>
      </c>
      <c r="BL107" s="18" t="s">
        <v>175</v>
      </c>
      <c r="BM107" s="143" t="s">
        <v>512</v>
      </c>
    </row>
    <row r="108" spans="2:65" s="1" customFormat="1" ht="11.25">
      <c r="B108" s="33"/>
      <c r="D108" s="145" t="s">
        <v>177</v>
      </c>
      <c r="F108" s="146" t="s">
        <v>391</v>
      </c>
      <c r="I108" s="147"/>
      <c r="L108" s="33"/>
      <c r="M108" s="148"/>
      <c r="T108" s="54"/>
      <c r="AT108" s="18" t="s">
        <v>177</v>
      </c>
      <c r="AU108" s="18" t="s">
        <v>85</v>
      </c>
    </row>
    <row r="109" spans="2:65" s="12" customFormat="1" ht="22.5">
      <c r="B109" s="149"/>
      <c r="D109" s="150" t="s">
        <v>179</v>
      </c>
      <c r="E109" s="151" t="s">
        <v>19</v>
      </c>
      <c r="F109" s="152" t="s">
        <v>392</v>
      </c>
      <c r="H109" s="151" t="s">
        <v>19</v>
      </c>
      <c r="I109" s="153"/>
      <c r="L109" s="149"/>
      <c r="M109" s="154"/>
      <c r="T109" s="155"/>
      <c r="AT109" s="151" t="s">
        <v>179</v>
      </c>
      <c r="AU109" s="151" t="s">
        <v>85</v>
      </c>
      <c r="AV109" s="12" t="s">
        <v>83</v>
      </c>
      <c r="AW109" s="12" t="s">
        <v>37</v>
      </c>
      <c r="AX109" s="12" t="s">
        <v>76</v>
      </c>
      <c r="AY109" s="151" t="s">
        <v>168</v>
      </c>
    </row>
    <row r="110" spans="2:65" s="13" customFormat="1" ht="11.25">
      <c r="B110" s="156"/>
      <c r="D110" s="150" t="s">
        <v>179</v>
      </c>
      <c r="E110" s="157" t="s">
        <v>19</v>
      </c>
      <c r="F110" s="158" t="s">
        <v>513</v>
      </c>
      <c r="H110" s="159">
        <v>10.11</v>
      </c>
      <c r="I110" s="160"/>
      <c r="L110" s="156"/>
      <c r="M110" s="161"/>
      <c r="T110" s="162"/>
      <c r="AT110" s="157" t="s">
        <v>179</v>
      </c>
      <c r="AU110" s="157" t="s">
        <v>85</v>
      </c>
      <c r="AV110" s="13" t="s">
        <v>85</v>
      </c>
      <c r="AW110" s="13" t="s">
        <v>37</v>
      </c>
      <c r="AX110" s="13" t="s">
        <v>76</v>
      </c>
      <c r="AY110" s="157" t="s">
        <v>168</v>
      </c>
    </row>
    <row r="111" spans="2:65" s="14" customFormat="1" ht="11.25">
      <c r="B111" s="163"/>
      <c r="D111" s="150" t="s">
        <v>179</v>
      </c>
      <c r="E111" s="164" t="s">
        <v>19</v>
      </c>
      <c r="F111" s="165" t="s">
        <v>183</v>
      </c>
      <c r="H111" s="166">
        <v>10.11</v>
      </c>
      <c r="I111" s="167"/>
      <c r="L111" s="163"/>
      <c r="M111" s="168"/>
      <c r="T111" s="169"/>
      <c r="AT111" s="164" t="s">
        <v>179</v>
      </c>
      <c r="AU111" s="164" t="s">
        <v>85</v>
      </c>
      <c r="AV111" s="14" t="s">
        <v>175</v>
      </c>
      <c r="AW111" s="14" t="s">
        <v>37</v>
      </c>
      <c r="AX111" s="14" t="s">
        <v>83</v>
      </c>
      <c r="AY111" s="164" t="s">
        <v>168</v>
      </c>
    </row>
    <row r="112" spans="2:65" s="1" customFormat="1" ht="66.75" customHeight="1">
      <c r="B112" s="33"/>
      <c r="C112" s="132" t="s">
        <v>175</v>
      </c>
      <c r="D112" s="132" t="s">
        <v>170</v>
      </c>
      <c r="E112" s="133" t="s">
        <v>394</v>
      </c>
      <c r="F112" s="134" t="s">
        <v>395</v>
      </c>
      <c r="G112" s="135" t="s">
        <v>283</v>
      </c>
      <c r="H112" s="136">
        <v>70.77</v>
      </c>
      <c r="I112" s="137"/>
      <c r="J112" s="138">
        <f>ROUND(I112*H112,2)</f>
        <v>0</v>
      </c>
      <c r="K112" s="134" t="s">
        <v>174</v>
      </c>
      <c r="L112" s="33"/>
      <c r="M112" s="139" t="s">
        <v>19</v>
      </c>
      <c r="N112" s="140" t="s">
        <v>47</v>
      </c>
      <c r="P112" s="141">
        <f>O112*H112</f>
        <v>0</v>
      </c>
      <c r="Q112" s="141">
        <v>0</v>
      </c>
      <c r="R112" s="141">
        <f>Q112*H112</f>
        <v>0</v>
      </c>
      <c r="S112" s="141">
        <v>0</v>
      </c>
      <c r="T112" s="142">
        <f>S112*H112</f>
        <v>0</v>
      </c>
      <c r="AR112" s="143" t="s">
        <v>175</v>
      </c>
      <c r="AT112" s="143" t="s">
        <v>170</v>
      </c>
      <c r="AU112" s="143" t="s">
        <v>85</v>
      </c>
      <c r="AY112" s="18" t="s">
        <v>168</v>
      </c>
      <c r="BE112" s="144">
        <f>IF(N112="základní",J112,0)</f>
        <v>0</v>
      </c>
      <c r="BF112" s="144">
        <f>IF(N112="snížená",J112,0)</f>
        <v>0</v>
      </c>
      <c r="BG112" s="144">
        <f>IF(N112="zákl. přenesená",J112,0)</f>
        <v>0</v>
      </c>
      <c r="BH112" s="144">
        <f>IF(N112="sníž. přenesená",J112,0)</f>
        <v>0</v>
      </c>
      <c r="BI112" s="144">
        <f>IF(N112="nulová",J112,0)</f>
        <v>0</v>
      </c>
      <c r="BJ112" s="18" t="s">
        <v>83</v>
      </c>
      <c r="BK112" s="144">
        <f>ROUND(I112*H112,2)</f>
        <v>0</v>
      </c>
      <c r="BL112" s="18" t="s">
        <v>175</v>
      </c>
      <c r="BM112" s="143" t="s">
        <v>514</v>
      </c>
    </row>
    <row r="113" spans="2:65" s="1" customFormat="1" ht="11.25">
      <c r="B113" s="33"/>
      <c r="D113" s="145" t="s">
        <v>177</v>
      </c>
      <c r="F113" s="146" t="s">
        <v>397</v>
      </c>
      <c r="I113" s="147"/>
      <c r="L113" s="33"/>
      <c r="M113" s="148"/>
      <c r="T113" s="54"/>
      <c r="AT113" s="18" t="s">
        <v>177</v>
      </c>
      <c r="AU113" s="18" t="s">
        <v>85</v>
      </c>
    </row>
    <row r="114" spans="2:65" s="12" customFormat="1" ht="22.5">
      <c r="B114" s="149"/>
      <c r="D114" s="150" t="s">
        <v>179</v>
      </c>
      <c r="E114" s="151" t="s">
        <v>19</v>
      </c>
      <c r="F114" s="152" t="s">
        <v>392</v>
      </c>
      <c r="H114" s="151" t="s">
        <v>19</v>
      </c>
      <c r="I114" s="153"/>
      <c r="L114" s="149"/>
      <c r="M114" s="154"/>
      <c r="T114" s="155"/>
      <c r="AT114" s="151" t="s">
        <v>179</v>
      </c>
      <c r="AU114" s="151" t="s">
        <v>85</v>
      </c>
      <c r="AV114" s="12" t="s">
        <v>83</v>
      </c>
      <c r="AW114" s="12" t="s">
        <v>37</v>
      </c>
      <c r="AX114" s="12" t="s">
        <v>76</v>
      </c>
      <c r="AY114" s="151" t="s">
        <v>168</v>
      </c>
    </row>
    <row r="115" spans="2:65" s="13" customFormat="1" ht="11.25">
      <c r="B115" s="156"/>
      <c r="D115" s="150" t="s">
        <v>179</v>
      </c>
      <c r="E115" s="157" t="s">
        <v>19</v>
      </c>
      <c r="F115" s="158" t="s">
        <v>515</v>
      </c>
      <c r="H115" s="159">
        <v>70.77</v>
      </c>
      <c r="I115" s="160"/>
      <c r="L115" s="156"/>
      <c r="M115" s="161"/>
      <c r="T115" s="162"/>
      <c r="AT115" s="157" t="s">
        <v>179</v>
      </c>
      <c r="AU115" s="157" t="s">
        <v>85</v>
      </c>
      <c r="AV115" s="13" t="s">
        <v>85</v>
      </c>
      <c r="AW115" s="13" t="s">
        <v>37</v>
      </c>
      <c r="AX115" s="13" t="s">
        <v>76</v>
      </c>
      <c r="AY115" s="157" t="s">
        <v>168</v>
      </c>
    </row>
    <row r="116" spans="2:65" s="14" customFormat="1" ht="11.25">
      <c r="B116" s="163"/>
      <c r="D116" s="150" t="s">
        <v>179</v>
      </c>
      <c r="E116" s="164" t="s">
        <v>19</v>
      </c>
      <c r="F116" s="165" t="s">
        <v>183</v>
      </c>
      <c r="H116" s="166">
        <v>70.77</v>
      </c>
      <c r="I116" s="167"/>
      <c r="L116" s="163"/>
      <c r="M116" s="168"/>
      <c r="T116" s="169"/>
      <c r="AT116" s="164" t="s">
        <v>179</v>
      </c>
      <c r="AU116" s="164" t="s">
        <v>85</v>
      </c>
      <c r="AV116" s="14" t="s">
        <v>175</v>
      </c>
      <c r="AW116" s="14" t="s">
        <v>37</v>
      </c>
      <c r="AX116" s="14" t="s">
        <v>83</v>
      </c>
      <c r="AY116" s="164" t="s">
        <v>168</v>
      </c>
    </row>
    <row r="117" spans="2:65" s="1" customFormat="1" ht="37.9" customHeight="1">
      <c r="B117" s="33"/>
      <c r="C117" s="132" t="s">
        <v>190</v>
      </c>
      <c r="D117" s="132" t="s">
        <v>170</v>
      </c>
      <c r="E117" s="133" t="s">
        <v>399</v>
      </c>
      <c r="F117" s="134" t="s">
        <v>400</v>
      </c>
      <c r="G117" s="135" t="s">
        <v>334</v>
      </c>
      <c r="H117" s="136">
        <v>18.198</v>
      </c>
      <c r="I117" s="137"/>
      <c r="J117" s="138">
        <f>ROUND(I117*H117,2)</f>
        <v>0</v>
      </c>
      <c r="K117" s="134" t="s">
        <v>174</v>
      </c>
      <c r="L117" s="33"/>
      <c r="M117" s="139" t="s">
        <v>19</v>
      </c>
      <c r="N117" s="140" t="s">
        <v>47</v>
      </c>
      <c r="P117" s="141">
        <f>O117*H117</f>
        <v>0</v>
      </c>
      <c r="Q117" s="141">
        <v>0</v>
      </c>
      <c r="R117" s="141">
        <f>Q117*H117</f>
        <v>0</v>
      </c>
      <c r="S117" s="141">
        <v>0</v>
      </c>
      <c r="T117" s="142">
        <f>S117*H117</f>
        <v>0</v>
      </c>
      <c r="AR117" s="143" t="s">
        <v>175</v>
      </c>
      <c r="AT117" s="143" t="s">
        <v>170</v>
      </c>
      <c r="AU117" s="143" t="s">
        <v>85</v>
      </c>
      <c r="AY117" s="18" t="s">
        <v>168</v>
      </c>
      <c r="BE117" s="144">
        <f>IF(N117="základní",J117,0)</f>
        <v>0</v>
      </c>
      <c r="BF117" s="144">
        <f>IF(N117="snížená",J117,0)</f>
        <v>0</v>
      </c>
      <c r="BG117" s="144">
        <f>IF(N117="zákl. přenesená",J117,0)</f>
        <v>0</v>
      </c>
      <c r="BH117" s="144">
        <f>IF(N117="sníž. přenesená",J117,0)</f>
        <v>0</v>
      </c>
      <c r="BI117" s="144">
        <f>IF(N117="nulová",J117,0)</f>
        <v>0</v>
      </c>
      <c r="BJ117" s="18" t="s">
        <v>83</v>
      </c>
      <c r="BK117" s="144">
        <f>ROUND(I117*H117,2)</f>
        <v>0</v>
      </c>
      <c r="BL117" s="18" t="s">
        <v>175</v>
      </c>
      <c r="BM117" s="143" t="s">
        <v>516</v>
      </c>
    </row>
    <row r="118" spans="2:65" s="1" customFormat="1" ht="11.25">
      <c r="B118" s="33"/>
      <c r="D118" s="145" t="s">
        <v>177</v>
      </c>
      <c r="F118" s="146" t="s">
        <v>402</v>
      </c>
      <c r="I118" s="147"/>
      <c r="L118" s="33"/>
      <c r="M118" s="148"/>
      <c r="T118" s="54"/>
      <c r="AT118" s="18" t="s">
        <v>177</v>
      </c>
      <c r="AU118" s="18" t="s">
        <v>85</v>
      </c>
    </row>
    <row r="119" spans="2:65" s="12" customFormat="1" ht="11.25">
      <c r="B119" s="149"/>
      <c r="D119" s="150" t="s">
        <v>179</v>
      </c>
      <c r="E119" s="151" t="s">
        <v>19</v>
      </c>
      <c r="F119" s="152" t="s">
        <v>403</v>
      </c>
      <c r="H119" s="151" t="s">
        <v>19</v>
      </c>
      <c r="I119" s="153"/>
      <c r="L119" s="149"/>
      <c r="M119" s="154"/>
      <c r="T119" s="155"/>
      <c r="AT119" s="151" t="s">
        <v>179</v>
      </c>
      <c r="AU119" s="151" t="s">
        <v>85</v>
      </c>
      <c r="AV119" s="12" t="s">
        <v>83</v>
      </c>
      <c r="AW119" s="12" t="s">
        <v>37</v>
      </c>
      <c r="AX119" s="12" t="s">
        <v>76</v>
      </c>
      <c r="AY119" s="151" t="s">
        <v>168</v>
      </c>
    </row>
    <row r="120" spans="2:65" s="13" customFormat="1" ht="11.25">
      <c r="B120" s="156"/>
      <c r="D120" s="150" t="s">
        <v>179</v>
      </c>
      <c r="E120" s="157" t="s">
        <v>19</v>
      </c>
      <c r="F120" s="158" t="s">
        <v>517</v>
      </c>
      <c r="H120" s="159">
        <v>18.198</v>
      </c>
      <c r="I120" s="160"/>
      <c r="L120" s="156"/>
      <c r="M120" s="161"/>
      <c r="T120" s="162"/>
      <c r="AT120" s="157" t="s">
        <v>179</v>
      </c>
      <c r="AU120" s="157" t="s">
        <v>85</v>
      </c>
      <c r="AV120" s="13" t="s">
        <v>85</v>
      </c>
      <c r="AW120" s="13" t="s">
        <v>37</v>
      </c>
      <c r="AX120" s="13" t="s">
        <v>76</v>
      </c>
      <c r="AY120" s="157" t="s">
        <v>168</v>
      </c>
    </row>
    <row r="121" spans="2:65" s="14" customFormat="1" ht="11.25">
      <c r="B121" s="163"/>
      <c r="D121" s="150" t="s">
        <v>179</v>
      </c>
      <c r="E121" s="164" t="s">
        <v>19</v>
      </c>
      <c r="F121" s="165" t="s">
        <v>183</v>
      </c>
      <c r="H121" s="166">
        <v>18.198</v>
      </c>
      <c r="I121" s="167"/>
      <c r="L121" s="163"/>
      <c r="M121" s="168"/>
      <c r="T121" s="169"/>
      <c r="AT121" s="164" t="s">
        <v>179</v>
      </c>
      <c r="AU121" s="164" t="s">
        <v>85</v>
      </c>
      <c r="AV121" s="14" t="s">
        <v>175</v>
      </c>
      <c r="AW121" s="14" t="s">
        <v>37</v>
      </c>
      <c r="AX121" s="14" t="s">
        <v>83</v>
      </c>
      <c r="AY121" s="164" t="s">
        <v>168</v>
      </c>
    </row>
    <row r="122" spans="2:65" s="11" customFormat="1" ht="22.9" customHeight="1">
      <c r="B122" s="120"/>
      <c r="D122" s="121" t="s">
        <v>75</v>
      </c>
      <c r="E122" s="130" t="s">
        <v>190</v>
      </c>
      <c r="F122" s="130" t="s">
        <v>405</v>
      </c>
      <c r="I122" s="123"/>
      <c r="J122" s="131">
        <f>BK122</f>
        <v>0</v>
      </c>
      <c r="L122" s="120"/>
      <c r="M122" s="125"/>
      <c r="P122" s="126">
        <f>SUM(P123:P146)</f>
        <v>0</v>
      </c>
      <c r="R122" s="126">
        <f>SUM(R123:R146)</f>
        <v>0</v>
      </c>
      <c r="T122" s="127">
        <f>SUM(T123:T146)</f>
        <v>0</v>
      </c>
      <c r="AR122" s="121" t="s">
        <v>83</v>
      </c>
      <c r="AT122" s="128" t="s">
        <v>75</v>
      </c>
      <c r="AU122" s="128" t="s">
        <v>83</v>
      </c>
      <c r="AY122" s="121" t="s">
        <v>168</v>
      </c>
      <c r="BK122" s="129">
        <f>SUM(BK123:BK146)</f>
        <v>0</v>
      </c>
    </row>
    <row r="123" spans="2:65" s="1" customFormat="1" ht="44.25" customHeight="1">
      <c r="B123" s="33"/>
      <c r="C123" s="132" t="s">
        <v>207</v>
      </c>
      <c r="D123" s="132" t="s">
        <v>170</v>
      </c>
      <c r="E123" s="133" t="s">
        <v>406</v>
      </c>
      <c r="F123" s="134" t="s">
        <v>407</v>
      </c>
      <c r="G123" s="135" t="s">
        <v>173</v>
      </c>
      <c r="H123" s="136">
        <v>886</v>
      </c>
      <c r="I123" s="137"/>
      <c r="J123" s="138">
        <f>ROUND(I123*H123,2)</f>
        <v>0</v>
      </c>
      <c r="K123" s="134" t="s">
        <v>174</v>
      </c>
      <c r="L123" s="33"/>
      <c r="M123" s="139" t="s">
        <v>19</v>
      </c>
      <c r="N123" s="140" t="s">
        <v>47</v>
      </c>
      <c r="P123" s="141">
        <f>O123*H123</f>
        <v>0</v>
      </c>
      <c r="Q123" s="141">
        <v>0</v>
      </c>
      <c r="R123" s="141">
        <f>Q123*H123</f>
        <v>0</v>
      </c>
      <c r="S123" s="141">
        <v>0</v>
      </c>
      <c r="T123" s="142">
        <f>S123*H123</f>
        <v>0</v>
      </c>
      <c r="AR123" s="143" t="s">
        <v>175</v>
      </c>
      <c r="AT123" s="143" t="s">
        <v>170</v>
      </c>
      <c r="AU123" s="143" t="s">
        <v>85</v>
      </c>
      <c r="AY123" s="18" t="s">
        <v>168</v>
      </c>
      <c r="BE123" s="144">
        <f>IF(N123="základní",J123,0)</f>
        <v>0</v>
      </c>
      <c r="BF123" s="144">
        <f>IF(N123="snížená",J123,0)</f>
        <v>0</v>
      </c>
      <c r="BG123" s="144">
        <f>IF(N123="zákl. přenesená",J123,0)</f>
        <v>0</v>
      </c>
      <c r="BH123" s="144">
        <f>IF(N123="sníž. přenesená",J123,0)</f>
        <v>0</v>
      </c>
      <c r="BI123" s="144">
        <f>IF(N123="nulová",J123,0)</f>
        <v>0</v>
      </c>
      <c r="BJ123" s="18" t="s">
        <v>83</v>
      </c>
      <c r="BK123" s="144">
        <f>ROUND(I123*H123,2)</f>
        <v>0</v>
      </c>
      <c r="BL123" s="18" t="s">
        <v>175</v>
      </c>
      <c r="BM123" s="143" t="s">
        <v>518</v>
      </c>
    </row>
    <row r="124" spans="2:65" s="1" customFormat="1" ht="11.25">
      <c r="B124" s="33"/>
      <c r="D124" s="145" t="s">
        <v>177</v>
      </c>
      <c r="F124" s="146" t="s">
        <v>409</v>
      </c>
      <c r="I124" s="147"/>
      <c r="L124" s="33"/>
      <c r="M124" s="148"/>
      <c r="T124" s="54"/>
      <c r="AT124" s="18" t="s">
        <v>177</v>
      </c>
      <c r="AU124" s="18" t="s">
        <v>85</v>
      </c>
    </row>
    <row r="125" spans="2:65" s="12" customFormat="1" ht="22.5">
      <c r="B125" s="149"/>
      <c r="D125" s="150" t="s">
        <v>179</v>
      </c>
      <c r="E125" s="151" t="s">
        <v>19</v>
      </c>
      <c r="F125" s="152" t="s">
        <v>410</v>
      </c>
      <c r="H125" s="151" t="s">
        <v>19</v>
      </c>
      <c r="I125" s="153"/>
      <c r="L125" s="149"/>
      <c r="M125" s="154"/>
      <c r="T125" s="155"/>
      <c r="AT125" s="151" t="s">
        <v>179</v>
      </c>
      <c r="AU125" s="151" t="s">
        <v>85</v>
      </c>
      <c r="AV125" s="12" t="s">
        <v>83</v>
      </c>
      <c r="AW125" s="12" t="s">
        <v>37</v>
      </c>
      <c r="AX125" s="12" t="s">
        <v>76</v>
      </c>
      <c r="AY125" s="151" t="s">
        <v>168</v>
      </c>
    </row>
    <row r="126" spans="2:65" s="12" customFormat="1" ht="11.25">
      <c r="B126" s="149"/>
      <c r="D126" s="150" t="s">
        <v>179</v>
      </c>
      <c r="E126" s="151" t="s">
        <v>19</v>
      </c>
      <c r="F126" s="152" t="s">
        <v>181</v>
      </c>
      <c r="H126" s="151" t="s">
        <v>19</v>
      </c>
      <c r="I126" s="153"/>
      <c r="L126" s="149"/>
      <c r="M126" s="154"/>
      <c r="T126" s="155"/>
      <c r="AT126" s="151" t="s">
        <v>179</v>
      </c>
      <c r="AU126" s="151" t="s">
        <v>85</v>
      </c>
      <c r="AV126" s="12" t="s">
        <v>83</v>
      </c>
      <c r="AW126" s="12" t="s">
        <v>37</v>
      </c>
      <c r="AX126" s="12" t="s">
        <v>76</v>
      </c>
      <c r="AY126" s="151" t="s">
        <v>168</v>
      </c>
    </row>
    <row r="127" spans="2:65" s="13" customFormat="1" ht="11.25">
      <c r="B127" s="156"/>
      <c r="D127" s="150" t="s">
        <v>179</v>
      </c>
      <c r="E127" s="157" t="s">
        <v>19</v>
      </c>
      <c r="F127" s="158" t="s">
        <v>519</v>
      </c>
      <c r="H127" s="159">
        <v>886</v>
      </c>
      <c r="I127" s="160"/>
      <c r="L127" s="156"/>
      <c r="M127" s="161"/>
      <c r="T127" s="162"/>
      <c r="AT127" s="157" t="s">
        <v>179</v>
      </c>
      <c r="AU127" s="157" t="s">
        <v>85</v>
      </c>
      <c r="AV127" s="13" t="s">
        <v>85</v>
      </c>
      <c r="AW127" s="13" t="s">
        <v>37</v>
      </c>
      <c r="AX127" s="13" t="s">
        <v>76</v>
      </c>
      <c r="AY127" s="157" t="s">
        <v>168</v>
      </c>
    </row>
    <row r="128" spans="2:65" s="14" customFormat="1" ht="11.25">
      <c r="B128" s="163"/>
      <c r="D128" s="150" t="s">
        <v>179</v>
      </c>
      <c r="E128" s="164" t="s">
        <v>19</v>
      </c>
      <c r="F128" s="165" t="s">
        <v>183</v>
      </c>
      <c r="H128" s="166">
        <v>886</v>
      </c>
      <c r="I128" s="167"/>
      <c r="L128" s="163"/>
      <c r="M128" s="168"/>
      <c r="T128" s="169"/>
      <c r="AT128" s="164" t="s">
        <v>179</v>
      </c>
      <c r="AU128" s="164" t="s">
        <v>85</v>
      </c>
      <c r="AV128" s="14" t="s">
        <v>175</v>
      </c>
      <c r="AW128" s="14" t="s">
        <v>37</v>
      </c>
      <c r="AX128" s="14" t="s">
        <v>83</v>
      </c>
      <c r="AY128" s="164" t="s">
        <v>168</v>
      </c>
    </row>
    <row r="129" spans="2:65" s="1" customFormat="1" ht="24.2" customHeight="1">
      <c r="B129" s="33"/>
      <c r="C129" s="132" t="s">
        <v>218</v>
      </c>
      <c r="D129" s="132" t="s">
        <v>170</v>
      </c>
      <c r="E129" s="133" t="s">
        <v>412</v>
      </c>
      <c r="F129" s="134" t="s">
        <v>413</v>
      </c>
      <c r="G129" s="135" t="s">
        <v>173</v>
      </c>
      <c r="H129" s="136">
        <v>886</v>
      </c>
      <c r="I129" s="137"/>
      <c r="J129" s="138">
        <f>ROUND(I129*H129,2)</f>
        <v>0</v>
      </c>
      <c r="K129" s="134" t="s">
        <v>174</v>
      </c>
      <c r="L129" s="33"/>
      <c r="M129" s="139" t="s">
        <v>19</v>
      </c>
      <c r="N129" s="140" t="s">
        <v>47</v>
      </c>
      <c r="P129" s="141">
        <f>O129*H129</f>
        <v>0</v>
      </c>
      <c r="Q129" s="141">
        <v>0</v>
      </c>
      <c r="R129" s="141">
        <f>Q129*H129</f>
        <v>0</v>
      </c>
      <c r="S129" s="141">
        <v>0</v>
      </c>
      <c r="T129" s="142">
        <f>S129*H129</f>
        <v>0</v>
      </c>
      <c r="AR129" s="143" t="s">
        <v>175</v>
      </c>
      <c r="AT129" s="143" t="s">
        <v>170</v>
      </c>
      <c r="AU129" s="143" t="s">
        <v>85</v>
      </c>
      <c r="AY129" s="18" t="s">
        <v>168</v>
      </c>
      <c r="BE129" s="144">
        <f>IF(N129="základní",J129,0)</f>
        <v>0</v>
      </c>
      <c r="BF129" s="144">
        <f>IF(N129="snížená",J129,0)</f>
        <v>0</v>
      </c>
      <c r="BG129" s="144">
        <f>IF(N129="zákl. přenesená",J129,0)</f>
        <v>0</v>
      </c>
      <c r="BH129" s="144">
        <f>IF(N129="sníž. přenesená",J129,0)</f>
        <v>0</v>
      </c>
      <c r="BI129" s="144">
        <f>IF(N129="nulová",J129,0)</f>
        <v>0</v>
      </c>
      <c r="BJ129" s="18" t="s">
        <v>83</v>
      </c>
      <c r="BK129" s="144">
        <f>ROUND(I129*H129,2)</f>
        <v>0</v>
      </c>
      <c r="BL129" s="18" t="s">
        <v>175</v>
      </c>
      <c r="BM129" s="143" t="s">
        <v>520</v>
      </c>
    </row>
    <row r="130" spans="2:65" s="1" customFormat="1" ht="11.25">
      <c r="B130" s="33"/>
      <c r="D130" s="145" t="s">
        <v>177</v>
      </c>
      <c r="F130" s="146" t="s">
        <v>415</v>
      </c>
      <c r="I130" s="147"/>
      <c r="L130" s="33"/>
      <c r="M130" s="148"/>
      <c r="T130" s="54"/>
      <c r="AT130" s="18" t="s">
        <v>177</v>
      </c>
      <c r="AU130" s="18" t="s">
        <v>85</v>
      </c>
    </row>
    <row r="131" spans="2:65" s="12" customFormat="1" ht="22.5">
      <c r="B131" s="149"/>
      <c r="D131" s="150" t="s">
        <v>179</v>
      </c>
      <c r="E131" s="151" t="s">
        <v>19</v>
      </c>
      <c r="F131" s="152" t="s">
        <v>416</v>
      </c>
      <c r="H131" s="151" t="s">
        <v>19</v>
      </c>
      <c r="I131" s="153"/>
      <c r="L131" s="149"/>
      <c r="M131" s="154"/>
      <c r="T131" s="155"/>
      <c r="AT131" s="151" t="s">
        <v>179</v>
      </c>
      <c r="AU131" s="151" t="s">
        <v>85</v>
      </c>
      <c r="AV131" s="12" t="s">
        <v>83</v>
      </c>
      <c r="AW131" s="12" t="s">
        <v>37</v>
      </c>
      <c r="AX131" s="12" t="s">
        <v>76</v>
      </c>
      <c r="AY131" s="151" t="s">
        <v>168</v>
      </c>
    </row>
    <row r="132" spans="2:65" s="12" customFormat="1" ht="11.25">
      <c r="B132" s="149"/>
      <c r="D132" s="150" t="s">
        <v>179</v>
      </c>
      <c r="E132" s="151" t="s">
        <v>19</v>
      </c>
      <c r="F132" s="152" t="s">
        <v>181</v>
      </c>
      <c r="H132" s="151" t="s">
        <v>19</v>
      </c>
      <c r="I132" s="153"/>
      <c r="L132" s="149"/>
      <c r="M132" s="154"/>
      <c r="T132" s="155"/>
      <c r="AT132" s="151" t="s">
        <v>179</v>
      </c>
      <c r="AU132" s="151" t="s">
        <v>85</v>
      </c>
      <c r="AV132" s="12" t="s">
        <v>83</v>
      </c>
      <c r="AW132" s="12" t="s">
        <v>37</v>
      </c>
      <c r="AX132" s="12" t="s">
        <v>76</v>
      </c>
      <c r="AY132" s="151" t="s">
        <v>168</v>
      </c>
    </row>
    <row r="133" spans="2:65" s="13" customFormat="1" ht="11.25">
      <c r="B133" s="156"/>
      <c r="D133" s="150" t="s">
        <v>179</v>
      </c>
      <c r="E133" s="157" t="s">
        <v>19</v>
      </c>
      <c r="F133" s="158" t="s">
        <v>508</v>
      </c>
      <c r="H133" s="159">
        <v>886</v>
      </c>
      <c r="I133" s="160"/>
      <c r="L133" s="156"/>
      <c r="M133" s="161"/>
      <c r="T133" s="162"/>
      <c r="AT133" s="157" t="s">
        <v>179</v>
      </c>
      <c r="AU133" s="157" t="s">
        <v>85</v>
      </c>
      <c r="AV133" s="13" t="s">
        <v>85</v>
      </c>
      <c r="AW133" s="13" t="s">
        <v>37</v>
      </c>
      <c r="AX133" s="13" t="s">
        <v>76</v>
      </c>
      <c r="AY133" s="157" t="s">
        <v>168</v>
      </c>
    </row>
    <row r="134" spans="2:65" s="14" customFormat="1" ht="11.25">
      <c r="B134" s="163"/>
      <c r="D134" s="150" t="s">
        <v>179</v>
      </c>
      <c r="E134" s="164" t="s">
        <v>19</v>
      </c>
      <c r="F134" s="165" t="s">
        <v>183</v>
      </c>
      <c r="H134" s="166">
        <v>886</v>
      </c>
      <c r="I134" s="167"/>
      <c r="L134" s="163"/>
      <c r="M134" s="168"/>
      <c r="T134" s="169"/>
      <c r="AT134" s="164" t="s">
        <v>179</v>
      </c>
      <c r="AU134" s="164" t="s">
        <v>85</v>
      </c>
      <c r="AV134" s="14" t="s">
        <v>175</v>
      </c>
      <c r="AW134" s="14" t="s">
        <v>37</v>
      </c>
      <c r="AX134" s="14" t="s">
        <v>83</v>
      </c>
      <c r="AY134" s="164" t="s">
        <v>168</v>
      </c>
    </row>
    <row r="135" spans="2:65" s="1" customFormat="1" ht="24.2" customHeight="1">
      <c r="B135" s="33"/>
      <c r="C135" s="132" t="s">
        <v>230</v>
      </c>
      <c r="D135" s="132" t="s">
        <v>170</v>
      </c>
      <c r="E135" s="133" t="s">
        <v>418</v>
      </c>
      <c r="F135" s="134" t="s">
        <v>419</v>
      </c>
      <c r="G135" s="135" t="s">
        <v>173</v>
      </c>
      <c r="H135" s="136">
        <v>886</v>
      </c>
      <c r="I135" s="137"/>
      <c r="J135" s="138">
        <f>ROUND(I135*H135,2)</f>
        <v>0</v>
      </c>
      <c r="K135" s="134" t="s">
        <v>174</v>
      </c>
      <c r="L135" s="33"/>
      <c r="M135" s="139" t="s">
        <v>19</v>
      </c>
      <c r="N135" s="140" t="s">
        <v>47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175</v>
      </c>
      <c r="AT135" s="143" t="s">
        <v>170</v>
      </c>
      <c r="AU135" s="143" t="s">
        <v>85</v>
      </c>
      <c r="AY135" s="18" t="s">
        <v>168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8" t="s">
        <v>83</v>
      </c>
      <c r="BK135" s="144">
        <f>ROUND(I135*H135,2)</f>
        <v>0</v>
      </c>
      <c r="BL135" s="18" t="s">
        <v>175</v>
      </c>
      <c r="BM135" s="143" t="s">
        <v>521</v>
      </c>
    </row>
    <row r="136" spans="2:65" s="1" customFormat="1" ht="11.25">
      <c r="B136" s="33"/>
      <c r="D136" s="145" t="s">
        <v>177</v>
      </c>
      <c r="F136" s="146" t="s">
        <v>421</v>
      </c>
      <c r="I136" s="147"/>
      <c r="L136" s="33"/>
      <c r="M136" s="148"/>
      <c r="T136" s="54"/>
      <c r="AT136" s="18" t="s">
        <v>177</v>
      </c>
      <c r="AU136" s="18" t="s">
        <v>85</v>
      </c>
    </row>
    <row r="137" spans="2:65" s="12" customFormat="1" ht="11.25">
      <c r="B137" s="149"/>
      <c r="D137" s="150" t="s">
        <v>179</v>
      </c>
      <c r="E137" s="151" t="s">
        <v>19</v>
      </c>
      <c r="F137" s="152" t="s">
        <v>422</v>
      </c>
      <c r="H137" s="151" t="s">
        <v>19</v>
      </c>
      <c r="I137" s="153"/>
      <c r="L137" s="149"/>
      <c r="M137" s="154"/>
      <c r="T137" s="155"/>
      <c r="AT137" s="151" t="s">
        <v>179</v>
      </c>
      <c r="AU137" s="151" t="s">
        <v>85</v>
      </c>
      <c r="AV137" s="12" t="s">
        <v>83</v>
      </c>
      <c r="AW137" s="12" t="s">
        <v>37</v>
      </c>
      <c r="AX137" s="12" t="s">
        <v>76</v>
      </c>
      <c r="AY137" s="151" t="s">
        <v>168</v>
      </c>
    </row>
    <row r="138" spans="2:65" s="12" customFormat="1" ht="11.25">
      <c r="B138" s="149"/>
      <c r="D138" s="150" t="s">
        <v>179</v>
      </c>
      <c r="E138" s="151" t="s">
        <v>19</v>
      </c>
      <c r="F138" s="152" t="s">
        <v>181</v>
      </c>
      <c r="H138" s="151" t="s">
        <v>19</v>
      </c>
      <c r="I138" s="153"/>
      <c r="L138" s="149"/>
      <c r="M138" s="154"/>
      <c r="T138" s="155"/>
      <c r="AT138" s="151" t="s">
        <v>179</v>
      </c>
      <c r="AU138" s="151" t="s">
        <v>85</v>
      </c>
      <c r="AV138" s="12" t="s">
        <v>83</v>
      </c>
      <c r="AW138" s="12" t="s">
        <v>37</v>
      </c>
      <c r="AX138" s="12" t="s">
        <v>76</v>
      </c>
      <c r="AY138" s="151" t="s">
        <v>168</v>
      </c>
    </row>
    <row r="139" spans="2:65" s="13" customFormat="1" ht="11.25">
      <c r="B139" s="156"/>
      <c r="D139" s="150" t="s">
        <v>179</v>
      </c>
      <c r="E139" s="157" t="s">
        <v>19</v>
      </c>
      <c r="F139" s="158" t="s">
        <v>508</v>
      </c>
      <c r="H139" s="159">
        <v>886</v>
      </c>
      <c r="I139" s="160"/>
      <c r="L139" s="156"/>
      <c r="M139" s="161"/>
      <c r="T139" s="162"/>
      <c r="AT139" s="157" t="s">
        <v>179</v>
      </c>
      <c r="AU139" s="157" t="s">
        <v>85</v>
      </c>
      <c r="AV139" s="13" t="s">
        <v>85</v>
      </c>
      <c r="AW139" s="13" t="s">
        <v>37</v>
      </c>
      <c r="AX139" s="13" t="s">
        <v>76</v>
      </c>
      <c r="AY139" s="157" t="s">
        <v>168</v>
      </c>
    </row>
    <row r="140" spans="2:65" s="14" customFormat="1" ht="11.25">
      <c r="B140" s="163"/>
      <c r="D140" s="150" t="s">
        <v>179</v>
      </c>
      <c r="E140" s="164" t="s">
        <v>19</v>
      </c>
      <c r="F140" s="165" t="s">
        <v>183</v>
      </c>
      <c r="H140" s="166">
        <v>886</v>
      </c>
      <c r="I140" s="167"/>
      <c r="L140" s="163"/>
      <c r="M140" s="168"/>
      <c r="T140" s="169"/>
      <c r="AT140" s="164" t="s">
        <v>179</v>
      </c>
      <c r="AU140" s="164" t="s">
        <v>85</v>
      </c>
      <c r="AV140" s="14" t="s">
        <v>175</v>
      </c>
      <c r="AW140" s="14" t="s">
        <v>37</v>
      </c>
      <c r="AX140" s="14" t="s">
        <v>83</v>
      </c>
      <c r="AY140" s="164" t="s">
        <v>168</v>
      </c>
    </row>
    <row r="141" spans="2:65" s="1" customFormat="1" ht="49.15" customHeight="1">
      <c r="B141" s="33"/>
      <c r="C141" s="132" t="s">
        <v>241</v>
      </c>
      <c r="D141" s="132" t="s">
        <v>170</v>
      </c>
      <c r="E141" s="133" t="s">
        <v>423</v>
      </c>
      <c r="F141" s="134" t="s">
        <v>424</v>
      </c>
      <c r="G141" s="135" t="s">
        <v>173</v>
      </c>
      <c r="H141" s="136">
        <v>886</v>
      </c>
      <c r="I141" s="137"/>
      <c r="J141" s="138">
        <f>ROUND(I141*H141,2)</f>
        <v>0</v>
      </c>
      <c r="K141" s="134" t="s">
        <v>174</v>
      </c>
      <c r="L141" s="33"/>
      <c r="M141" s="139" t="s">
        <v>19</v>
      </c>
      <c r="N141" s="140" t="s">
        <v>47</v>
      </c>
      <c r="P141" s="141">
        <f>O141*H141</f>
        <v>0</v>
      </c>
      <c r="Q141" s="141">
        <v>0</v>
      </c>
      <c r="R141" s="141">
        <f>Q141*H141</f>
        <v>0</v>
      </c>
      <c r="S141" s="141">
        <v>0</v>
      </c>
      <c r="T141" s="142">
        <f>S141*H141</f>
        <v>0</v>
      </c>
      <c r="AR141" s="143" t="s">
        <v>175</v>
      </c>
      <c r="AT141" s="143" t="s">
        <v>170</v>
      </c>
      <c r="AU141" s="143" t="s">
        <v>85</v>
      </c>
      <c r="AY141" s="18" t="s">
        <v>168</v>
      </c>
      <c r="BE141" s="144">
        <f>IF(N141="základní",J141,0)</f>
        <v>0</v>
      </c>
      <c r="BF141" s="144">
        <f>IF(N141="snížená",J141,0)</f>
        <v>0</v>
      </c>
      <c r="BG141" s="144">
        <f>IF(N141="zákl. přenesená",J141,0)</f>
        <v>0</v>
      </c>
      <c r="BH141" s="144">
        <f>IF(N141="sníž. přenesená",J141,0)</f>
        <v>0</v>
      </c>
      <c r="BI141" s="144">
        <f>IF(N141="nulová",J141,0)</f>
        <v>0</v>
      </c>
      <c r="BJ141" s="18" t="s">
        <v>83</v>
      </c>
      <c r="BK141" s="144">
        <f>ROUND(I141*H141,2)</f>
        <v>0</v>
      </c>
      <c r="BL141" s="18" t="s">
        <v>175</v>
      </c>
      <c r="BM141" s="143" t="s">
        <v>522</v>
      </c>
    </row>
    <row r="142" spans="2:65" s="1" customFormat="1" ht="11.25">
      <c r="B142" s="33"/>
      <c r="D142" s="145" t="s">
        <v>177</v>
      </c>
      <c r="F142" s="146" t="s">
        <v>426</v>
      </c>
      <c r="I142" s="147"/>
      <c r="L142" s="33"/>
      <c r="M142" s="148"/>
      <c r="T142" s="54"/>
      <c r="AT142" s="18" t="s">
        <v>177</v>
      </c>
      <c r="AU142" s="18" t="s">
        <v>85</v>
      </c>
    </row>
    <row r="143" spans="2:65" s="12" customFormat="1" ht="22.5">
      <c r="B143" s="149"/>
      <c r="D143" s="150" t="s">
        <v>179</v>
      </c>
      <c r="E143" s="151" t="s">
        <v>19</v>
      </c>
      <c r="F143" s="152" t="s">
        <v>427</v>
      </c>
      <c r="H143" s="151" t="s">
        <v>19</v>
      </c>
      <c r="I143" s="153"/>
      <c r="L143" s="149"/>
      <c r="M143" s="154"/>
      <c r="T143" s="155"/>
      <c r="AT143" s="151" t="s">
        <v>179</v>
      </c>
      <c r="AU143" s="151" t="s">
        <v>85</v>
      </c>
      <c r="AV143" s="12" t="s">
        <v>83</v>
      </c>
      <c r="AW143" s="12" t="s">
        <v>37</v>
      </c>
      <c r="AX143" s="12" t="s">
        <v>76</v>
      </c>
      <c r="AY143" s="151" t="s">
        <v>168</v>
      </c>
    </row>
    <row r="144" spans="2:65" s="12" customFormat="1" ht="11.25">
      <c r="B144" s="149"/>
      <c r="D144" s="150" t="s">
        <v>179</v>
      </c>
      <c r="E144" s="151" t="s">
        <v>19</v>
      </c>
      <c r="F144" s="152" t="s">
        <v>181</v>
      </c>
      <c r="H144" s="151" t="s">
        <v>19</v>
      </c>
      <c r="I144" s="153"/>
      <c r="L144" s="149"/>
      <c r="M144" s="154"/>
      <c r="T144" s="155"/>
      <c r="AT144" s="151" t="s">
        <v>179</v>
      </c>
      <c r="AU144" s="151" t="s">
        <v>85</v>
      </c>
      <c r="AV144" s="12" t="s">
        <v>83</v>
      </c>
      <c r="AW144" s="12" t="s">
        <v>37</v>
      </c>
      <c r="AX144" s="12" t="s">
        <v>76</v>
      </c>
      <c r="AY144" s="151" t="s">
        <v>168</v>
      </c>
    </row>
    <row r="145" spans="2:65" s="13" customFormat="1" ht="11.25">
      <c r="B145" s="156"/>
      <c r="D145" s="150" t="s">
        <v>179</v>
      </c>
      <c r="E145" s="157" t="s">
        <v>19</v>
      </c>
      <c r="F145" s="158" t="s">
        <v>523</v>
      </c>
      <c r="H145" s="159">
        <v>886</v>
      </c>
      <c r="I145" s="160"/>
      <c r="L145" s="156"/>
      <c r="M145" s="161"/>
      <c r="T145" s="162"/>
      <c r="AT145" s="157" t="s">
        <v>179</v>
      </c>
      <c r="AU145" s="157" t="s">
        <v>85</v>
      </c>
      <c r="AV145" s="13" t="s">
        <v>85</v>
      </c>
      <c r="AW145" s="13" t="s">
        <v>37</v>
      </c>
      <c r="AX145" s="13" t="s">
        <v>76</v>
      </c>
      <c r="AY145" s="157" t="s">
        <v>168</v>
      </c>
    </row>
    <row r="146" spans="2:65" s="14" customFormat="1" ht="11.25">
      <c r="B146" s="163"/>
      <c r="D146" s="150" t="s">
        <v>179</v>
      </c>
      <c r="E146" s="164" t="s">
        <v>19</v>
      </c>
      <c r="F146" s="165" t="s">
        <v>183</v>
      </c>
      <c r="H146" s="166">
        <v>886</v>
      </c>
      <c r="I146" s="167"/>
      <c r="L146" s="163"/>
      <c r="M146" s="168"/>
      <c r="T146" s="169"/>
      <c r="AT146" s="164" t="s">
        <v>179</v>
      </c>
      <c r="AU146" s="164" t="s">
        <v>85</v>
      </c>
      <c r="AV146" s="14" t="s">
        <v>175</v>
      </c>
      <c r="AW146" s="14" t="s">
        <v>37</v>
      </c>
      <c r="AX146" s="14" t="s">
        <v>83</v>
      </c>
      <c r="AY146" s="164" t="s">
        <v>168</v>
      </c>
    </row>
    <row r="147" spans="2:65" s="11" customFormat="1" ht="22.9" customHeight="1">
      <c r="B147" s="120"/>
      <c r="D147" s="121" t="s">
        <v>75</v>
      </c>
      <c r="E147" s="130" t="s">
        <v>241</v>
      </c>
      <c r="F147" s="130" t="s">
        <v>318</v>
      </c>
      <c r="I147" s="123"/>
      <c r="J147" s="131">
        <f>BK147</f>
        <v>0</v>
      </c>
      <c r="L147" s="120"/>
      <c r="M147" s="125"/>
      <c r="P147" s="126">
        <f>SUM(P148:P206)</f>
        <v>0</v>
      </c>
      <c r="R147" s="126">
        <f>SUM(R148:R206)</f>
        <v>140.628557</v>
      </c>
      <c r="T147" s="127">
        <f>SUM(T148:T206)</f>
        <v>0</v>
      </c>
      <c r="AR147" s="121" t="s">
        <v>83</v>
      </c>
      <c r="AT147" s="128" t="s">
        <v>75</v>
      </c>
      <c r="AU147" s="128" t="s">
        <v>83</v>
      </c>
      <c r="AY147" s="121" t="s">
        <v>168</v>
      </c>
      <c r="BK147" s="129">
        <f>SUM(BK148:BK206)</f>
        <v>0</v>
      </c>
    </row>
    <row r="148" spans="2:65" s="1" customFormat="1" ht="62.65" customHeight="1">
      <c r="B148" s="33"/>
      <c r="C148" s="132" t="s">
        <v>248</v>
      </c>
      <c r="D148" s="132" t="s">
        <v>170</v>
      </c>
      <c r="E148" s="133" t="s">
        <v>440</v>
      </c>
      <c r="F148" s="134" t="s">
        <v>441</v>
      </c>
      <c r="G148" s="135" t="s">
        <v>251</v>
      </c>
      <c r="H148" s="136">
        <v>460</v>
      </c>
      <c r="I148" s="137"/>
      <c r="J148" s="138">
        <f>ROUND(I148*H148,2)</f>
        <v>0</v>
      </c>
      <c r="K148" s="134" t="s">
        <v>174</v>
      </c>
      <c r="L148" s="33"/>
      <c r="M148" s="139" t="s">
        <v>19</v>
      </c>
      <c r="N148" s="140" t="s">
        <v>47</v>
      </c>
      <c r="P148" s="141">
        <f>O148*H148</f>
        <v>0</v>
      </c>
      <c r="Q148" s="141">
        <v>8.9779999999999999E-2</v>
      </c>
      <c r="R148" s="141">
        <f>Q148*H148</f>
        <v>41.2988</v>
      </c>
      <c r="S148" s="141">
        <v>0</v>
      </c>
      <c r="T148" s="142">
        <f>S148*H148</f>
        <v>0</v>
      </c>
      <c r="AR148" s="143" t="s">
        <v>175</v>
      </c>
      <c r="AT148" s="143" t="s">
        <v>170</v>
      </c>
      <c r="AU148" s="143" t="s">
        <v>85</v>
      </c>
      <c r="AY148" s="18" t="s">
        <v>168</v>
      </c>
      <c r="BE148" s="144">
        <f>IF(N148="základní",J148,0)</f>
        <v>0</v>
      </c>
      <c r="BF148" s="144">
        <f>IF(N148="snížená",J148,0)</f>
        <v>0</v>
      </c>
      <c r="BG148" s="144">
        <f>IF(N148="zákl. přenesená",J148,0)</f>
        <v>0</v>
      </c>
      <c r="BH148" s="144">
        <f>IF(N148="sníž. přenesená",J148,0)</f>
        <v>0</v>
      </c>
      <c r="BI148" s="144">
        <f>IF(N148="nulová",J148,0)</f>
        <v>0</v>
      </c>
      <c r="BJ148" s="18" t="s">
        <v>83</v>
      </c>
      <c r="BK148" s="144">
        <f>ROUND(I148*H148,2)</f>
        <v>0</v>
      </c>
      <c r="BL148" s="18" t="s">
        <v>175</v>
      </c>
      <c r="BM148" s="143" t="s">
        <v>524</v>
      </c>
    </row>
    <row r="149" spans="2:65" s="1" customFormat="1" ht="11.25">
      <c r="B149" s="33"/>
      <c r="D149" s="145" t="s">
        <v>177</v>
      </c>
      <c r="F149" s="146" t="s">
        <v>443</v>
      </c>
      <c r="I149" s="147"/>
      <c r="L149" s="33"/>
      <c r="M149" s="148"/>
      <c r="T149" s="54"/>
      <c r="AT149" s="18" t="s">
        <v>177</v>
      </c>
      <c r="AU149" s="18" t="s">
        <v>85</v>
      </c>
    </row>
    <row r="150" spans="2:65" s="12" customFormat="1" ht="11.25">
      <c r="B150" s="149"/>
      <c r="D150" s="150" t="s">
        <v>179</v>
      </c>
      <c r="E150" s="151" t="s">
        <v>19</v>
      </c>
      <c r="F150" s="152" t="s">
        <v>444</v>
      </c>
      <c r="H150" s="151" t="s">
        <v>19</v>
      </c>
      <c r="I150" s="153"/>
      <c r="L150" s="149"/>
      <c r="M150" s="154"/>
      <c r="T150" s="155"/>
      <c r="AT150" s="151" t="s">
        <v>179</v>
      </c>
      <c r="AU150" s="151" t="s">
        <v>85</v>
      </c>
      <c r="AV150" s="12" t="s">
        <v>83</v>
      </c>
      <c r="AW150" s="12" t="s">
        <v>37</v>
      </c>
      <c r="AX150" s="12" t="s">
        <v>76</v>
      </c>
      <c r="AY150" s="151" t="s">
        <v>168</v>
      </c>
    </row>
    <row r="151" spans="2:65" s="12" customFormat="1" ht="11.25">
      <c r="B151" s="149"/>
      <c r="D151" s="150" t="s">
        <v>179</v>
      </c>
      <c r="E151" s="151" t="s">
        <v>19</v>
      </c>
      <c r="F151" s="152" t="s">
        <v>181</v>
      </c>
      <c r="H151" s="151" t="s">
        <v>19</v>
      </c>
      <c r="I151" s="153"/>
      <c r="L151" s="149"/>
      <c r="M151" s="154"/>
      <c r="T151" s="155"/>
      <c r="AT151" s="151" t="s">
        <v>179</v>
      </c>
      <c r="AU151" s="151" t="s">
        <v>85</v>
      </c>
      <c r="AV151" s="12" t="s">
        <v>83</v>
      </c>
      <c r="AW151" s="12" t="s">
        <v>37</v>
      </c>
      <c r="AX151" s="12" t="s">
        <v>76</v>
      </c>
      <c r="AY151" s="151" t="s">
        <v>168</v>
      </c>
    </row>
    <row r="152" spans="2:65" s="13" customFormat="1" ht="11.25">
      <c r="B152" s="156"/>
      <c r="D152" s="150" t="s">
        <v>179</v>
      </c>
      <c r="E152" s="157" t="s">
        <v>19</v>
      </c>
      <c r="F152" s="158" t="s">
        <v>525</v>
      </c>
      <c r="H152" s="159">
        <v>460</v>
      </c>
      <c r="I152" s="160"/>
      <c r="L152" s="156"/>
      <c r="M152" s="161"/>
      <c r="T152" s="162"/>
      <c r="AT152" s="157" t="s">
        <v>179</v>
      </c>
      <c r="AU152" s="157" t="s">
        <v>85</v>
      </c>
      <c r="AV152" s="13" t="s">
        <v>85</v>
      </c>
      <c r="AW152" s="13" t="s">
        <v>37</v>
      </c>
      <c r="AX152" s="13" t="s">
        <v>76</v>
      </c>
      <c r="AY152" s="157" t="s">
        <v>168</v>
      </c>
    </row>
    <row r="153" spans="2:65" s="14" customFormat="1" ht="11.25">
      <c r="B153" s="163"/>
      <c r="D153" s="150" t="s">
        <v>179</v>
      </c>
      <c r="E153" s="164" t="s">
        <v>19</v>
      </c>
      <c r="F153" s="165" t="s">
        <v>183</v>
      </c>
      <c r="H153" s="166">
        <v>460</v>
      </c>
      <c r="I153" s="167"/>
      <c r="L153" s="163"/>
      <c r="M153" s="168"/>
      <c r="T153" s="169"/>
      <c r="AT153" s="164" t="s">
        <v>179</v>
      </c>
      <c r="AU153" s="164" t="s">
        <v>85</v>
      </c>
      <c r="AV153" s="14" t="s">
        <v>175</v>
      </c>
      <c r="AW153" s="14" t="s">
        <v>37</v>
      </c>
      <c r="AX153" s="14" t="s">
        <v>83</v>
      </c>
      <c r="AY153" s="164" t="s">
        <v>168</v>
      </c>
    </row>
    <row r="154" spans="2:65" s="1" customFormat="1" ht="16.5" customHeight="1">
      <c r="B154" s="33"/>
      <c r="C154" s="181" t="s">
        <v>272</v>
      </c>
      <c r="D154" s="181" t="s">
        <v>446</v>
      </c>
      <c r="E154" s="182" t="s">
        <v>447</v>
      </c>
      <c r="F154" s="183" t="s">
        <v>448</v>
      </c>
      <c r="G154" s="184" t="s">
        <v>173</v>
      </c>
      <c r="H154" s="185">
        <v>46.92</v>
      </c>
      <c r="I154" s="186"/>
      <c r="J154" s="187">
        <f>ROUND(I154*H154,2)</f>
        <v>0</v>
      </c>
      <c r="K154" s="183" t="s">
        <v>174</v>
      </c>
      <c r="L154" s="188"/>
      <c r="M154" s="189" t="s">
        <v>19</v>
      </c>
      <c r="N154" s="190" t="s">
        <v>47</v>
      </c>
      <c r="P154" s="141">
        <f>O154*H154</f>
        <v>0</v>
      </c>
      <c r="Q154" s="141">
        <v>0.222</v>
      </c>
      <c r="R154" s="141">
        <f>Q154*H154</f>
        <v>10.41624</v>
      </c>
      <c r="S154" s="141">
        <v>0</v>
      </c>
      <c r="T154" s="142">
        <f>S154*H154</f>
        <v>0</v>
      </c>
      <c r="AR154" s="143" t="s">
        <v>230</v>
      </c>
      <c r="AT154" s="143" t="s">
        <v>446</v>
      </c>
      <c r="AU154" s="143" t="s">
        <v>85</v>
      </c>
      <c r="AY154" s="18" t="s">
        <v>168</v>
      </c>
      <c r="BE154" s="144">
        <f>IF(N154="základní",J154,0)</f>
        <v>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8" t="s">
        <v>83</v>
      </c>
      <c r="BK154" s="144">
        <f>ROUND(I154*H154,2)</f>
        <v>0</v>
      </c>
      <c r="BL154" s="18" t="s">
        <v>175</v>
      </c>
      <c r="BM154" s="143" t="s">
        <v>526</v>
      </c>
    </row>
    <row r="155" spans="2:65" s="12" customFormat="1" ht="11.25">
      <c r="B155" s="149"/>
      <c r="D155" s="150" t="s">
        <v>179</v>
      </c>
      <c r="E155" s="151" t="s">
        <v>19</v>
      </c>
      <c r="F155" s="152" t="s">
        <v>450</v>
      </c>
      <c r="H155" s="151" t="s">
        <v>19</v>
      </c>
      <c r="I155" s="153"/>
      <c r="L155" s="149"/>
      <c r="M155" s="154"/>
      <c r="T155" s="155"/>
      <c r="AT155" s="151" t="s">
        <v>179</v>
      </c>
      <c r="AU155" s="151" t="s">
        <v>85</v>
      </c>
      <c r="AV155" s="12" t="s">
        <v>83</v>
      </c>
      <c r="AW155" s="12" t="s">
        <v>37</v>
      </c>
      <c r="AX155" s="12" t="s">
        <v>76</v>
      </c>
      <c r="AY155" s="151" t="s">
        <v>168</v>
      </c>
    </row>
    <row r="156" spans="2:65" s="13" customFormat="1" ht="11.25">
      <c r="B156" s="156"/>
      <c r="D156" s="150" t="s">
        <v>179</v>
      </c>
      <c r="E156" s="157" t="s">
        <v>19</v>
      </c>
      <c r="F156" s="158" t="s">
        <v>527</v>
      </c>
      <c r="H156" s="159">
        <v>46.92</v>
      </c>
      <c r="I156" s="160"/>
      <c r="L156" s="156"/>
      <c r="M156" s="161"/>
      <c r="T156" s="162"/>
      <c r="AT156" s="157" t="s">
        <v>179</v>
      </c>
      <c r="AU156" s="157" t="s">
        <v>85</v>
      </c>
      <c r="AV156" s="13" t="s">
        <v>85</v>
      </c>
      <c r="AW156" s="13" t="s">
        <v>37</v>
      </c>
      <c r="AX156" s="13" t="s">
        <v>76</v>
      </c>
      <c r="AY156" s="157" t="s">
        <v>168</v>
      </c>
    </row>
    <row r="157" spans="2:65" s="14" customFormat="1" ht="11.25">
      <c r="B157" s="163"/>
      <c r="D157" s="150" t="s">
        <v>179</v>
      </c>
      <c r="E157" s="164" t="s">
        <v>19</v>
      </c>
      <c r="F157" s="165" t="s">
        <v>183</v>
      </c>
      <c r="H157" s="166">
        <v>46.92</v>
      </c>
      <c r="I157" s="167"/>
      <c r="L157" s="163"/>
      <c r="M157" s="168"/>
      <c r="T157" s="169"/>
      <c r="AT157" s="164" t="s">
        <v>179</v>
      </c>
      <c r="AU157" s="164" t="s">
        <v>85</v>
      </c>
      <c r="AV157" s="14" t="s">
        <v>175</v>
      </c>
      <c r="AW157" s="14" t="s">
        <v>37</v>
      </c>
      <c r="AX157" s="14" t="s">
        <v>83</v>
      </c>
      <c r="AY157" s="164" t="s">
        <v>168</v>
      </c>
    </row>
    <row r="158" spans="2:65" s="1" customFormat="1" ht="49.15" customHeight="1">
      <c r="B158" s="33"/>
      <c r="C158" s="132" t="s">
        <v>8</v>
      </c>
      <c r="D158" s="132" t="s">
        <v>170</v>
      </c>
      <c r="E158" s="133" t="s">
        <v>452</v>
      </c>
      <c r="F158" s="134" t="s">
        <v>453</v>
      </c>
      <c r="G158" s="135" t="s">
        <v>251</v>
      </c>
      <c r="H158" s="136">
        <v>214</v>
      </c>
      <c r="I158" s="137"/>
      <c r="J158" s="138">
        <f>ROUND(I158*H158,2)</f>
        <v>0</v>
      </c>
      <c r="K158" s="134" t="s">
        <v>174</v>
      </c>
      <c r="L158" s="33"/>
      <c r="M158" s="139" t="s">
        <v>19</v>
      </c>
      <c r="N158" s="140" t="s">
        <v>47</v>
      </c>
      <c r="P158" s="141">
        <f>O158*H158</f>
        <v>0</v>
      </c>
      <c r="Q158" s="141">
        <v>0.16850000000000001</v>
      </c>
      <c r="R158" s="141">
        <f>Q158*H158</f>
        <v>36.059000000000005</v>
      </c>
      <c r="S158" s="141">
        <v>0</v>
      </c>
      <c r="T158" s="142">
        <f>S158*H158</f>
        <v>0</v>
      </c>
      <c r="AR158" s="143" t="s">
        <v>175</v>
      </c>
      <c r="AT158" s="143" t="s">
        <v>170</v>
      </c>
      <c r="AU158" s="143" t="s">
        <v>85</v>
      </c>
      <c r="AY158" s="18" t="s">
        <v>168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8" t="s">
        <v>83</v>
      </c>
      <c r="BK158" s="144">
        <f>ROUND(I158*H158,2)</f>
        <v>0</v>
      </c>
      <c r="BL158" s="18" t="s">
        <v>175</v>
      </c>
      <c r="BM158" s="143" t="s">
        <v>528</v>
      </c>
    </row>
    <row r="159" spans="2:65" s="1" customFormat="1" ht="11.25">
      <c r="B159" s="33"/>
      <c r="D159" s="145" t="s">
        <v>177</v>
      </c>
      <c r="F159" s="146" t="s">
        <v>455</v>
      </c>
      <c r="I159" s="147"/>
      <c r="L159" s="33"/>
      <c r="M159" s="148"/>
      <c r="T159" s="54"/>
      <c r="AT159" s="18" t="s">
        <v>177</v>
      </c>
      <c r="AU159" s="18" t="s">
        <v>85</v>
      </c>
    </row>
    <row r="160" spans="2:65" s="12" customFormat="1" ht="11.25">
      <c r="B160" s="149"/>
      <c r="D160" s="150" t="s">
        <v>179</v>
      </c>
      <c r="E160" s="151" t="s">
        <v>19</v>
      </c>
      <c r="F160" s="152" t="s">
        <v>456</v>
      </c>
      <c r="H160" s="151" t="s">
        <v>19</v>
      </c>
      <c r="I160" s="153"/>
      <c r="L160" s="149"/>
      <c r="M160" s="154"/>
      <c r="T160" s="155"/>
      <c r="AT160" s="151" t="s">
        <v>179</v>
      </c>
      <c r="AU160" s="151" t="s">
        <v>85</v>
      </c>
      <c r="AV160" s="12" t="s">
        <v>83</v>
      </c>
      <c r="AW160" s="12" t="s">
        <v>37</v>
      </c>
      <c r="AX160" s="12" t="s">
        <v>76</v>
      </c>
      <c r="AY160" s="151" t="s">
        <v>168</v>
      </c>
    </row>
    <row r="161" spans="2:65" s="12" customFormat="1" ht="11.25">
      <c r="B161" s="149"/>
      <c r="D161" s="150" t="s">
        <v>179</v>
      </c>
      <c r="E161" s="151" t="s">
        <v>19</v>
      </c>
      <c r="F161" s="152" t="s">
        <v>181</v>
      </c>
      <c r="H161" s="151" t="s">
        <v>19</v>
      </c>
      <c r="I161" s="153"/>
      <c r="L161" s="149"/>
      <c r="M161" s="154"/>
      <c r="T161" s="155"/>
      <c r="AT161" s="151" t="s">
        <v>179</v>
      </c>
      <c r="AU161" s="151" t="s">
        <v>85</v>
      </c>
      <c r="AV161" s="12" t="s">
        <v>83</v>
      </c>
      <c r="AW161" s="12" t="s">
        <v>37</v>
      </c>
      <c r="AX161" s="12" t="s">
        <v>76</v>
      </c>
      <c r="AY161" s="151" t="s">
        <v>168</v>
      </c>
    </row>
    <row r="162" spans="2:65" s="13" customFormat="1" ht="11.25">
      <c r="B162" s="156"/>
      <c r="D162" s="150" t="s">
        <v>179</v>
      </c>
      <c r="E162" s="157" t="s">
        <v>19</v>
      </c>
      <c r="F162" s="158" t="s">
        <v>529</v>
      </c>
      <c r="H162" s="159">
        <v>190</v>
      </c>
      <c r="I162" s="160"/>
      <c r="L162" s="156"/>
      <c r="M162" s="161"/>
      <c r="T162" s="162"/>
      <c r="AT162" s="157" t="s">
        <v>179</v>
      </c>
      <c r="AU162" s="157" t="s">
        <v>85</v>
      </c>
      <c r="AV162" s="13" t="s">
        <v>85</v>
      </c>
      <c r="AW162" s="13" t="s">
        <v>37</v>
      </c>
      <c r="AX162" s="13" t="s">
        <v>76</v>
      </c>
      <c r="AY162" s="157" t="s">
        <v>168</v>
      </c>
    </row>
    <row r="163" spans="2:65" s="13" customFormat="1" ht="11.25">
      <c r="B163" s="156"/>
      <c r="D163" s="150" t="s">
        <v>179</v>
      </c>
      <c r="E163" s="157" t="s">
        <v>19</v>
      </c>
      <c r="F163" s="158" t="s">
        <v>530</v>
      </c>
      <c r="H163" s="159">
        <v>4</v>
      </c>
      <c r="I163" s="160"/>
      <c r="L163" s="156"/>
      <c r="M163" s="161"/>
      <c r="T163" s="162"/>
      <c r="AT163" s="157" t="s">
        <v>179</v>
      </c>
      <c r="AU163" s="157" t="s">
        <v>85</v>
      </c>
      <c r="AV163" s="13" t="s">
        <v>85</v>
      </c>
      <c r="AW163" s="13" t="s">
        <v>37</v>
      </c>
      <c r="AX163" s="13" t="s">
        <v>76</v>
      </c>
      <c r="AY163" s="157" t="s">
        <v>168</v>
      </c>
    </row>
    <row r="164" spans="2:65" s="13" customFormat="1" ht="11.25">
      <c r="B164" s="156"/>
      <c r="D164" s="150" t="s">
        <v>179</v>
      </c>
      <c r="E164" s="157" t="s">
        <v>19</v>
      </c>
      <c r="F164" s="158" t="s">
        <v>531</v>
      </c>
      <c r="H164" s="159">
        <v>20</v>
      </c>
      <c r="I164" s="160"/>
      <c r="L164" s="156"/>
      <c r="M164" s="161"/>
      <c r="T164" s="162"/>
      <c r="AT164" s="157" t="s">
        <v>179</v>
      </c>
      <c r="AU164" s="157" t="s">
        <v>85</v>
      </c>
      <c r="AV164" s="13" t="s">
        <v>85</v>
      </c>
      <c r="AW164" s="13" t="s">
        <v>37</v>
      </c>
      <c r="AX164" s="13" t="s">
        <v>76</v>
      </c>
      <c r="AY164" s="157" t="s">
        <v>168</v>
      </c>
    </row>
    <row r="165" spans="2:65" s="14" customFormat="1" ht="11.25">
      <c r="B165" s="163"/>
      <c r="D165" s="150" t="s">
        <v>179</v>
      </c>
      <c r="E165" s="164" t="s">
        <v>19</v>
      </c>
      <c r="F165" s="165" t="s">
        <v>183</v>
      </c>
      <c r="H165" s="166">
        <v>214</v>
      </c>
      <c r="I165" s="167"/>
      <c r="L165" s="163"/>
      <c r="M165" s="168"/>
      <c r="T165" s="169"/>
      <c r="AT165" s="164" t="s">
        <v>179</v>
      </c>
      <c r="AU165" s="164" t="s">
        <v>85</v>
      </c>
      <c r="AV165" s="14" t="s">
        <v>175</v>
      </c>
      <c r="AW165" s="14" t="s">
        <v>37</v>
      </c>
      <c r="AX165" s="14" t="s">
        <v>83</v>
      </c>
      <c r="AY165" s="164" t="s">
        <v>168</v>
      </c>
    </row>
    <row r="166" spans="2:65" s="1" customFormat="1" ht="24.2" customHeight="1">
      <c r="B166" s="33"/>
      <c r="C166" s="181" t="s">
        <v>288</v>
      </c>
      <c r="D166" s="181" t="s">
        <v>446</v>
      </c>
      <c r="E166" s="182" t="s">
        <v>460</v>
      </c>
      <c r="F166" s="183" t="s">
        <v>461</v>
      </c>
      <c r="G166" s="184" t="s">
        <v>251</v>
      </c>
      <c r="H166" s="185">
        <v>20.2</v>
      </c>
      <c r="I166" s="186"/>
      <c r="J166" s="187">
        <f>ROUND(I166*H166,2)</f>
        <v>0</v>
      </c>
      <c r="K166" s="183" t="s">
        <v>174</v>
      </c>
      <c r="L166" s="188"/>
      <c r="M166" s="189" t="s">
        <v>19</v>
      </c>
      <c r="N166" s="190" t="s">
        <v>47</v>
      </c>
      <c r="P166" s="141">
        <f>O166*H166</f>
        <v>0</v>
      </c>
      <c r="Q166" s="141">
        <v>0.08</v>
      </c>
      <c r="R166" s="141">
        <f>Q166*H166</f>
        <v>1.6159999999999999</v>
      </c>
      <c r="S166" s="141">
        <v>0</v>
      </c>
      <c r="T166" s="142">
        <f>S166*H166</f>
        <v>0</v>
      </c>
      <c r="AR166" s="143" t="s">
        <v>230</v>
      </c>
      <c r="AT166" s="143" t="s">
        <v>446</v>
      </c>
      <c r="AU166" s="143" t="s">
        <v>85</v>
      </c>
      <c r="AY166" s="18" t="s">
        <v>168</v>
      </c>
      <c r="BE166" s="144">
        <f>IF(N166="základní",J166,0)</f>
        <v>0</v>
      </c>
      <c r="BF166" s="144">
        <f>IF(N166="snížená",J166,0)</f>
        <v>0</v>
      </c>
      <c r="BG166" s="144">
        <f>IF(N166="zákl. přenesená",J166,0)</f>
        <v>0</v>
      </c>
      <c r="BH166" s="144">
        <f>IF(N166="sníž. přenesená",J166,0)</f>
        <v>0</v>
      </c>
      <c r="BI166" s="144">
        <f>IF(N166="nulová",J166,0)</f>
        <v>0</v>
      </c>
      <c r="BJ166" s="18" t="s">
        <v>83</v>
      </c>
      <c r="BK166" s="144">
        <f>ROUND(I166*H166,2)</f>
        <v>0</v>
      </c>
      <c r="BL166" s="18" t="s">
        <v>175</v>
      </c>
      <c r="BM166" s="143" t="s">
        <v>532</v>
      </c>
    </row>
    <row r="167" spans="2:65" s="12" customFormat="1" ht="11.25">
      <c r="B167" s="149"/>
      <c r="D167" s="150" t="s">
        <v>179</v>
      </c>
      <c r="E167" s="151" t="s">
        <v>19</v>
      </c>
      <c r="F167" s="152" t="s">
        <v>463</v>
      </c>
      <c r="H167" s="151" t="s">
        <v>19</v>
      </c>
      <c r="I167" s="153"/>
      <c r="L167" s="149"/>
      <c r="M167" s="154"/>
      <c r="T167" s="155"/>
      <c r="AT167" s="151" t="s">
        <v>179</v>
      </c>
      <c r="AU167" s="151" t="s">
        <v>85</v>
      </c>
      <c r="AV167" s="12" t="s">
        <v>83</v>
      </c>
      <c r="AW167" s="12" t="s">
        <v>37</v>
      </c>
      <c r="AX167" s="12" t="s">
        <v>76</v>
      </c>
      <c r="AY167" s="151" t="s">
        <v>168</v>
      </c>
    </row>
    <row r="168" spans="2:65" s="13" customFormat="1" ht="11.25">
      <c r="B168" s="156"/>
      <c r="D168" s="150" t="s">
        <v>179</v>
      </c>
      <c r="E168" s="157" t="s">
        <v>19</v>
      </c>
      <c r="F168" s="158" t="s">
        <v>533</v>
      </c>
      <c r="H168" s="159">
        <v>20.2</v>
      </c>
      <c r="I168" s="160"/>
      <c r="L168" s="156"/>
      <c r="M168" s="161"/>
      <c r="T168" s="162"/>
      <c r="AT168" s="157" t="s">
        <v>179</v>
      </c>
      <c r="AU168" s="157" t="s">
        <v>85</v>
      </c>
      <c r="AV168" s="13" t="s">
        <v>85</v>
      </c>
      <c r="AW168" s="13" t="s">
        <v>37</v>
      </c>
      <c r="AX168" s="13" t="s">
        <v>76</v>
      </c>
      <c r="AY168" s="157" t="s">
        <v>168</v>
      </c>
    </row>
    <row r="169" spans="2:65" s="14" customFormat="1" ht="11.25">
      <c r="B169" s="163"/>
      <c r="D169" s="150" t="s">
        <v>179</v>
      </c>
      <c r="E169" s="164" t="s">
        <v>19</v>
      </c>
      <c r="F169" s="165" t="s">
        <v>183</v>
      </c>
      <c r="H169" s="166">
        <v>20.2</v>
      </c>
      <c r="I169" s="167"/>
      <c r="L169" s="163"/>
      <c r="M169" s="168"/>
      <c r="T169" s="169"/>
      <c r="AT169" s="164" t="s">
        <v>179</v>
      </c>
      <c r="AU169" s="164" t="s">
        <v>85</v>
      </c>
      <c r="AV169" s="14" t="s">
        <v>175</v>
      </c>
      <c r="AW169" s="14" t="s">
        <v>37</v>
      </c>
      <c r="AX169" s="14" t="s">
        <v>83</v>
      </c>
      <c r="AY169" s="164" t="s">
        <v>168</v>
      </c>
    </row>
    <row r="170" spans="2:65" s="1" customFormat="1" ht="16.5" customHeight="1">
      <c r="B170" s="33"/>
      <c r="C170" s="181" t="s">
        <v>295</v>
      </c>
      <c r="D170" s="181" t="s">
        <v>446</v>
      </c>
      <c r="E170" s="182" t="s">
        <v>465</v>
      </c>
      <c r="F170" s="183" t="s">
        <v>466</v>
      </c>
      <c r="G170" s="184" t="s">
        <v>251</v>
      </c>
      <c r="H170" s="185">
        <v>191.9</v>
      </c>
      <c r="I170" s="186"/>
      <c r="J170" s="187">
        <f>ROUND(I170*H170,2)</f>
        <v>0</v>
      </c>
      <c r="K170" s="183" t="s">
        <v>174</v>
      </c>
      <c r="L170" s="188"/>
      <c r="M170" s="189" t="s">
        <v>19</v>
      </c>
      <c r="N170" s="190" t="s">
        <v>47</v>
      </c>
      <c r="P170" s="141">
        <f>O170*H170</f>
        <v>0</v>
      </c>
      <c r="Q170" s="141">
        <v>0.08</v>
      </c>
      <c r="R170" s="141">
        <f>Q170*H170</f>
        <v>15.352</v>
      </c>
      <c r="S170" s="141">
        <v>0</v>
      </c>
      <c r="T170" s="142">
        <f>S170*H170</f>
        <v>0</v>
      </c>
      <c r="AR170" s="143" t="s">
        <v>230</v>
      </c>
      <c r="AT170" s="143" t="s">
        <v>446</v>
      </c>
      <c r="AU170" s="143" t="s">
        <v>85</v>
      </c>
      <c r="AY170" s="18" t="s">
        <v>168</v>
      </c>
      <c r="BE170" s="144">
        <f>IF(N170="základní",J170,0)</f>
        <v>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8" t="s">
        <v>83</v>
      </c>
      <c r="BK170" s="144">
        <f>ROUND(I170*H170,2)</f>
        <v>0</v>
      </c>
      <c r="BL170" s="18" t="s">
        <v>175</v>
      </c>
      <c r="BM170" s="143" t="s">
        <v>534</v>
      </c>
    </row>
    <row r="171" spans="2:65" s="12" customFormat="1" ht="11.25">
      <c r="B171" s="149"/>
      <c r="D171" s="150" t="s">
        <v>179</v>
      </c>
      <c r="E171" s="151" t="s">
        <v>19</v>
      </c>
      <c r="F171" s="152" t="s">
        <v>463</v>
      </c>
      <c r="H171" s="151" t="s">
        <v>19</v>
      </c>
      <c r="I171" s="153"/>
      <c r="L171" s="149"/>
      <c r="M171" s="154"/>
      <c r="T171" s="155"/>
      <c r="AT171" s="151" t="s">
        <v>179</v>
      </c>
      <c r="AU171" s="151" t="s">
        <v>85</v>
      </c>
      <c r="AV171" s="12" t="s">
        <v>83</v>
      </c>
      <c r="AW171" s="12" t="s">
        <v>37</v>
      </c>
      <c r="AX171" s="12" t="s">
        <v>76</v>
      </c>
      <c r="AY171" s="151" t="s">
        <v>168</v>
      </c>
    </row>
    <row r="172" spans="2:65" s="13" customFormat="1" ht="11.25">
      <c r="B172" s="156"/>
      <c r="D172" s="150" t="s">
        <v>179</v>
      </c>
      <c r="E172" s="157" t="s">
        <v>19</v>
      </c>
      <c r="F172" s="158" t="s">
        <v>535</v>
      </c>
      <c r="H172" s="159">
        <v>191.9</v>
      </c>
      <c r="I172" s="160"/>
      <c r="L172" s="156"/>
      <c r="M172" s="161"/>
      <c r="T172" s="162"/>
      <c r="AT172" s="157" t="s">
        <v>179</v>
      </c>
      <c r="AU172" s="157" t="s">
        <v>85</v>
      </c>
      <c r="AV172" s="13" t="s">
        <v>85</v>
      </c>
      <c r="AW172" s="13" t="s">
        <v>37</v>
      </c>
      <c r="AX172" s="13" t="s">
        <v>76</v>
      </c>
      <c r="AY172" s="157" t="s">
        <v>168</v>
      </c>
    </row>
    <row r="173" spans="2:65" s="14" customFormat="1" ht="11.25">
      <c r="B173" s="163"/>
      <c r="D173" s="150" t="s">
        <v>179</v>
      </c>
      <c r="E173" s="164" t="s">
        <v>19</v>
      </c>
      <c r="F173" s="165" t="s">
        <v>183</v>
      </c>
      <c r="H173" s="166">
        <v>191.9</v>
      </c>
      <c r="I173" s="167"/>
      <c r="L173" s="163"/>
      <c r="M173" s="168"/>
      <c r="T173" s="169"/>
      <c r="AT173" s="164" t="s">
        <v>179</v>
      </c>
      <c r="AU173" s="164" t="s">
        <v>85</v>
      </c>
      <c r="AV173" s="14" t="s">
        <v>175</v>
      </c>
      <c r="AW173" s="14" t="s">
        <v>37</v>
      </c>
      <c r="AX173" s="14" t="s">
        <v>83</v>
      </c>
      <c r="AY173" s="164" t="s">
        <v>168</v>
      </c>
    </row>
    <row r="174" spans="2:65" s="1" customFormat="1" ht="24.2" customHeight="1">
      <c r="B174" s="33"/>
      <c r="C174" s="181" t="s">
        <v>302</v>
      </c>
      <c r="D174" s="181" t="s">
        <v>446</v>
      </c>
      <c r="E174" s="182" t="s">
        <v>469</v>
      </c>
      <c r="F174" s="183" t="s">
        <v>470</v>
      </c>
      <c r="G174" s="184" t="s">
        <v>251</v>
      </c>
      <c r="H174" s="185">
        <v>4.04</v>
      </c>
      <c r="I174" s="186"/>
      <c r="J174" s="187">
        <f>ROUND(I174*H174,2)</f>
        <v>0</v>
      </c>
      <c r="K174" s="183" t="s">
        <v>174</v>
      </c>
      <c r="L174" s="188"/>
      <c r="M174" s="189" t="s">
        <v>19</v>
      </c>
      <c r="N174" s="190" t="s">
        <v>47</v>
      </c>
      <c r="P174" s="141">
        <f>O174*H174</f>
        <v>0</v>
      </c>
      <c r="Q174" s="141">
        <v>6.5670000000000006E-2</v>
      </c>
      <c r="R174" s="141">
        <f>Q174*H174</f>
        <v>0.26530680000000001</v>
      </c>
      <c r="S174" s="141">
        <v>0</v>
      </c>
      <c r="T174" s="142">
        <f>S174*H174</f>
        <v>0</v>
      </c>
      <c r="AR174" s="143" t="s">
        <v>230</v>
      </c>
      <c r="AT174" s="143" t="s">
        <v>446</v>
      </c>
      <c r="AU174" s="143" t="s">
        <v>85</v>
      </c>
      <c r="AY174" s="18" t="s">
        <v>168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8" t="s">
        <v>83</v>
      </c>
      <c r="BK174" s="144">
        <f>ROUND(I174*H174,2)</f>
        <v>0</v>
      </c>
      <c r="BL174" s="18" t="s">
        <v>175</v>
      </c>
      <c r="BM174" s="143" t="s">
        <v>536</v>
      </c>
    </row>
    <row r="175" spans="2:65" s="12" customFormat="1" ht="11.25">
      <c r="B175" s="149"/>
      <c r="D175" s="150" t="s">
        <v>179</v>
      </c>
      <c r="E175" s="151" t="s">
        <v>19</v>
      </c>
      <c r="F175" s="152" t="s">
        <v>463</v>
      </c>
      <c r="H175" s="151" t="s">
        <v>19</v>
      </c>
      <c r="I175" s="153"/>
      <c r="L175" s="149"/>
      <c r="M175" s="154"/>
      <c r="T175" s="155"/>
      <c r="AT175" s="151" t="s">
        <v>179</v>
      </c>
      <c r="AU175" s="151" t="s">
        <v>85</v>
      </c>
      <c r="AV175" s="12" t="s">
        <v>83</v>
      </c>
      <c r="AW175" s="12" t="s">
        <v>37</v>
      </c>
      <c r="AX175" s="12" t="s">
        <v>76</v>
      </c>
      <c r="AY175" s="151" t="s">
        <v>168</v>
      </c>
    </row>
    <row r="176" spans="2:65" s="13" customFormat="1" ht="11.25">
      <c r="B176" s="156"/>
      <c r="D176" s="150" t="s">
        <v>179</v>
      </c>
      <c r="E176" s="157" t="s">
        <v>19</v>
      </c>
      <c r="F176" s="158" t="s">
        <v>537</v>
      </c>
      <c r="H176" s="159">
        <v>4.04</v>
      </c>
      <c r="I176" s="160"/>
      <c r="L176" s="156"/>
      <c r="M176" s="161"/>
      <c r="T176" s="162"/>
      <c r="AT176" s="157" t="s">
        <v>179</v>
      </c>
      <c r="AU176" s="157" t="s">
        <v>85</v>
      </c>
      <c r="AV176" s="13" t="s">
        <v>85</v>
      </c>
      <c r="AW176" s="13" t="s">
        <v>37</v>
      </c>
      <c r="AX176" s="13" t="s">
        <v>76</v>
      </c>
      <c r="AY176" s="157" t="s">
        <v>168</v>
      </c>
    </row>
    <row r="177" spans="2:65" s="14" customFormat="1" ht="11.25">
      <c r="B177" s="163"/>
      <c r="D177" s="150" t="s">
        <v>179</v>
      </c>
      <c r="E177" s="164" t="s">
        <v>19</v>
      </c>
      <c r="F177" s="165" t="s">
        <v>183</v>
      </c>
      <c r="H177" s="166">
        <v>4.04</v>
      </c>
      <c r="I177" s="167"/>
      <c r="L177" s="163"/>
      <c r="M177" s="168"/>
      <c r="T177" s="169"/>
      <c r="AT177" s="164" t="s">
        <v>179</v>
      </c>
      <c r="AU177" s="164" t="s">
        <v>85</v>
      </c>
      <c r="AV177" s="14" t="s">
        <v>175</v>
      </c>
      <c r="AW177" s="14" t="s">
        <v>37</v>
      </c>
      <c r="AX177" s="14" t="s">
        <v>83</v>
      </c>
      <c r="AY177" s="164" t="s">
        <v>168</v>
      </c>
    </row>
    <row r="178" spans="2:65" s="1" customFormat="1" ht="24.2" customHeight="1">
      <c r="B178" s="33"/>
      <c r="C178" s="132" t="s">
        <v>308</v>
      </c>
      <c r="D178" s="132" t="s">
        <v>170</v>
      </c>
      <c r="E178" s="133" t="s">
        <v>473</v>
      </c>
      <c r="F178" s="134" t="s">
        <v>474</v>
      </c>
      <c r="G178" s="135" t="s">
        <v>283</v>
      </c>
      <c r="H178" s="136">
        <v>15.78</v>
      </c>
      <c r="I178" s="137"/>
      <c r="J178" s="138">
        <f>ROUND(I178*H178,2)</f>
        <v>0</v>
      </c>
      <c r="K178" s="134" t="s">
        <v>174</v>
      </c>
      <c r="L178" s="33"/>
      <c r="M178" s="139" t="s">
        <v>19</v>
      </c>
      <c r="N178" s="140" t="s">
        <v>47</v>
      </c>
      <c r="P178" s="141">
        <f>O178*H178</f>
        <v>0</v>
      </c>
      <c r="Q178" s="141">
        <v>2.2563399999999998</v>
      </c>
      <c r="R178" s="141">
        <f>Q178*H178</f>
        <v>35.605045199999992</v>
      </c>
      <c r="S178" s="141">
        <v>0</v>
      </c>
      <c r="T178" s="142">
        <f>S178*H178</f>
        <v>0</v>
      </c>
      <c r="AR178" s="143" t="s">
        <v>175</v>
      </c>
      <c r="AT178" s="143" t="s">
        <v>170</v>
      </c>
      <c r="AU178" s="143" t="s">
        <v>85</v>
      </c>
      <c r="AY178" s="18" t="s">
        <v>168</v>
      </c>
      <c r="BE178" s="144">
        <f>IF(N178="základní",J178,0)</f>
        <v>0</v>
      </c>
      <c r="BF178" s="144">
        <f>IF(N178="snížená",J178,0)</f>
        <v>0</v>
      </c>
      <c r="BG178" s="144">
        <f>IF(N178="zákl. přenesená",J178,0)</f>
        <v>0</v>
      </c>
      <c r="BH178" s="144">
        <f>IF(N178="sníž. přenesená",J178,0)</f>
        <v>0</v>
      </c>
      <c r="BI178" s="144">
        <f>IF(N178="nulová",J178,0)</f>
        <v>0</v>
      </c>
      <c r="BJ178" s="18" t="s">
        <v>83</v>
      </c>
      <c r="BK178" s="144">
        <f>ROUND(I178*H178,2)</f>
        <v>0</v>
      </c>
      <c r="BL178" s="18" t="s">
        <v>175</v>
      </c>
      <c r="BM178" s="143" t="s">
        <v>538</v>
      </c>
    </row>
    <row r="179" spans="2:65" s="1" customFormat="1" ht="11.25">
      <c r="B179" s="33"/>
      <c r="D179" s="145" t="s">
        <v>177</v>
      </c>
      <c r="F179" s="146" t="s">
        <v>476</v>
      </c>
      <c r="I179" s="147"/>
      <c r="L179" s="33"/>
      <c r="M179" s="148"/>
      <c r="T179" s="54"/>
      <c r="AT179" s="18" t="s">
        <v>177</v>
      </c>
      <c r="AU179" s="18" t="s">
        <v>85</v>
      </c>
    </row>
    <row r="180" spans="2:65" s="12" customFormat="1" ht="11.25">
      <c r="B180" s="149"/>
      <c r="D180" s="150" t="s">
        <v>179</v>
      </c>
      <c r="E180" s="151" t="s">
        <v>19</v>
      </c>
      <c r="F180" s="152" t="s">
        <v>477</v>
      </c>
      <c r="H180" s="151" t="s">
        <v>19</v>
      </c>
      <c r="I180" s="153"/>
      <c r="L180" s="149"/>
      <c r="M180" s="154"/>
      <c r="T180" s="155"/>
      <c r="AT180" s="151" t="s">
        <v>179</v>
      </c>
      <c r="AU180" s="151" t="s">
        <v>85</v>
      </c>
      <c r="AV180" s="12" t="s">
        <v>83</v>
      </c>
      <c r="AW180" s="12" t="s">
        <v>37</v>
      </c>
      <c r="AX180" s="12" t="s">
        <v>76</v>
      </c>
      <c r="AY180" s="151" t="s">
        <v>168</v>
      </c>
    </row>
    <row r="181" spans="2:65" s="12" customFormat="1" ht="11.25">
      <c r="B181" s="149"/>
      <c r="D181" s="150" t="s">
        <v>179</v>
      </c>
      <c r="E181" s="151" t="s">
        <v>19</v>
      </c>
      <c r="F181" s="152" t="s">
        <v>478</v>
      </c>
      <c r="H181" s="151" t="s">
        <v>19</v>
      </c>
      <c r="I181" s="153"/>
      <c r="L181" s="149"/>
      <c r="M181" s="154"/>
      <c r="T181" s="155"/>
      <c r="AT181" s="151" t="s">
        <v>179</v>
      </c>
      <c r="AU181" s="151" t="s">
        <v>85</v>
      </c>
      <c r="AV181" s="12" t="s">
        <v>83</v>
      </c>
      <c r="AW181" s="12" t="s">
        <v>37</v>
      </c>
      <c r="AX181" s="12" t="s">
        <v>76</v>
      </c>
      <c r="AY181" s="151" t="s">
        <v>168</v>
      </c>
    </row>
    <row r="182" spans="2:65" s="13" customFormat="1" ht="11.25">
      <c r="B182" s="156"/>
      <c r="D182" s="150" t="s">
        <v>179</v>
      </c>
      <c r="E182" s="157" t="s">
        <v>19</v>
      </c>
      <c r="F182" s="158" t="s">
        <v>539</v>
      </c>
      <c r="H182" s="159">
        <v>4.28</v>
      </c>
      <c r="I182" s="160"/>
      <c r="L182" s="156"/>
      <c r="M182" s="161"/>
      <c r="T182" s="162"/>
      <c r="AT182" s="157" t="s">
        <v>179</v>
      </c>
      <c r="AU182" s="157" t="s">
        <v>85</v>
      </c>
      <c r="AV182" s="13" t="s">
        <v>85</v>
      </c>
      <c r="AW182" s="13" t="s">
        <v>37</v>
      </c>
      <c r="AX182" s="13" t="s">
        <v>76</v>
      </c>
      <c r="AY182" s="157" t="s">
        <v>168</v>
      </c>
    </row>
    <row r="183" spans="2:65" s="12" customFormat="1" ht="11.25">
      <c r="B183" s="149"/>
      <c r="D183" s="150" t="s">
        <v>179</v>
      </c>
      <c r="E183" s="151" t="s">
        <v>19</v>
      </c>
      <c r="F183" s="152" t="s">
        <v>480</v>
      </c>
      <c r="H183" s="151" t="s">
        <v>19</v>
      </c>
      <c r="I183" s="153"/>
      <c r="L183" s="149"/>
      <c r="M183" s="154"/>
      <c r="T183" s="155"/>
      <c r="AT183" s="151" t="s">
        <v>179</v>
      </c>
      <c r="AU183" s="151" t="s">
        <v>85</v>
      </c>
      <c r="AV183" s="12" t="s">
        <v>83</v>
      </c>
      <c r="AW183" s="12" t="s">
        <v>37</v>
      </c>
      <c r="AX183" s="12" t="s">
        <v>76</v>
      </c>
      <c r="AY183" s="151" t="s">
        <v>168</v>
      </c>
    </row>
    <row r="184" spans="2:65" s="13" customFormat="1" ht="11.25">
      <c r="B184" s="156"/>
      <c r="D184" s="150" t="s">
        <v>179</v>
      </c>
      <c r="E184" s="157" t="s">
        <v>19</v>
      </c>
      <c r="F184" s="158" t="s">
        <v>540</v>
      </c>
      <c r="H184" s="159">
        <v>11.5</v>
      </c>
      <c r="I184" s="160"/>
      <c r="L184" s="156"/>
      <c r="M184" s="161"/>
      <c r="T184" s="162"/>
      <c r="AT184" s="157" t="s">
        <v>179</v>
      </c>
      <c r="AU184" s="157" t="s">
        <v>85</v>
      </c>
      <c r="AV184" s="13" t="s">
        <v>85</v>
      </c>
      <c r="AW184" s="13" t="s">
        <v>37</v>
      </c>
      <c r="AX184" s="13" t="s">
        <v>76</v>
      </c>
      <c r="AY184" s="157" t="s">
        <v>168</v>
      </c>
    </row>
    <row r="185" spans="2:65" s="14" customFormat="1" ht="11.25">
      <c r="B185" s="163"/>
      <c r="D185" s="150" t="s">
        <v>179</v>
      </c>
      <c r="E185" s="164" t="s">
        <v>19</v>
      </c>
      <c r="F185" s="165" t="s">
        <v>183</v>
      </c>
      <c r="H185" s="166">
        <v>15.78</v>
      </c>
      <c r="I185" s="167"/>
      <c r="L185" s="163"/>
      <c r="M185" s="168"/>
      <c r="T185" s="169"/>
      <c r="AT185" s="164" t="s">
        <v>179</v>
      </c>
      <c r="AU185" s="164" t="s">
        <v>85</v>
      </c>
      <c r="AV185" s="14" t="s">
        <v>175</v>
      </c>
      <c r="AW185" s="14" t="s">
        <v>37</v>
      </c>
      <c r="AX185" s="14" t="s">
        <v>83</v>
      </c>
      <c r="AY185" s="164" t="s">
        <v>168</v>
      </c>
    </row>
    <row r="186" spans="2:65" s="1" customFormat="1" ht="62.65" customHeight="1">
      <c r="B186" s="33"/>
      <c r="C186" s="132" t="s">
        <v>319</v>
      </c>
      <c r="D186" s="132" t="s">
        <v>170</v>
      </c>
      <c r="E186" s="133" t="s">
        <v>482</v>
      </c>
      <c r="F186" s="134" t="s">
        <v>483</v>
      </c>
      <c r="G186" s="135" t="s">
        <v>251</v>
      </c>
      <c r="H186" s="136">
        <v>26.5</v>
      </c>
      <c r="I186" s="137"/>
      <c r="J186" s="138">
        <f>ROUND(I186*H186,2)</f>
        <v>0</v>
      </c>
      <c r="K186" s="134" t="s">
        <v>174</v>
      </c>
      <c r="L186" s="33"/>
      <c r="M186" s="139" t="s">
        <v>19</v>
      </c>
      <c r="N186" s="140" t="s">
        <v>47</v>
      </c>
      <c r="P186" s="141">
        <f>O186*H186</f>
        <v>0</v>
      </c>
      <c r="Q186" s="141">
        <v>6.0999999999999997E-4</v>
      </c>
      <c r="R186" s="141">
        <f>Q186*H186</f>
        <v>1.6164999999999999E-2</v>
      </c>
      <c r="S186" s="141">
        <v>0</v>
      </c>
      <c r="T186" s="142">
        <f>S186*H186</f>
        <v>0</v>
      </c>
      <c r="AR186" s="143" t="s">
        <v>175</v>
      </c>
      <c r="AT186" s="143" t="s">
        <v>170</v>
      </c>
      <c r="AU186" s="143" t="s">
        <v>85</v>
      </c>
      <c r="AY186" s="18" t="s">
        <v>168</v>
      </c>
      <c r="BE186" s="144">
        <f>IF(N186="základní",J186,0)</f>
        <v>0</v>
      </c>
      <c r="BF186" s="144">
        <f>IF(N186="snížená",J186,0)</f>
        <v>0</v>
      </c>
      <c r="BG186" s="144">
        <f>IF(N186="zákl. přenesená",J186,0)</f>
        <v>0</v>
      </c>
      <c r="BH186" s="144">
        <f>IF(N186="sníž. přenesená",J186,0)</f>
        <v>0</v>
      </c>
      <c r="BI186" s="144">
        <f>IF(N186="nulová",J186,0)</f>
        <v>0</v>
      </c>
      <c r="BJ186" s="18" t="s">
        <v>83</v>
      </c>
      <c r="BK186" s="144">
        <f>ROUND(I186*H186,2)</f>
        <v>0</v>
      </c>
      <c r="BL186" s="18" t="s">
        <v>175</v>
      </c>
      <c r="BM186" s="143" t="s">
        <v>541</v>
      </c>
    </row>
    <row r="187" spans="2:65" s="1" customFormat="1" ht="11.25">
      <c r="B187" s="33"/>
      <c r="D187" s="145" t="s">
        <v>177</v>
      </c>
      <c r="F187" s="146" t="s">
        <v>485</v>
      </c>
      <c r="I187" s="147"/>
      <c r="L187" s="33"/>
      <c r="M187" s="148"/>
      <c r="T187" s="54"/>
      <c r="AT187" s="18" t="s">
        <v>177</v>
      </c>
      <c r="AU187" s="18" t="s">
        <v>85</v>
      </c>
    </row>
    <row r="188" spans="2:65" s="12" customFormat="1" ht="22.5">
      <c r="B188" s="149"/>
      <c r="D188" s="150" t="s">
        <v>179</v>
      </c>
      <c r="E188" s="151" t="s">
        <v>19</v>
      </c>
      <c r="F188" s="152" t="s">
        <v>542</v>
      </c>
      <c r="H188" s="151" t="s">
        <v>19</v>
      </c>
      <c r="I188" s="153"/>
      <c r="L188" s="149"/>
      <c r="M188" s="154"/>
      <c r="T188" s="155"/>
      <c r="AT188" s="151" t="s">
        <v>179</v>
      </c>
      <c r="AU188" s="151" t="s">
        <v>85</v>
      </c>
      <c r="AV188" s="12" t="s">
        <v>83</v>
      </c>
      <c r="AW188" s="12" t="s">
        <v>37</v>
      </c>
      <c r="AX188" s="12" t="s">
        <v>76</v>
      </c>
      <c r="AY188" s="151" t="s">
        <v>168</v>
      </c>
    </row>
    <row r="189" spans="2:65" s="12" customFormat="1" ht="11.25">
      <c r="B189" s="149"/>
      <c r="D189" s="150" t="s">
        <v>179</v>
      </c>
      <c r="E189" s="151" t="s">
        <v>19</v>
      </c>
      <c r="F189" s="152" t="s">
        <v>181</v>
      </c>
      <c r="H189" s="151" t="s">
        <v>19</v>
      </c>
      <c r="I189" s="153"/>
      <c r="L189" s="149"/>
      <c r="M189" s="154"/>
      <c r="T189" s="155"/>
      <c r="AT189" s="151" t="s">
        <v>179</v>
      </c>
      <c r="AU189" s="151" t="s">
        <v>85</v>
      </c>
      <c r="AV189" s="12" t="s">
        <v>83</v>
      </c>
      <c r="AW189" s="12" t="s">
        <v>37</v>
      </c>
      <c r="AX189" s="12" t="s">
        <v>76</v>
      </c>
      <c r="AY189" s="151" t="s">
        <v>168</v>
      </c>
    </row>
    <row r="190" spans="2:65" s="13" customFormat="1" ht="11.25">
      <c r="B190" s="156"/>
      <c r="D190" s="150" t="s">
        <v>179</v>
      </c>
      <c r="E190" s="157" t="s">
        <v>19</v>
      </c>
      <c r="F190" s="158" t="s">
        <v>543</v>
      </c>
      <c r="H190" s="159">
        <v>7</v>
      </c>
      <c r="I190" s="160"/>
      <c r="L190" s="156"/>
      <c r="M190" s="161"/>
      <c r="T190" s="162"/>
      <c r="AT190" s="157" t="s">
        <v>179</v>
      </c>
      <c r="AU190" s="157" t="s">
        <v>85</v>
      </c>
      <c r="AV190" s="13" t="s">
        <v>85</v>
      </c>
      <c r="AW190" s="13" t="s">
        <v>37</v>
      </c>
      <c r="AX190" s="13" t="s">
        <v>76</v>
      </c>
      <c r="AY190" s="157" t="s">
        <v>168</v>
      </c>
    </row>
    <row r="191" spans="2:65" s="13" customFormat="1" ht="11.25">
      <c r="B191" s="156"/>
      <c r="D191" s="150" t="s">
        <v>179</v>
      </c>
      <c r="E191" s="157" t="s">
        <v>19</v>
      </c>
      <c r="F191" s="158" t="s">
        <v>544</v>
      </c>
      <c r="H191" s="159">
        <v>14</v>
      </c>
      <c r="I191" s="160"/>
      <c r="L191" s="156"/>
      <c r="M191" s="161"/>
      <c r="T191" s="162"/>
      <c r="AT191" s="157" t="s">
        <v>179</v>
      </c>
      <c r="AU191" s="157" t="s">
        <v>85</v>
      </c>
      <c r="AV191" s="13" t="s">
        <v>85</v>
      </c>
      <c r="AW191" s="13" t="s">
        <v>37</v>
      </c>
      <c r="AX191" s="13" t="s">
        <v>76</v>
      </c>
      <c r="AY191" s="157" t="s">
        <v>168</v>
      </c>
    </row>
    <row r="192" spans="2:65" s="13" customFormat="1" ht="11.25">
      <c r="B192" s="156"/>
      <c r="D192" s="150" t="s">
        <v>179</v>
      </c>
      <c r="E192" s="157" t="s">
        <v>19</v>
      </c>
      <c r="F192" s="158" t="s">
        <v>545</v>
      </c>
      <c r="H192" s="159">
        <v>5.5</v>
      </c>
      <c r="I192" s="160"/>
      <c r="L192" s="156"/>
      <c r="M192" s="161"/>
      <c r="T192" s="162"/>
      <c r="AT192" s="157" t="s">
        <v>179</v>
      </c>
      <c r="AU192" s="157" t="s">
        <v>85</v>
      </c>
      <c r="AV192" s="13" t="s">
        <v>85</v>
      </c>
      <c r="AW192" s="13" t="s">
        <v>37</v>
      </c>
      <c r="AX192" s="13" t="s">
        <v>76</v>
      </c>
      <c r="AY192" s="157" t="s">
        <v>168</v>
      </c>
    </row>
    <row r="193" spans="2:65" s="14" customFormat="1" ht="11.25">
      <c r="B193" s="163"/>
      <c r="D193" s="150" t="s">
        <v>179</v>
      </c>
      <c r="E193" s="164" t="s">
        <v>19</v>
      </c>
      <c r="F193" s="165" t="s">
        <v>183</v>
      </c>
      <c r="H193" s="166">
        <v>26.5</v>
      </c>
      <c r="I193" s="167"/>
      <c r="L193" s="163"/>
      <c r="M193" s="168"/>
      <c r="T193" s="169"/>
      <c r="AT193" s="164" t="s">
        <v>179</v>
      </c>
      <c r="AU193" s="164" t="s">
        <v>85</v>
      </c>
      <c r="AV193" s="14" t="s">
        <v>175</v>
      </c>
      <c r="AW193" s="14" t="s">
        <v>37</v>
      </c>
      <c r="AX193" s="14" t="s">
        <v>83</v>
      </c>
      <c r="AY193" s="164" t="s">
        <v>168</v>
      </c>
    </row>
    <row r="194" spans="2:65" s="1" customFormat="1" ht="24.2" customHeight="1">
      <c r="B194" s="33"/>
      <c r="C194" s="132" t="s">
        <v>331</v>
      </c>
      <c r="D194" s="132" t="s">
        <v>170</v>
      </c>
      <c r="E194" s="133" t="s">
        <v>488</v>
      </c>
      <c r="F194" s="134" t="s">
        <v>489</v>
      </c>
      <c r="G194" s="135" t="s">
        <v>251</v>
      </c>
      <c r="H194" s="136">
        <v>26.5</v>
      </c>
      <c r="I194" s="137"/>
      <c r="J194" s="138">
        <f>ROUND(I194*H194,2)</f>
        <v>0</v>
      </c>
      <c r="K194" s="134" t="s">
        <v>174</v>
      </c>
      <c r="L194" s="33"/>
      <c r="M194" s="139" t="s">
        <v>19</v>
      </c>
      <c r="N194" s="140" t="s">
        <v>47</v>
      </c>
      <c r="P194" s="141">
        <f>O194*H194</f>
        <v>0</v>
      </c>
      <c r="Q194" s="141">
        <v>0</v>
      </c>
      <c r="R194" s="141">
        <f>Q194*H194</f>
        <v>0</v>
      </c>
      <c r="S194" s="141">
        <v>0</v>
      </c>
      <c r="T194" s="142">
        <f>S194*H194</f>
        <v>0</v>
      </c>
      <c r="AR194" s="143" t="s">
        <v>175</v>
      </c>
      <c r="AT194" s="143" t="s">
        <v>170</v>
      </c>
      <c r="AU194" s="143" t="s">
        <v>85</v>
      </c>
      <c r="AY194" s="18" t="s">
        <v>168</v>
      </c>
      <c r="BE194" s="144">
        <f>IF(N194="základní",J194,0)</f>
        <v>0</v>
      </c>
      <c r="BF194" s="144">
        <f>IF(N194="snížená",J194,0)</f>
        <v>0</v>
      </c>
      <c r="BG194" s="144">
        <f>IF(N194="zákl. přenesená",J194,0)</f>
        <v>0</v>
      </c>
      <c r="BH194" s="144">
        <f>IF(N194="sníž. přenesená",J194,0)</f>
        <v>0</v>
      </c>
      <c r="BI194" s="144">
        <f>IF(N194="nulová",J194,0)</f>
        <v>0</v>
      </c>
      <c r="BJ194" s="18" t="s">
        <v>83</v>
      </c>
      <c r="BK194" s="144">
        <f>ROUND(I194*H194,2)</f>
        <v>0</v>
      </c>
      <c r="BL194" s="18" t="s">
        <v>175</v>
      </c>
      <c r="BM194" s="143" t="s">
        <v>546</v>
      </c>
    </row>
    <row r="195" spans="2:65" s="1" customFormat="1" ht="11.25">
      <c r="B195" s="33"/>
      <c r="D195" s="145" t="s">
        <v>177</v>
      </c>
      <c r="F195" s="146" t="s">
        <v>491</v>
      </c>
      <c r="I195" s="147"/>
      <c r="L195" s="33"/>
      <c r="M195" s="148"/>
      <c r="T195" s="54"/>
      <c r="AT195" s="18" t="s">
        <v>177</v>
      </c>
      <c r="AU195" s="18" t="s">
        <v>85</v>
      </c>
    </row>
    <row r="196" spans="2:65" s="12" customFormat="1" ht="22.5">
      <c r="B196" s="149"/>
      <c r="D196" s="150" t="s">
        <v>179</v>
      </c>
      <c r="E196" s="151" t="s">
        <v>19</v>
      </c>
      <c r="F196" s="152" t="s">
        <v>547</v>
      </c>
      <c r="H196" s="151" t="s">
        <v>19</v>
      </c>
      <c r="I196" s="153"/>
      <c r="L196" s="149"/>
      <c r="M196" s="154"/>
      <c r="T196" s="155"/>
      <c r="AT196" s="151" t="s">
        <v>179</v>
      </c>
      <c r="AU196" s="151" t="s">
        <v>85</v>
      </c>
      <c r="AV196" s="12" t="s">
        <v>83</v>
      </c>
      <c r="AW196" s="12" t="s">
        <v>37</v>
      </c>
      <c r="AX196" s="12" t="s">
        <v>76</v>
      </c>
      <c r="AY196" s="151" t="s">
        <v>168</v>
      </c>
    </row>
    <row r="197" spans="2:65" s="12" customFormat="1" ht="11.25">
      <c r="B197" s="149"/>
      <c r="D197" s="150" t="s">
        <v>179</v>
      </c>
      <c r="E197" s="151" t="s">
        <v>19</v>
      </c>
      <c r="F197" s="152" t="s">
        <v>181</v>
      </c>
      <c r="H197" s="151" t="s">
        <v>19</v>
      </c>
      <c r="I197" s="153"/>
      <c r="L197" s="149"/>
      <c r="M197" s="154"/>
      <c r="T197" s="155"/>
      <c r="AT197" s="151" t="s">
        <v>179</v>
      </c>
      <c r="AU197" s="151" t="s">
        <v>85</v>
      </c>
      <c r="AV197" s="12" t="s">
        <v>83</v>
      </c>
      <c r="AW197" s="12" t="s">
        <v>37</v>
      </c>
      <c r="AX197" s="12" t="s">
        <v>76</v>
      </c>
      <c r="AY197" s="151" t="s">
        <v>168</v>
      </c>
    </row>
    <row r="198" spans="2:65" s="13" customFormat="1" ht="11.25">
      <c r="B198" s="156"/>
      <c r="D198" s="150" t="s">
        <v>179</v>
      </c>
      <c r="E198" s="157" t="s">
        <v>19</v>
      </c>
      <c r="F198" s="158" t="s">
        <v>543</v>
      </c>
      <c r="H198" s="159">
        <v>7</v>
      </c>
      <c r="I198" s="160"/>
      <c r="L198" s="156"/>
      <c r="M198" s="161"/>
      <c r="T198" s="162"/>
      <c r="AT198" s="157" t="s">
        <v>179</v>
      </c>
      <c r="AU198" s="157" t="s">
        <v>85</v>
      </c>
      <c r="AV198" s="13" t="s">
        <v>85</v>
      </c>
      <c r="AW198" s="13" t="s">
        <v>37</v>
      </c>
      <c r="AX198" s="13" t="s">
        <v>76</v>
      </c>
      <c r="AY198" s="157" t="s">
        <v>168</v>
      </c>
    </row>
    <row r="199" spans="2:65" s="13" customFormat="1" ht="11.25">
      <c r="B199" s="156"/>
      <c r="D199" s="150" t="s">
        <v>179</v>
      </c>
      <c r="E199" s="157" t="s">
        <v>19</v>
      </c>
      <c r="F199" s="158" t="s">
        <v>544</v>
      </c>
      <c r="H199" s="159">
        <v>14</v>
      </c>
      <c r="I199" s="160"/>
      <c r="L199" s="156"/>
      <c r="M199" s="161"/>
      <c r="T199" s="162"/>
      <c r="AT199" s="157" t="s">
        <v>179</v>
      </c>
      <c r="AU199" s="157" t="s">
        <v>85</v>
      </c>
      <c r="AV199" s="13" t="s">
        <v>85</v>
      </c>
      <c r="AW199" s="13" t="s">
        <v>37</v>
      </c>
      <c r="AX199" s="13" t="s">
        <v>76</v>
      </c>
      <c r="AY199" s="157" t="s">
        <v>168</v>
      </c>
    </row>
    <row r="200" spans="2:65" s="13" customFormat="1" ht="11.25">
      <c r="B200" s="156"/>
      <c r="D200" s="150" t="s">
        <v>179</v>
      </c>
      <c r="E200" s="157" t="s">
        <v>19</v>
      </c>
      <c r="F200" s="158" t="s">
        <v>545</v>
      </c>
      <c r="H200" s="159">
        <v>5.5</v>
      </c>
      <c r="I200" s="160"/>
      <c r="L200" s="156"/>
      <c r="M200" s="161"/>
      <c r="T200" s="162"/>
      <c r="AT200" s="157" t="s">
        <v>179</v>
      </c>
      <c r="AU200" s="157" t="s">
        <v>85</v>
      </c>
      <c r="AV200" s="13" t="s">
        <v>85</v>
      </c>
      <c r="AW200" s="13" t="s">
        <v>37</v>
      </c>
      <c r="AX200" s="13" t="s">
        <v>76</v>
      </c>
      <c r="AY200" s="157" t="s">
        <v>168</v>
      </c>
    </row>
    <row r="201" spans="2:65" s="14" customFormat="1" ht="11.25">
      <c r="B201" s="163"/>
      <c r="D201" s="150" t="s">
        <v>179</v>
      </c>
      <c r="E201" s="164" t="s">
        <v>19</v>
      </c>
      <c r="F201" s="165" t="s">
        <v>183</v>
      </c>
      <c r="H201" s="166">
        <v>26.5</v>
      </c>
      <c r="I201" s="167"/>
      <c r="L201" s="163"/>
      <c r="M201" s="168"/>
      <c r="T201" s="169"/>
      <c r="AT201" s="164" t="s">
        <v>179</v>
      </c>
      <c r="AU201" s="164" t="s">
        <v>85</v>
      </c>
      <c r="AV201" s="14" t="s">
        <v>175</v>
      </c>
      <c r="AW201" s="14" t="s">
        <v>37</v>
      </c>
      <c r="AX201" s="14" t="s">
        <v>83</v>
      </c>
      <c r="AY201" s="164" t="s">
        <v>168</v>
      </c>
    </row>
    <row r="202" spans="2:65" s="1" customFormat="1" ht="49.15" customHeight="1">
      <c r="B202" s="33"/>
      <c r="C202" s="132" t="s">
        <v>339</v>
      </c>
      <c r="D202" s="132" t="s">
        <v>170</v>
      </c>
      <c r="E202" s="133" t="s">
        <v>493</v>
      </c>
      <c r="F202" s="134" t="s">
        <v>494</v>
      </c>
      <c r="G202" s="135" t="s">
        <v>495</v>
      </c>
      <c r="H202" s="136">
        <v>10.7</v>
      </c>
      <c r="I202" s="137"/>
      <c r="J202" s="138">
        <f>ROUND(I202*H202,2)</f>
        <v>0</v>
      </c>
      <c r="K202" s="134" t="s">
        <v>322</v>
      </c>
      <c r="L202" s="33"/>
      <c r="M202" s="139" t="s">
        <v>19</v>
      </c>
      <c r="N202" s="140" t="s">
        <v>47</v>
      </c>
      <c r="P202" s="141">
        <f>O202*H202</f>
        <v>0</v>
      </c>
      <c r="Q202" s="141">
        <v>0</v>
      </c>
      <c r="R202" s="141">
        <f>Q202*H202</f>
        <v>0</v>
      </c>
      <c r="S202" s="141">
        <v>0</v>
      </c>
      <c r="T202" s="142">
        <f>S202*H202</f>
        <v>0</v>
      </c>
      <c r="AR202" s="143" t="s">
        <v>496</v>
      </c>
      <c r="AT202" s="143" t="s">
        <v>170</v>
      </c>
      <c r="AU202" s="143" t="s">
        <v>85</v>
      </c>
      <c r="AY202" s="18" t="s">
        <v>168</v>
      </c>
      <c r="BE202" s="144">
        <f>IF(N202="základní",J202,0)</f>
        <v>0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8" t="s">
        <v>83</v>
      </c>
      <c r="BK202" s="144">
        <f>ROUND(I202*H202,2)</f>
        <v>0</v>
      </c>
      <c r="BL202" s="18" t="s">
        <v>496</v>
      </c>
      <c r="BM202" s="143" t="s">
        <v>548</v>
      </c>
    </row>
    <row r="203" spans="2:65" s="1" customFormat="1" ht="19.5">
      <c r="B203" s="33"/>
      <c r="D203" s="150" t="s">
        <v>324</v>
      </c>
      <c r="F203" s="177" t="s">
        <v>498</v>
      </c>
      <c r="I203" s="147"/>
      <c r="L203" s="33"/>
      <c r="M203" s="148"/>
      <c r="T203" s="54"/>
      <c r="AT203" s="18" t="s">
        <v>324</v>
      </c>
      <c r="AU203" s="18" t="s">
        <v>85</v>
      </c>
    </row>
    <row r="204" spans="2:65" s="12" customFormat="1" ht="11.25">
      <c r="B204" s="149"/>
      <c r="D204" s="150" t="s">
        <v>179</v>
      </c>
      <c r="E204" s="151" t="s">
        <v>19</v>
      </c>
      <c r="F204" s="152" t="s">
        <v>499</v>
      </c>
      <c r="H204" s="151" t="s">
        <v>19</v>
      </c>
      <c r="I204" s="153"/>
      <c r="L204" s="149"/>
      <c r="M204" s="154"/>
      <c r="T204" s="155"/>
      <c r="AT204" s="151" t="s">
        <v>179</v>
      </c>
      <c r="AU204" s="151" t="s">
        <v>85</v>
      </c>
      <c r="AV204" s="12" t="s">
        <v>83</v>
      </c>
      <c r="AW204" s="12" t="s">
        <v>37</v>
      </c>
      <c r="AX204" s="12" t="s">
        <v>76</v>
      </c>
      <c r="AY204" s="151" t="s">
        <v>168</v>
      </c>
    </row>
    <row r="205" spans="2:65" s="13" customFormat="1" ht="11.25">
      <c r="B205" s="156"/>
      <c r="D205" s="150" t="s">
        <v>179</v>
      </c>
      <c r="E205" s="157" t="s">
        <v>19</v>
      </c>
      <c r="F205" s="158" t="s">
        <v>549</v>
      </c>
      <c r="H205" s="159">
        <v>10.7</v>
      </c>
      <c r="I205" s="160"/>
      <c r="L205" s="156"/>
      <c r="M205" s="161"/>
      <c r="T205" s="162"/>
      <c r="AT205" s="157" t="s">
        <v>179</v>
      </c>
      <c r="AU205" s="157" t="s">
        <v>85</v>
      </c>
      <c r="AV205" s="13" t="s">
        <v>85</v>
      </c>
      <c r="AW205" s="13" t="s">
        <v>37</v>
      </c>
      <c r="AX205" s="13" t="s">
        <v>76</v>
      </c>
      <c r="AY205" s="157" t="s">
        <v>168</v>
      </c>
    </row>
    <row r="206" spans="2:65" s="14" customFormat="1" ht="11.25">
      <c r="B206" s="163"/>
      <c r="D206" s="150" t="s">
        <v>179</v>
      </c>
      <c r="E206" s="164" t="s">
        <v>19</v>
      </c>
      <c r="F206" s="165" t="s">
        <v>183</v>
      </c>
      <c r="H206" s="166">
        <v>10.7</v>
      </c>
      <c r="I206" s="167"/>
      <c r="L206" s="163"/>
      <c r="M206" s="168"/>
      <c r="T206" s="169"/>
      <c r="AT206" s="164" t="s">
        <v>179</v>
      </c>
      <c r="AU206" s="164" t="s">
        <v>85</v>
      </c>
      <c r="AV206" s="14" t="s">
        <v>175</v>
      </c>
      <c r="AW206" s="14" t="s">
        <v>37</v>
      </c>
      <c r="AX206" s="14" t="s">
        <v>83</v>
      </c>
      <c r="AY206" s="164" t="s">
        <v>168</v>
      </c>
    </row>
    <row r="207" spans="2:65" s="11" customFormat="1" ht="22.9" customHeight="1">
      <c r="B207" s="120"/>
      <c r="D207" s="121" t="s">
        <v>75</v>
      </c>
      <c r="E207" s="130" t="s">
        <v>329</v>
      </c>
      <c r="F207" s="130" t="s">
        <v>330</v>
      </c>
      <c r="I207" s="123"/>
      <c r="J207" s="131">
        <f>BK207</f>
        <v>0</v>
      </c>
      <c r="L207" s="120"/>
      <c r="M207" s="125"/>
      <c r="P207" s="126">
        <f>SUM(P208:P222)</f>
        <v>0</v>
      </c>
      <c r="R207" s="126">
        <f>SUM(R208:R222)</f>
        <v>0</v>
      </c>
      <c r="T207" s="127">
        <f>SUM(T208:T222)</f>
        <v>0</v>
      </c>
      <c r="AR207" s="121" t="s">
        <v>83</v>
      </c>
      <c r="AT207" s="128" t="s">
        <v>75</v>
      </c>
      <c r="AU207" s="128" t="s">
        <v>83</v>
      </c>
      <c r="AY207" s="121" t="s">
        <v>168</v>
      </c>
      <c r="BK207" s="129">
        <f>SUM(BK208:BK222)</f>
        <v>0</v>
      </c>
    </row>
    <row r="208" spans="2:65" s="1" customFormat="1" ht="37.9" customHeight="1">
      <c r="B208" s="33"/>
      <c r="C208" s="132" t="s">
        <v>346</v>
      </c>
      <c r="D208" s="132" t="s">
        <v>170</v>
      </c>
      <c r="E208" s="133" t="s">
        <v>332</v>
      </c>
      <c r="F208" s="134" t="s">
        <v>333</v>
      </c>
      <c r="G208" s="135" t="s">
        <v>334</v>
      </c>
      <c r="H208" s="136">
        <v>203.78</v>
      </c>
      <c r="I208" s="137"/>
      <c r="J208" s="138">
        <f>ROUND(I208*H208,2)</f>
        <v>0</v>
      </c>
      <c r="K208" s="134" t="s">
        <v>174</v>
      </c>
      <c r="L208" s="33"/>
      <c r="M208" s="139" t="s">
        <v>19</v>
      </c>
      <c r="N208" s="140" t="s">
        <v>47</v>
      </c>
      <c r="P208" s="141">
        <f>O208*H208</f>
        <v>0</v>
      </c>
      <c r="Q208" s="141">
        <v>0</v>
      </c>
      <c r="R208" s="141">
        <f>Q208*H208</f>
        <v>0</v>
      </c>
      <c r="S208" s="141">
        <v>0</v>
      </c>
      <c r="T208" s="142">
        <f>S208*H208</f>
        <v>0</v>
      </c>
      <c r="AR208" s="143" t="s">
        <v>175</v>
      </c>
      <c r="AT208" s="143" t="s">
        <v>170</v>
      </c>
      <c r="AU208" s="143" t="s">
        <v>85</v>
      </c>
      <c r="AY208" s="18" t="s">
        <v>168</v>
      </c>
      <c r="BE208" s="144">
        <f>IF(N208="základní",J208,0)</f>
        <v>0</v>
      </c>
      <c r="BF208" s="144">
        <f>IF(N208="snížená",J208,0)</f>
        <v>0</v>
      </c>
      <c r="BG208" s="144">
        <f>IF(N208="zákl. přenesená",J208,0)</f>
        <v>0</v>
      </c>
      <c r="BH208" s="144">
        <f>IF(N208="sníž. přenesená",J208,0)</f>
        <v>0</v>
      </c>
      <c r="BI208" s="144">
        <f>IF(N208="nulová",J208,0)</f>
        <v>0</v>
      </c>
      <c r="BJ208" s="18" t="s">
        <v>83</v>
      </c>
      <c r="BK208" s="144">
        <f>ROUND(I208*H208,2)</f>
        <v>0</v>
      </c>
      <c r="BL208" s="18" t="s">
        <v>175</v>
      </c>
      <c r="BM208" s="143" t="s">
        <v>550</v>
      </c>
    </row>
    <row r="209" spans="2:65" s="1" customFormat="1" ht="11.25">
      <c r="B209" s="33"/>
      <c r="D209" s="145" t="s">
        <v>177</v>
      </c>
      <c r="F209" s="146" t="s">
        <v>336</v>
      </c>
      <c r="I209" s="147"/>
      <c r="L209" s="33"/>
      <c r="M209" s="148"/>
      <c r="T209" s="54"/>
      <c r="AT209" s="18" t="s">
        <v>177</v>
      </c>
      <c r="AU209" s="18" t="s">
        <v>85</v>
      </c>
    </row>
    <row r="210" spans="2:65" s="12" customFormat="1" ht="22.5">
      <c r="B210" s="149"/>
      <c r="D210" s="150" t="s">
        <v>179</v>
      </c>
      <c r="E210" s="151" t="s">
        <v>19</v>
      </c>
      <c r="F210" s="152" t="s">
        <v>337</v>
      </c>
      <c r="H210" s="151" t="s">
        <v>19</v>
      </c>
      <c r="I210" s="153"/>
      <c r="L210" s="149"/>
      <c r="M210" s="154"/>
      <c r="T210" s="155"/>
      <c r="AT210" s="151" t="s">
        <v>179</v>
      </c>
      <c r="AU210" s="151" t="s">
        <v>85</v>
      </c>
      <c r="AV210" s="12" t="s">
        <v>83</v>
      </c>
      <c r="AW210" s="12" t="s">
        <v>37</v>
      </c>
      <c r="AX210" s="12" t="s">
        <v>76</v>
      </c>
      <c r="AY210" s="151" t="s">
        <v>168</v>
      </c>
    </row>
    <row r="211" spans="2:65" s="13" customFormat="1" ht="11.25">
      <c r="B211" s="156"/>
      <c r="D211" s="150" t="s">
        <v>179</v>
      </c>
      <c r="E211" s="157" t="s">
        <v>19</v>
      </c>
      <c r="F211" s="158" t="s">
        <v>551</v>
      </c>
      <c r="H211" s="159">
        <v>203.78</v>
      </c>
      <c r="I211" s="160"/>
      <c r="L211" s="156"/>
      <c r="M211" s="161"/>
      <c r="T211" s="162"/>
      <c r="AT211" s="157" t="s">
        <v>179</v>
      </c>
      <c r="AU211" s="157" t="s">
        <v>85</v>
      </c>
      <c r="AV211" s="13" t="s">
        <v>85</v>
      </c>
      <c r="AW211" s="13" t="s">
        <v>37</v>
      </c>
      <c r="AX211" s="13" t="s">
        <v>76</v>
      </c>
      <c r="AY211" s="157" t="s">
        <v>168</v>
      </c>
    </row>
    <row r="212" spans="2:65" s="14" customFormat="1" ht="11.25">
      <c r="B212" s="163"/>
      <c r="D212" s="150" t="s">
        <v>179</v>
      </c>
      <c r="E212" s="164" t="s">
        <v>19</v>
      </c>
      <c r="F212" s="165" t="s">
        <v>183</v>
      </c>
      <c r="H212" s="166">
        <v>203.78</v>
      </c>
      <c r="I212" s="167"/>
      <c r="L212" s="163"/>
      <c r="M212" s="168"/>
      <c r="T212" s="169"/>
      <c r="AT212" s="164" t="s">
        <v>179</v>
      </c>
      <c r="AU212" s="164" t="s">
        <v>85</v>
      </c>
      <c r="AV212" s="14" t="s">
        <v>175</v>
      </c>
      <c r="AW212" s="14" t="s">
        <v>37</v>
      </c>
      <c r="AX212" s="14" t="s">
        <v>83</v>
      </c>
      <c r="AY212" s="164" t="s">
        <v>168</v>
      </c>
    </row>
    <row r="213" spans="2:65" s="1" customFormat="1" ht="37.9" customHeight="1">
      <c r="B213" s="33"/>
      <c r="C213" s="132" t="s">
        <v>7</v>
      </c>
      <c r="D213" s="132" t="s">
        <v>170</v>
      </c>
      <c r="E213" s="133" t="s">
        <v>340</v>
      </c>
      <c r="F213" s="134" t="s">
        <v>341</v>
      </c>
      <c r="G213" s="135" t="s">
        <v>334</v>
      </c>
      <c r="H213" s="136">
        <v>3260.48</v>
      </c>
      <c r="I213" s="137"/>
      <c r="J213" s="138">
        <f>ROUND(I213*H213,2)</f>
        <v>0</v>
      </c>
      <c r="K213" s="134" t="s">
        <v>342</v>
      </c>
      <c r="L213" s="33"/>
      <c r="M213" s="139" t="s">
        <v>19</v>
      </c>
      <c r="N213" s="140" t="s">
        <v>47</v>
      </c>
      <c r="P213" s="141">
        <f>O213*H213</f>
        <v>0</v>
      </c>
      <c r="Q213" s="141">
        <v>0</v>
      </c>
      <c r="R213" s="141">
        <f>Q213*H213</f>
        <v>0</v>
      </c>
      <c r="S213" s="141">
        <v>0</v>
      </c>
      <c r="T213" s="142">
        <f>S213*H213</f>
        <v>0</v>
      </c>
      <c r="AR213" s="143" t="s">
        <v>175</v>
      </c>
      <c r="AT213" s="143" t="s">
        <v>170</v>
      </c>
      <c r="AU213" s="143" t="s">
        <v>85</v>
      </c>
      <c r="AY213" s="18" t="s">
        <v>168</v>
      </c>
      <c r="BE213" s="144">
        <f>IF(N213="základní",J213,0)</f>
        <v>0</v>
      </c>
      <c r="BF213" s="144">
        <f>IF(N213="snížená",J213,0)</f>
        <v>0</v>
      </c>
      <c r="BG213" s="144">
        <f>IF(N213="zákl. přenesená",J213,0)</f>
        <v>0</v>
      </c>
      <c r="BH213" s="144">
        <f>IF(N213="sníž. přenesená",J213,0)</f>
        <v>0</v>
      </c>
      <c r="BI213" s="144">
        <f>IF(N213="nulová",J213,0)</f>
        <v>0</v>
      </c>
      <c r="BJ213" s="18" t="s">
        <v>83</v>
      </c>
      <c r="BK213" s="144">
        <f>ROUND(I213*H213,2)</f>
        <v>0</v>
      </c>
      <c r="BL213" s="18" t="s">
        <v>175</v>
      </c>
      <c r="BM213" s="143" t="s">
        <v>552</v>
      </c>
    </row>
    <row r="214" spans="2:65" s="1" customFormat="1" ht="11.25">
      <c r="B214" s="33"/>
      <c r="D214" s="145" t="s">
        <v>177</v>
      </c>
      <c r="F214" s="146" t="s">
        <v>344</v>
      </c>
      <c r="I214" s="147"/>
      <c r="L214" s="33"/>
      <c r="M214" s="148"/>
      <c r="T214" s="54"/>
      <c r="AT214" s="18" t="s">
        <v>177</v>
      </c>
      <c r="AU214" s="18" t="s">
        <v>85</v>
      </c>
    </row>
    <row r="215" spans="2:65" s="12" customFormat="1" ht="22.5">
      <c r="B215" s="149"/>
      <c r="D215" s="150" t="s">
        <v>179</v>
      </c>
      <c r="E215" s="151" t="s">
        <v>19</v>
      </c>
      <c r="F215" s="152" t="s">
        <v>337</v>
      </c>
      <c r="H215" s="151" t="s">
        <v>19</v>
      </c>
      <c r="I215" s="153"/>
      <c r="L215" s="149"/>
      <c r="M215" s="154"/>
      <c r="T215" s="155"/>
      <c r="AT215" s="151" t="s">
        <v>179</v>
      </c>
      <c r="AU215" s="151" t="s">
        <v>85</v>
      </c>
      <c r="AV215" s="12" t="s">
        <v>83</v>
      </c>
      <c r="AW215" s="12" t="s">
        <v>37</v>
      </c>
      <c r="AX215" s="12" t="s">
        <v>76</v>
      </c>
      <c r="AY215" s="151" t="s">
        <v>168</v>
      </c>
    </row>
    <row r="216" spans="2:65" s="13" customFormat="1" ht="11.25">
      <c r="B216" s="156"/>
      <c r="D216" s="150" t="s">
        <v>179</v>
      </c>
      <c r="E216" s="157" t="s">
        <v>19</v>
      </c>
      <c r="F216" s="158" t="s">
        <v>553</v>
      </c>
      <c r="H216" s="159">
        <v>3260.48</v>
      </c>
      <c r="I216" s="160"/>
      <c r="L216" s="156"/>
      <c r="M216" s="161"/>
      <c r="T216" s="162"/>
      <c r="AT216" s="157" t="s">
        <v>179</v>
      </c>
      <c r="AU216" s="157" t="s">
        <v>85</v>
      </c>
      <c r="AV216" s="13" t="s">
        <v>85</v>
      </c>
      <c r="AW216" s="13" t="s">
        <v>37</v>
      </c>
      <c r="AX216" s="13" t="s">
        <v>76</v>
      </c>
      <c r="AY216" s="157" t="s">
        <v>168</v>
      </c>
    </row>
    <row r="217" spans="2:65" s="14" customFormat="1" ht="11.25">
      <c r="B217" s="163"/>
      <c r="D217" s="150" t="s">
        <v>179</v>
      </c>
      <c r="E217" s="164" t="s">
        <v>19</v>
      </c>
      <c r="F217" s="165" t="s">
        <v>183</v>
      </c>
      <c r="H217" s="166">
        <v>3260.48</v>
      </c>
      <c r="I217" s="167"/>
      <c r="L217" s="163"/>
      <c r="M217" s="168"/>
      <c r="T217" s="169"/>
      <c r="AT217" s="164" t="s">
        <v>179</v>
      </c>
      <c r="AU217" s="164" t="s">
        <v>85</v>
      </c>
      <c r="AV217" s="14" t="s">
        <v>175</v>
      </c>
      <c r="AW217" s="14" t="s">
        <v>37</v>
      </c>
      <c r="AX217" s="14" t="s">
        <v>83</v>
      </c>
      <c r="AY217" s="164" t="s">
        <v>168</v>
      </c>
    </row>
    <row r="218" spans="2:65" s="1" customFormat="1" ht="44.25" customHeight="1">
      <c r="B218" s="33"/>
      <c r="C218" s="132" t="s">
        <v>360</v>
      </c>
      <c r="D218" s="132" t="s">
        <v>170</v>
      </c>
      <c r="E218" s="133" t="s">
        <v>367</v>
      </c>
      <c r="F218" s="134" t="s">
        <v>368</v>
      </c>
      <c r="G218" s="135" t="s">
        <v>334</v>
      </c>
      <c r="H218" s="136">
        <v>203.78</v>
      </c>
      <c r="I218" s="137"/>
      <c r="J218" s="138">
        <f>ROUND(I218*H218,2)</f>
        <v>0</v>
      </c>
      <c r="K218" s="134" t="s">
        <v>174</v>
      </c>
      <c r="L218" s="33"/>
      <c r="M218" s="139" t="s">
        <v>19</v>
      </c>
      <c r="N218" s="140" t="s">
        <v>47</v>
      </c>
      <c r="P218" s="141">
        <f>O218*H218</f>
        <v>0</v>
      </c>
      <c r="Q218" s="141">
        <v>0</v>
      </c>
      <c r="R218" s="141">
        <f>Q218*H218</f>
        <v>0</v>
      </c>
      <c r="S218" s="141">
        <v>0</v>
      </c>
      <c r="T218" s="142">
        <f>S218*H218</f>
        <v>0</v>
      </c>
      <c r="AR218" s="143" t="s">
        <v>175</v>
      </c>
      <c r="AT218" s="143" t="s">
        <v>170</v>
      </c>
      <c r="AU218" s="143" t="s">
        <v>85</v>
      </c>
      <c r="AY218" s="18" t="s">
        <v>168</v>
      </c>
      <c r="BE218" s="144">
        <f>IF(N218="základní",J218,0)</f>
        <v>0</v>
      </c>
      <c r="BF218" s="144">
        <f>IF(N218="snížená",J218,0)</f>
        <v>0</v>
      </c>
      <c r="BG218" s="144">
        <f>IF(N218="zákl. přenesená",J218,0)</f>
        <v>0</v>
      </c>
      <c r="BH218" s="144">
        <f>IF(N218="sníž. přenesená",J218,0)</f>
        <v>0</v>
      </c>
      <c r="BI218" s="144">
        <f>IF(N218="nulová",J218,0)</f>
        <v>0</v>
      </c>
      <c r="BJ218" s="18" t="s">
        <v>83</v>
      </c>
      <c r="BK218" s="144">
        <f>ROUND(I218*H218,2)</f>
        <v>0</v>
      </c>
      <c r="BL218" s="18" t="s">
        <v>175</v>
      </c>
      <c r="BM218" s="143" t="s">
        <v>554</v>
      </c>
    </row>
    <row r="219" spans="2:65" s="1" customFormat="1" ht="11.25">
      <c r="B219" s="33"/>
      <c r="D219" s="145" t="s">
        <v>177</v>
      </c>
      <c r="F219" s="146" t="s">
        <v>370</v>
      </c>
      <c r="I219" s="147"/>
      <c r="L219" s="33"/>
      <c r="M219" s="148"/>
      <c r="T219" s="54"/>
      <c r="AT219" s="18" t="s">
        <v>177</v>
      </c>
      <c r="AU219" s="18" t="s">
        <v>85</v>
      </c>
    </row>
    <row r="220" spans="2:65" s="12" customFormat="1" ht="11.25">
      <c r="B220" s="149"/>
      <c r="D220" s="150" t="s">
        <v>179</v>
      </c>
      <c r="E220" s="151" t="s">
        <v>19</v>
      </c>
      <c r="F220" s="152" t="s">
        <v>365</v>
      </c>
      <c r="H220" s="151" t="s">
        <v>19</v>
      </c>
      <c r="I220" s="153"/>
      <c r="L220" s="149"/>
      <c r="M220" s="154"/>
      <c r="T220" s="155"/>
      <c r="AT220" s="151" t="s">
        <v>179</v>
      </c>
      <c r="AU220" s="151" t="s">
        <v>85</v>
      </c>
      <c r="AV220" s="12" t="s">
        <v>83</v>
      </c>
      <c r="AW220" s="12" t="s">
        <v>37</v>
      </c>
      <c r="AX220" s="12" t="s">
        <v>76</v>
      </c>
      <c r="AY220" s="151" t="s">
        <v>168</v>
      </c>
    </row>
    <row r="221" spans="2:65" s="13" customFormat="1" ht="11.25">
      <c r="B221" s="156"/>
      <c r="D221" s="150" t="s">
        <v>179</v>
      </c>
      <c r="E221" s="157" t="s">
        <v>19</v>
      </c>
      <c r="F221" s="158" t="s">
        <v>551</v>
      </c>
      <c r="H221" s="159">
        <v>203.78</v>
      </c>
      <c r="I221" s="160"/>
      <c r="L221" s="156"/>
      <c r="M221" s="161"/>
      <c r="T221" s="162"/>
      <c r="AT221" s="157" t="s">
        <v>179</v>
      </c>
      <c r="AU221" s="157" t="s">
        <v>85</v>
      </c>
      <c r="AV221" s="13" t="s">
        <v>85</v>
      </c>
      <c r="AW221" s="13" t="s">
        <v>37</v>
      </c>
      <c r="AX221" s="13" t="s">
        <v>76</v>
      </c>
      <c r="AY221" s="157" t="s">
        <v>168</v>
      </c>
    </row>
    <row r="222" spans="2:65" s="14" customFormat="1" ht="11.25">
      <c r="B222" s="163"/>
      <c r="D222" s="150" t="s">
        <v>179</v>
      </c>
      <c r="E222" s="164" t="s">
        <v>19</v>
      </c>
      <c r="F222" s="165" t="s">
        <v>183</v>
      </c>
      <c r="H222" s="166">
        <v>203.78</v>
      </c>
      <c r="I222" s="167"/>
      <c r="L222" s="163"/>
      <c r="M222" s="168"/>
      <c r="T222" s="169"/>
      <c r="AT222" s="164" t="s">
        <v>179</v>
      </c>
      <c r="AU222" s="164" t="s">
        <v>85</v>
      </c>
      <c r="AV222" s="14" t="s">
        <v>175</v>
      </c>
      <c r="AW222" s="14" t="s">
        <v>37</v>
      </c>
      <c r="AX222" s="14" t="s">
        <v>83</v>
      </c>
      <c r="AY222" s="164" t="s">
        <v>168</v>
      </c>
    </row>
    <row r="223" spans="2:65" s="11" customFormat="1" ht="22.9" customHeight="1">
      <c r="B223" s="120"/>
      <c r="D223" s="121" t="s">
        <v>75</v>
      </c>
      <c r="E223" s="130" t="s">
        <v>371</v>
      </c>
      <c r="F223" s="130" t="s">
        <v>372</v>
      </c>
      <c r="I223" s="123"/>
      <c r="J223" s="131">
        <f>BK223</f>
        <v>0</v>
      </c>
      <c r="L223" s="120"/>
      <c r="M223" s="125"/>
      <c r="P223" s="126">
        <f>SUM(P224:P225)</f>
        <v>0</v>
      </c>
      <c r="R223" s="126">
        <f>SUM(R224:R225)</f>
        <v>0</v>
      </c>
      <c r="T223" s="127">
        <f>SUM(T224:T225)</f>
        <v>0</v>
      </c>
      <c r="AR223" s="121" t="s">
        <v>83</v>
      </c>
      <c r="AT223" s="128" t="s">
        <v>75</v>
      </c>
      <c r="AU223" s="128" t="s">
        <v>83</v>
      </c>
      <c r="AY223" s="121" t="s">
        <v>168</v>
      </c>
      <c r="BK223" s="129">
        <f>SUM(BK224:BK225)</f>
        <v>0</v>
      </c>
    </row>
    <row r="224" spans="2:65" s="1" customFormat="1" ht="44.25" customHeight="1">
      <c r="B224" s="33"/>
      <c r="C224" s="132" t="s">
        <v>366</v>
      </c>
      <c r="D224" s="132" t="s">
        <v>170</v>
      </c>
      <c r="E224" s="133" t="s">
        <v>501</v>
      </c>
      <c r="F224" s="134" t="s">
        <v>502</v>
      </c>
      <c r="G224" s="135" t="s">
        <v>334</v>
      </c>
      <c r="H224" s="136">
        <v>140.655</v>
      </c>
      <c r="I224" s="137"/>
      <c r="J224" s="138">
        <f>ROUND(I224*H224,2)</f>
        <v>0</v>
      </c>
      <c r="K224" s="134" t="s">
        <v>174</v>
      </c>
      <c r="L224" s="33"/>
      <c r="M224" s="139" t="s">
        <v>19</v>
      </c>
      <c r="N224" s="140" t="s">
        <v>47</v>
      </c>
      <c r="P224" s="141">
        <f>O224*H224</f>
        <v>0</v>
      </c>
      <c r="Q224" s="141">
        <v>0</v>
      </c>
      <c r="R224" s="141">
        <f>Q224*H224</f>
        <v>0</v>
      </c>
      <c r="S224" s="141">
        <v>0</v>
      </c>
      <c r="T224" s="142">
        <f>S224*H224</f>
        <v>0</v>
      </c>
      <c r="AR224" s="143" t="s">
        <v>175</v>
      </c>
      <c r="AT224" s="143" t="s">
        <v>170</v>
      </c>
      <c r="AU224" s="143" t="s">
        <v>85</v>
      </c>
      <c r="AY224" s="18" t="s">
        <v>168</v>
      </c>
      <c r="BE224" s="144">
        <f>IF(N224="základní",J224,0)</f>
        <v>0</v>
      </c>
      <c r="BF224" s="144">
        <f>IF(N224="snížená",J224,0)</f>
        <v>0</v>
      </c>
      <c r="BG224" s="144">
        <f>IF(N224="zákl. přenesená",J224,0)</f>
        <v>0</v>
      </c>
      <c r="BH224" s="144">
        <f>IF(N224="sníž. přenesená",J224,0)</f>
        <v>0</v>
      </c>
      <c r="BI224" s="144">
        <f>IF(N224="nulová",J224,0)</f>
        <v>0</v>
      </c>
      <c r="BJ224" s="18" t="s">
        <v>83</v>
      </c>
      <c r="BK224" s="144">
        <f>ROUND(I224*H224,2)</f>
        <v>0</v>
      </c>
      <c r="BL224" s="18" t="s">
        <v>175</v>
      </c>
      <c r="BM224" s="143" t="s">
        <v>555</v>
      </c>
    </row>
    <row r="225" spans="2:47" s="1" customFormat="1" ht="11.25">
      <c r="B225" s="33"/>
      <c r="D225" s="145" t="s">
        <v>177</v>
      </c>
      <c r="F225" s="146" t="s">
        <v>504</v>
      </c>
      <c r="I225" s="147"/>
      <c r="L225" s="33"/>
      <c r="M225" s="178"/>
      <c r="N225" s="179"/>
      <c r="O225" s="179"/>
      <c r="P225" s="179"/>
      <c r="Q225" s="179"/>
      <c r="R225" s="179"/>
      <c r="S225" s="179"/>
      <c r="T225" s="180"/>
      <c r="AT225" s="18" t="s">
        <v>177</v>
      </c>
      <c r="AU225" s="18" t="s">
        <v>85</v>
      </c>
    </row>
    <row r="226" spans="2:47" s="1" customFormat="1" ht="6.95" customHeight="1">
      <c r="B226" s="42"/>
      <c r="C226" s="43"/>
      <c r="D226" s="43"/>
      <c r="E226" s="43"/>
      <c r="F226" s="43"/>
      <c r="G226" s="43"/>
      <c r="H226" s="43"/>
      <c r="I226" s="43"/>
      <c r="J226" s="43"/>
      <c r="K226" s="43"/>
      <c r="L226" s="33"/>
    </row>
  </sheetData>
  <sheetProtection algorithmName="SHA-512" hashValue="gttiJzU/KoIrUu4camzTOllGwgBDW0apDbNtDoyaGDL9rS6UU17VQtNwkQPyfhnxEXtrOKXA8arURJMBq4vdrQ==" saltValue="o+yxAYwkUPNGyL5Z1dya+8CWua8/jGVf+sd9tLr0Feld2SPz3MziTJz49nXvA40Si51p5krBbRxY9YokVa89Fw==" spinCount="100000" sheet="1" objects="1" scenarios="1" formatColumns="0" formatRows="0" autoFilter="0"/>
  <autoFilter ref="C90:K225" xr:uid="{00000000-0009-0000-0000-000003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300-000000000000}"/>
    <hyperlink ref="F101" r:id="rId2" xr:uid="{00000000-0004-0000-0300-000001000000}"/>
    <hyperlink ref="F108" r:id="rId3" xr:uid="{00000000-0004-0000-0300-000002000000}"/>
    <hyperlink ref="F113" r:id="rId4" xr:uid="{00000000-0004-0000-0300-000003000000}"/>
    <hyperlink ref="F118" r:id="rId5" xr:uid="{00000000-0004-0000-0300-000004000000}"/>
    <hyperlink ref="F124" r:id="rId6" xr:uid="{00000000-0004-0000-0300-000005000000}"/>
    <hyperlink ref="F130" r:id="rId7" xr:uid="{00000000-0004-0000-0300-000006000000}"/>
    <hyperlink ref="F136" r:id="rId8" xr:uid="{00000000-0004-0000-0300-000007000000}"/>
    <hyperlink ref="F142" r:id="rId9" xr:uid="{00000000-0004-0000-0300-000008000000}"/>
    <hyperlink ref="F149" r:id="rId10" xr:uid="{00000000-0004-0000-0300-000009000000}"/>
    <hyperlink ref="F159" r:id="rId11" xr:uid="{00000000-0004-0000-0300-00000A000000}"/>
    <hyperlink ref="F179" r:id="rId12" xr:uid="{00000000-0004-0000-0300-00000B000000}"/>
    <hyperlink ref="F187" r:id="rId13" xr:uid="{00000000-0004-0000-0300-00000C000000}"/>
    <hyperlink ref="F195" r:id="rId14" xr:uid="{00000000-0004-0000-0300-00000D000000}"/>
    <hyperlink ref="F209" r:id="rId15" xr:uid="{00000000-0004-0000-0300-00000E000000}"/>
    <hyperlink ref="F214" r:id="rId16" xr:uid="{00000000-0004-0000-0300-00000F000000}"/>
    <hyperlink ref="F219" r:id="rId17" xr:uid="{00000000-0004-0000-0300-000010000000}"/>
    <hyperlink ref="F225" r:id="rId18" xr:uid="{00000000-0004-0000-0300-000011000000}"/>
  </hyperlinks>
  <pageMargins left="0.39374999999999999" right="0.39374999999999999" top="0.39374999999999999" bottom="0.39374999999999999" header="0" footer="0"/>
  <pageSetup paperSize="9" scale="76" fitToHeight="100" orientation="portrait" blackAndWhite="1" r:id="rId19"/>
  <headerFooter>
    <oddFooter>&amp;CStrana &amp;P z &amp;N</oddFooter>
  </headerFooter>
  <drawing r:id="rId2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31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102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139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0" t="str">
        <f>'Rekapitulace stavby'!K6</f>
        <v>Hanušovice - Holba - rámcový rozpočet úprav oblasti</v>
      </c>
      <c r="F7" s="321"/>
      <c r="G7" s="321"/>
      <c r="H7" s="321"/>
      <c r="L7" s="21"/>
    </row>
    <row r="8" spans="2:46" ht="12" customHeight="1">
      <c r="B8" s="21"/>
      <c r="D8" s="28" t="s">
        <v>140</v>
      </c>
      <c r="L8" s="21"/>
    </row>
    <row r="9" spans="2:46" s="1" customFormat="1" ht="16.5" customHeight="1">
      <c r="B9" s="33"/>
      <c r="E9" s="320" t="s">
        <v>378</v>
      </c>
      <c r="F9" s="322"/>
      <c r="G9" s="322"/>
      <c r="H9" s="322"/>
      <c r="L9" s="33"/>
    </row>
    <row r="10" spans="2:46" s="1" customFormat="1" ht="12" customHeight="1">
      <c r="B10" s="33"/>
      <c r="D10" s="28" t="s">
        <v>142</v>
      </c>
      <c r="L10" s="33"/>
    </row>
    <row r="11" spans="2:46" s="1" customFormat="1" ht="16.5" customHeight="1">
      <c r="B11" s="33"/>
      <c r="E11" s="284" t="s">
        <v>556</v>
      </c>
      <c r="F11" s="322"/>
      <c r="G11" s="322"/>
      <c r="H11" s="322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4. 8. 2026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30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31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3" t="str">
        <f>'Rekapitulace stavby'!E14</f>
        <v>Vyplň údaj</v>
      </c>
      <c r="F20" s="290"/>
      <c r="G20" s="290"/>
      <c r="H20" s="290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33</v>
      </c>
      <c r="I22" s="28" t="s">
        <v>26</v>
      </c>
      <c r="J22" s="26" t="s">
        <v>34</v>
      </c>
      <c r="L22" s="33"/>
    </row>
    <row r="23" spans="2:12" s="1" customFormat="1" ht="18" customHeight="1">
      <c r="B23" s="33"/>
      <c r="E23" s="26" t="s">
        <v>35</v>
      </c>
      <c r="I23" s="28" t="s">
        <v>29</v>
      </c>
      <c r="J23" s="26" t="s">
        <v>36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38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39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40</v>
      </c>
      <c r="L28" s="33"/>
    </row>
    <row r="29" spans="2:12" s="7" customFormat="1" ht="16.5" customHeight="1">
      <c r="B29" s="92"/>
      <c r="E29" s="295" t="s">
        <v>19</v>
      </c>
      <c r="F29" s="295"/>
      <c r="G29" s="295"/>
      <c r="H29" s="295"/>
      <c r="L29" s="92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42</v>
      </c>
      <c r="J32" s="64">
        <f>ROUND(J92,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44</v>
      </c>
      <c r="I34" s="36" t="s">
        <v>43</v>
      </c>
      <c r="J34" s="36" t="s">
        <v>45</v>
      </c>
      <c r="L34" s="33"/>
    </row>
    <row r="35" spans="2:12" s="1" customFormat="1" ht="14.45" customHeight="1">
      <c r="B35" s="33"/>
      <c r="D35" s="53" t="s">
        <v>46</v>
      </c>
      <c r="E35" s="28" t="s">
        <v>47</v>
      </c>
      <c r="F35" s="84">
        <f>ROUND((SUM(BE92:BE230)),  2)</f>
        <v>0</v>
      </c>
      <c r="I35" s="94">
        <v>0.21</v>
      </c>
      <c r="J35" s="84">
        <f>ROUND(((SUM(BE92:BE230))*I35),  2)</f>
        <v>0</v>
      </c>
      <c r="L35" s="33"/>
    </row>
    <row r="36" spans="2:12" s="1" customFormat="1" ht="14.45" customHeight="1">
      <c r="B36" s="33"/>
      <c r="E36" s="28" t="s">
        <v>48</v>
      </c>
      <c r="F36" s="84">
        <f>ROUND((SUM(BF92:BF230)),  2)</f>
        <v>0</v>
      </c>
      <c r="I36" s="94">
        <v>0.12</v>
      </c>
      <c r="J36" s="84">
        <f>ROUND(((SUM(BF92:BF230))*I36),  2)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ROUND((SUM(BG92:BG230)),  2)</f>
        <v>0</v>
      </c>
      <c r="I37" s="94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50</v>
      </c>
      <c r="F38" s="84">
        <f>ROUND((SUM(BH92:BH230)),  2)</f>
        <v>0</v>
      </c>
      <c r="I38" s="94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51</v>
      </c>
      <c r="F39" s="84">
        <f>ROUND((SUM(BI92:BI230)),  2)</f>
        <v>0</v>
      </c>
      <c r="I39" s="94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5"/>
      <c r="D41" s="96" t="s">
        <v>52</v>
      </c>
      <c r="E41" s="55"/>
      <c r="F41" s="55"/>
      <c r="G41" s="97" t="s">
        <v>53</v>
      </c>
      <c r="H41" s="98" t="s">
        <v>54</v>
      </c>
      <c r="I41" s="55"/>
      <c r="J41" s="99">
        <f>SUM(J32:J39)</f>
        <v>0</v>
      </c>
      <c r="K41" s="100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144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0" t="str">
        <f>E7</f>
        <v>Hanušovice - Holba - rámcový rozpočet úprav oblasti</v>
      </c>
      <c r="F50" s="321"/>
      <c r="G50" s="321"/>
      <c r="H50" s="321"/>
      <c r="L50" s="33"/>
    </row>
    <row r="51" spans="2:47" ht="12" customHeight="1">
      <c r="B51" s="21"/>
      <c r="C51" s="28" t="s">
        <v>140</v>
      </c>
      <c r="L51" s="21"/>
    </row>
    <row r="52" spans="2:47" s="1" customFormat="1" ht="16.5" customHeight="1">
      <c r="B52" s="33"/>
      <c r="E52" s="320" t="s">
        <v>378</v>
      </c>
      <c r="F52" s="322"/>
      <c r="G52" s="322"/>
      <c r="H52" s="322"/>
      <c r="L52" s="33"/>
    </row>
    <row r="53" spans="2:47" s="1" customFormat="1" ht="12" customHeight="1">
      <c r="B53" s="33"/>
      <c r="C53" s="28" t="s">
        <v>142</v>
      </c>
      <c r="L53" s="33"/>
    </row>
    <row r="54" spans="2:47" s="1" customFormat="1" ht="16.5" customHeight="1">
      <c r="B54" s="33"/>
      <c r="E54" s="284" t="str">
        <f>E11</f>
        <v>SO 101.2 - Komunikace vozidlová - MK 28c</v>
      </c>
      <c r="F54" s="322"/>
      <c r="G54" s="322"/>
      <c r="H54" s="322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Hanušovice</v>
      </c>
      <c r="I56" s="28" t="s">
        <v>23</v>
      </c>
      <c r="J56" s="50" t="str">
        <f>IF(J14="","",J14)</f>
        <v>4. 8. 2026</v>
      </c>
      <c r="L56" s="33"/>
    </row>
    <row r="57" spans="2:47" s="1" customFormat="1" ht="6.95" customHeight="1">
      <c r="B57" s="33"/>
      <c r="L57" s="33"/>
    </row>
    <row r="58" spans="2:47" s="1" customFormat="1" ht="15.2" customHeight="1">
      <c r="B58" s="33"/>
      <c r="C58" s="28" t="s">
        <v>25</v>
      </c>
      <c r="F58" s="26" t="str">
        <f>E17</f>
        <v>Město Hanušovice</v>
      </c>
      <c r="I58" s="28" t="s">
        <v>33</v>
      </c>
      <c r="J58" s="31" t="str">
        <f>E23</f>
        <v>Cekr CZ s.r.o.</v>
      </c>
      <c r="L58" s="33"/>
    </row>
    <row r="59" spans="2:47" s="1" customFormat="1" ht="25.7" customHeight="1">
      <c r="B59" s="33"/>
      <c r="C59" s="28" t="s">
        <v>31</v>
      </c>
      <c r="F59" s="26" t="str">
        <f>IF(E20="","",E20)</f>
        <v>Vyplň údaj</v>
      </c>
      <c r="I59" s="28" t="s">
        <v>38</v>
      </c>
      <c r="J59" s="31" t="str">
        <f>E26</f>
        <v>Jan Zamykal, CS ÚRS 2026/I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145</v>
      </c>
      <c r="D61" s="95"/>
      <c r="E61" s="95"/>
      <c r="F61" s="95"/>
      <c r="G61" s="95"/>
      <c r="H61" s="95"/>
      <c r="I61" s="95"/>
      <c r="J61" s="102" t="s">
        <v>146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3" t="s">
        <v>74</v>
      </c>
      <c r="J63" s="64">
        <f>J92</f>
        <v>0</v>
      </c>
      <c r="L63" s="33"/>
      <c r="AU63" s="18" t="s">
        <v>147</v>
      </c>
    </row>
    <row r="64" spans="2:47" s="8" customFormat="1" ht="24.95" customHeight="1">
      <c r="B64" s="104"/>
      <c r="D64" s="105" t="s">
        <v>148</v>
      </c>
      <c r="E64" s="106"/>
      <c r="F64" s="106"/>
      <c r="G64" s="106"/>
      <c r="H64" s="106"/>
      <c r="I64" s="106"/>
      <c r="J64" s="107">
        <f>J93</f>
        <v>0</v>
      </c>
      <c r="L64" s="104"/>
    </row>
    <row r="65" spans="2:12" s="9" customFormat="1" ht="19.899999999999999" customHeight="1">
      <c r="B65" s="108"/>
      <c r="D65" s="109" t="s">
        <v>149</v>
      </c>
      <c r="E65" s="110"/>
      <c r="F65" s="110"/>
      <c r="G65" s="110"/>
      <c r="H65" s="110"/>
      <c r="I65" s="110"/>
      <c r="J65" s="111">
        <f>J94</f>
        <v>0</v>
      </c>
      <c r="L65" s="108"/>
    </row>
    <row r="66" spans="2:12" s="9" customFormat="1" ht="19.899999999999999" customHeight="1">
      <c r="B66" s="108"/>
      <c r="D66" s="109" t="s">
        <v>380</v>
      </c>
      <c r="E66" s="110"/>
      <c r="F66" s="110"/>
      <c r="G66" s="110"/>
      <c r="H66" s="110"/>
      <c r="I66" s="110"/>
      <c r="J66" s="111">
        <f>J116</f>
        <v>0</v>
      </c>
      <c r="L66" s="108"/>
    </row>
    <row r="67" spans="2:12" s="9" customFormat="1" ht="19.899999999999999" customHeight="1">
      <c r="B67" s="108"/>
      <c r="D67" s="109" t="s">
        <v>381</v>
      </c>
      <c r="E67" s="110"/>
      <c r="F67" s="110"/>
      <c r="G67" s="110"/>
      <c r="H67" s="110"/>
      <c r="I67" s="110"/>
      <c r="J67" s="111">
        <f>J141</f>
        <v>0</v>
      </c>
      <c r="L67" s="108"/>
    </row>
    <row r="68" spans="2:12" s="9" customFormat="1" ht="19.899999999999999" customHeight="1">
      <c r="B68" s="108"/>
      <c r="D68" s="109" t="s">
        <v>150</v>
      </c>
      <c r="E68" s="110"/>
      <c r="F68" s="110"/>
      <c r="G68" s="110"/>
      <c r="H68" s="110"/>
      <c r="I68" s="110"/>
      <c r="J68" s="111">
        <f>J154</f>
        <v>0</v>
      </c>
      <c r="L68" s="108"/>
    </row>
    <row r="69" spans="2:12" s="9" customFormat="1" ht="19.899999999999999" customHeight="1">
      <c r="B69" s="108"/>
      <c r="D69" s="109" t="s">
        <v>151</v>
      </c>
      <c r="E69" s="110"/>
      <c r="F69" s="110"/>
      <c r="G69" s="110"/>
      <c r="H69" s="110"/>
      <c r="I69" s="110"/>
      <c r="J69" s="111">
        <f>J212</f>
        <v>0</v>
      </c>
      <c r="L69" s="108"/>
    </row>
    <row r="70" spans="2:12" s="9" customFormat="1" ht="19.899999999999999" customHeight="1">
      <c r="B70" s="108"/>
      <c r="D70" s="109" t="s">
        <v>152</v>
      </c>
      <c r="E70" s="110"/>
      <c r="F70" s="110"/>
      <c r="G70" s="110"/>
      <c r="H70" s="110"/>
      <c r="I70" s="110"/>
      <c r="J70" s="111">
        <f>J228</f>
        <v>0</v>
      </c>
      <c r="L70" s="108"/>
    </row>
    <row r="71" spans="2:12" s="1" customFormat="1" ht="21.75" customHeight="1">
      <c r="B71" s="33"/>
      <c r="L71" s="33"/>
    </row>
    <row r="72" spans="2:12" s="1" customFormat="1" ht="6.95" customHeight="1"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33"/>
    </row>
    <row r="76" spans="2:12" s="1" customFormat="1" ht="6.95" customHeight="1"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33"/>
    </row>
    <row r="77" spans="2:12" s="1" customFormat="1" ht="24.95" customHeight="1">
      <c r="B77" s="33"/>
      <c r="C77" s="22" t="s">
        <v>153</v>
      </c>
      <c r="L77" s="33"/>
    </row>
    <row r="78" spans="2:12" s="1" customFormat="1" ht="6.95" customHeight="1">
      <c r="B78" s="33"/>
      <c r="L78" s="33"/>
    </row>
    <row r="79" spans="2:12" s="1" customFormat="1" ht="12" customHeight="1">
      <c r="B79" s="33"/>
      <c r="C79" s="28" t="s">
        <v>16</v>
      </c>
      <c r="L79" s="33"/>
    </row>
    <row r="80" spans="2:12" s="1" customFormat="1" ht="16.5" customHeight="1">
      <c r="B80" s="33"/>
      <c r="E80" s="320" t="str">
        <f>E7</f>
        <v>Hanušovice - Holba - rámcový rozpočet úprav oblasti</v>
      </c>
      <c r="F80" s="321"/>
      <c r="G80" s="321"/>
      <c r="H80" s="321"/>
      <c r="L80" s="33"/>
    </row>
    <row r="81" spans="2:65" ht="12" customHeight="1">
      <c r="B81" s="21"/>
      <c r="C81" s="28" t="s">
        <v>140</v>
      </c>
      <c r="L81" s="21"/>
    </row>
    <row r="82" spans="2:65" s="1" customFormat="1" ht="16.5" customHeight="1">
      <c r="B82" s="33"/>
      <c r="E82" s="320" t="s">
        <v>378</v>
      </c>
      <c r="F82" s="322"/>
      <c r="G82" s="322"/>
      <c r="H82" s="322"/>
      <c r="L82" s="33"/>
    </row>
    <row r="83" spans="2:65" s="1" customFormat="1" ht="12" customHeight="1">
      <c r="B83" s="33"/>
      <c r="C83" s="28" t="s">
        <v>142</v>
      </c>
      <c r="L83" s="33"/>
    </row>
    <row r="84" spans="2:65" s="1" customFormat="1" ht="16.5" customHeight="1">
      <c r="B84" s="33"/>
      <c r="E84" s="284" t="str">
        <f>E11</f>
        <v>SO 101.2 - Komunikace vozidlová - MK 28c</v>
      </c>
      <c r="F84" s="322"/>
      <c r="G84" s="322"/>
      <c r="H84" s="322"/>
      <c r="L84" s="33"/>
    </row>
    <row r="85" spans="2:65" s="1" customFormat="1" ht="6.95" customHeight="1">
      <c r="B85" s="33"/>
      <c r="L85" s="33"/>
    </row>
    <row r="86" spans="2:65" s="1" customFormat="1" ht="12" customHeight="1">
      <c r="B86" s="33"/>
      <c r="C86" s="28" t="s">
        <v>21</v>
      </c>
      <c r="F86" s="26" t="str">
        <f>F14</f>
        <v>k.ú. Hanušovice</v>
      </c>
      <c r="I86" s="28" t="s">
        <v>23</v>
      </c>
      <c r="J86" s="50" t="str">
        <f>IF(J14="","",J14)</f>
        <v>4. 8. 2026</v>
      </c>
      <c r="L86" s="33"/>
    </row>
    <row r="87" spans="2:65" s="1" customFormat="1" ht="6.95" customHeight="1">
      <c r="B87" s="33"/>
      <c r="L87" s="33"/>
    </row>
    <row r="88" spans="2:65" s="1" customFormat="1" ht="15.2" customHeight="1">
      <c r="B88" s="33"/>
      <c r="C88" s="28" t="s">
        <v>25</v>
      </c>
      <c r="F88" s="26" t="str">
        <f>E17</f>
        <v>Město Hanušovice</v>
      </c>
      <c r="I88" s="28" t="s">
        <v>33</v>
      </c>
      <c r="J88" s="31" t="str">
        <f>E23</f>
        <v>Cekr CZ s.r.o.</v>
      </c>
      <c r="L88" s="33"/>
    </row>
    <row r="89" spans="2:65" s="1" customFormat="1" ht="25.7" customHeight="1">
      <c r="B89" s="33"/>
      <c r="C89" s="28" t="s">
        <v>31</v>
      </c>
      <c r="F89" s="26" t="str">
        <f>IF(E20="","",E20)</f>
        <v>Vyplň údaj</v>
      </c>
      <c r="I89" s="28" t="s">
        <v>38</v>
      </c>
      <c r="J89" s="31" t="str">
        <f>E26</f>
        <v>Jan Zamykal, CS ÚRS 2026/I</v>
      </c>
      <c r="L89" s="33"/>
    </row>
    <row r="90" spans="2:65" s="1" customFormat="1" ht="10.35" customHeight="1">
      <c r="B90" s="33"/>
      <c r="L90" s="33"/>
    </row>
    <row r="91" spans="2:65" s="10" customFormat="1" ht="29.25" customHeight="1">
      <c r="B91" s="112"/>
      <c r="C91" s="113" t="s">
        <v>154</v>
      </c>
      <c r="D91" s="114" t="s">
        <v>61</v>
      </c>
      <c r="E91" s="114" t="s">
        <v>57</v>
      </c>
      <c r="F91" s="114" t="s">
        <v>58</v>
      </c>
      <c r="G91" s="114" t="s">
        <v>155</v>
      </c>
      <c r="H91" s="114" t="s">
        <v>156</v>
      </c>
      <c r="I91" s="114" t="s">
        <v>157</v>
      </c>
      <c r="J91" s="114" t="s">
        <v>146</v>
      </c>
      <c r="K91" s="115" t="s">
        <v>158</v>
      </c>
      <c r="L91" s="112"/>
      <c r="M91" s="57" t="s">
        <v>19</v>
      </c>
      <c r="N91" s="58" t="s">
        <v>46</v>
      </c>
      <c r="O91" s="58" t="s">
        <v>159</v>
      </c>
      <c r="P91" s="58" t="s">
        <v>160</v>
      </c>
      <c r="Q91" s="58" t="s">
        <v>161</v>
      </c>
      <c r="R91" s="58" t="s">
        <v>162</v>
      </c>
      <c r="S91" s="58" t="s">
        <v>163</v>
      </c>
      <c r="T91" s="59" t="s">
        <v>164</v>
      </c>
    </row>
    <row r="92" spans="2:65" s="1" customFormat="1" ht="22.9" customHeight="1">
      <c r="B92" s="33"/>
      <c r="C92" s="62" t="s">
        <v>165</v>
      </c>
      <c r="J92" s="116">
        <f>BK92</f>
        <v>0</v>
      </c>
      <c r="L92" s="33"/>
      <c r="M92" s="60"/>
      <c r="N92" s="51"/>
      <c r="O92" s="51"/>
      <c r="P92" s="117">
        <f>P93</f>
        <v>0</v>
      </c>
      <c r="Q92" s="51"/>
      <c r="R92" s="117">
        <f>R93</f>
        <v>162.19714860000002</v>
      </c>
      <c r="S92" s="51"/>
      <c r="T92" s="118">
        <f>T93</f>
        <v>155.315</v>
      </c>
      <c r="AT92" s="18" t="s">
        <v>75</v>
      </c>
      <c r="AU92" s="18" t="s">
        <v>147</v>
      </c>
      <c r="BK92" s="119">
        <f>BK93</f>
        <v>0</v>
      </c>
    </row>
    <row r="93" spans="2:65" s="11" customFormat="1" ht="25.9" customHeight="1">
      <c r="B93" s="120"/>
      <c r="D93" s="121" t="s">
        <v>75</v>
      </c>
      <c r="E93" s="122" t="s">
        <v>166</v>
      </c>
      <c r="F93" s="122" t="s">
        <v>167</v>
      </c>
      <c r="I93" s="123"/>
      <c r="J93" s="124">
        <f>BK93</f>
        <v>0</v>
      </c>
      <c r="L93" s="120"/>
      <c r="M93" s="125"/>
      <c r="P93" s="126">
        <f>P94+P116+P141+P154+P212+P228</f>
        <v>0</v>
      </c>
      <c r="R93" s="126">
        <f>R94+R116+R141+R154+R212+R228</f>
        <v>162.19714860000002</v>
      </c>
      <c r="T93" s="127">
        <f>T94+T116+T141+T154+T212+T228</f>
        <v>155.315</v>
      </c>
      <c r="AR93" s="121" t="s">
        <v>83</v>
      </c>
      <c r="AT93" s="128" t="s">
        <v>75</v>
      </c>
      <c r="AU93" s="128" t="s">
        <v>76</v>
      </c>
      <c r="AY93" s="121" t="s">
        <v>168</v>
      </c>
      <c r="BK93" s="129">
        <f>BK94+BK116+BK141+BK154+BK212+BK228</f>
        <v>0</v>
      </c>
    </row>
    <row r="94" spans="2:65" s="11" customFormat="1" ht="22.9" customHeight="1">
      <c r="B94" s="120"/>
      <c r="D94" s="121" t="s">
        <v>75</v>
      </c>
      <c r="E94" s="130" t="s">
        <v>83</v>
      </c>
      <c r="F94" s="130" t="s">
        <v>169</v>
      </c>
      <c r="I94" s="123"/>
      <c r="J94" s="131">
        <f>BK94</f>
        <v>0</v>
      </c>
      <c r="L94" s="120"/>
      <c r="M94" s="125"/>
      <c r="P94" s="126">
        <f>SUM(P95:P115)</f>
        <v>0</v>
      </c>
      <c r="R94" s="126">
        <f>SUM(R95:R115)</f>
        <v>1.9875E-2</v>
      </c>
      <c r="T94" s="127">
        <f>SUM(T95:T115)</f>
        <v>152.375</v>
      </c>
      <c r="AR94" s="121" t="s">
        <v>83</v>
      </c>
      <c r="AT94" s="128" t="s">
        <v>75</v>
      </c>
      <c r="AU94" s="128" t="s">
        <v>83</v>
      </c>
      <c r="AY94" s="121" t="s">
        <v>168</v>
      </c>
      <c r="BK94" s="129">
        <f>SUM(BK95:BK115)</f>
        <v>0</v>
      </c>
    </row>
    <row r="95" spans="2:65" s="1" customFormat="1" ht="44.25" customHeight="1">
      <c r="B95" s="33"/>
      <c r="C95" s="132" t="s">
        <v>83</v>
      </c>
      <c r="D95" s="132" t="s">
        <v>170</v>
      </c>
      <c r="E95" s="133" t="s">
        <v>242</v>
      </c>
      <c r="F95" s="134" t="s">
        <v>243</v>
      </c>
      <c r="G95" s="135" t="s">
        <v>173</v>
      </c>
      <c r="H95" s="136">
        <v>662.5</v>
      </c>
      <c r="I95" s="137"/>
      <c r="J95" s="138">
        <f>ROUND(I95*H95,2)</f>
        <v>0</v>
      </c>
      <c r="K95" s="134" t="s">
        <v>174</v>
      </c>
      <c r="L95" s="33"/>
      <c r="M95" s="139" t="s">
        <v>19</v>
      </c>
      <c r="N95" s="140" t="s">
        <v>47</v>
      </c>
      <c r="P95" s="141">
        <f>O95*H95</f>
        <v>0</v>
      </c>
      <c r="Q95" s="141">
        <v>3.0000000000000001E-5</v>
      </c>
      <c r="R95" s="141">
        <f>Q95*H95</f>
        <v>1.9875E-2</v>
      </c>
      <c r="S95" s="141">
        <v>0.23</v>
      </c>
      <c r="T95" s="142">
        <f>S95*H95</f>
        <v>152.375</v>
      </c>
      <c r="AR95" s="143" t="s">
        <v>175</v>
      </c>
      <c r="AT95" s="143" t="s">
        <v>170</v>
      </c>
      <c r="AU95" s="143" t="s">
        <v>85</v>
      </c>
      <c r="AY95" s="18" t="s">
        <v>168</v>
      </c>
      <c r="BE95" s="144">
        <f>IF(N95="základní",J95,0)</f>
        <v>0</v>
      </c>
      <c r="BF95" s="144">
        <f>IF(N95="snížená",J95,0)</f>
        <v>0</v>
      </c>
      <c r="BG95" s="144">
        <f>IF(N95="zákl. přenesená",J95,0)</f>
        <v>0</v>
      </c>
      <c r="BH95" s="144">
        <f>IF(N95="sníž. přenesená",J95,0)</f>
        <v>0</v>
      </c>
      <c r="BI95" s="144">
        <f>IF(N95="nulová",J95,0)</f>
        <v>0</v>
      </c>
      <c r="BJ95" s="18" t="s">
        <v>83</v>
      </c>
      <c r="BK95" s="144">
        <f>ROUND(I95*H95,2)</f>
        <v>0</v>
      </c>
      <c r="BL95" s="18" t="s">
        <v>175</v>
      </c>
      <c r="BM95" s="143" t="s">
        <v>557</v>
      </c>
    </row>
    <row r="96" spans="2:65" s="1" customFormat="1" ht="11.25">
      <c r="B96" s="33"/>
      <c r="D96" s="145" t="s">
        <v>177</v>
      </c>
      <c r="F96" s="146" t="s">
        <v>245</v>
      </c>
      <c r="I96" s="147"/>
      <c r="L96" s="33"/>
      <c r="M96" s="148"/>
      <c r="T96" s="54"/>
      <c r="AT96" s="18" t="s">
        <v>177</v>
      </c>
      <c r="AU96" s="18" t="s">
        <v>85</v>
      </c>
    </row>
    <row r="97" spans="2:65" s="12" customFormat="1" ht="11.25">
      <c r="B97" s="149"/>
      <c r="D97" s="150" t="s">
        <v>179</v>
      </c>
      <c r="E97" s="151" t="s">
        <v>19</v>
      </c>
      <c r="F97" s="152" t="s">
        <v>507</v>
      </c>
      <c r="H97" s="151" t="s">
        <v>19</v>
      </c>
      <c r="I97" s="153"/>
      <c r="L97" s="149"/>
      <c r="M97" s="154"/>
      <c r="T97" s="155"/>
      <c r="AT97" s="151" t="s">
        <v>179</v>
      </c>
      <c r="AU97" s="151" t="s">
        <v>85</v>
      </c>
      <c r="AV97" s="12" t="s">
        <v>83</v>
      </c>
      <c r="AW97" s="12" t="s">
        <v>37</v>
      </c>
      <c r="AX97" s="12" t="s">
        <v>76</v>
      </c>
      <c r="AY97" s="151" t="s">
        <v>168</v>
      </c>
    </row>
    <row r="98" spans="2:65" s="12" customFormat="1" ht="11.25">
      <c r="B98" s="149"/>
      <c r="D98" s="150" t="s">
        <v>179</v>
      </c>
      <c r="E98" s="151" t="s">
        <v>19</v>
      </c>
      <c r="F98" s="152" t="s">
        <v>181</v>
      </c>
      <c r="H98" s="151" t="s">
        <v>19</v>
      </c>
      <c r="I98" s="153"/>
      <c r="L98" s="149"/>
      <c r="M98" s="154"/>
      <c r="T98" s="155"/>
      <c r="AT98" s="151" t="s">
        <v>179</v>
      </c>
      <c r="AU98" s="151" t="s">
        <v>85</v>
      </c>
      <c r="AV98" s="12" t="s">
        <v>83</v>
      </c>
      <c r="AW98" s="12" t="s">
        <v>37</v>
      </c>
      <c r="AX98" s="12" t="s">
        <v>76</v>
      </c>
      <c r="AY98" s="151" t="s">
        <v>168</v>
      </c>
    </row>
    <row r="99" spans="2:65" s="13" customFormat="1" ht="11.25">
      <c r="B99" s="156"/>
      <c r="D99" s="150" t="s">
        <v>179</v>
      </c>
      <c r="E99" s="157" t="s">
        <v>19</v>
      </c>
      <c r="F99" s="158" t="s">
        <v>558</v>
      </c>
      <c r="H99" s="159">
        <v>662.5</v>
      </c>
      <c r="I99" s="160"/>
      <c r="L99" s="156"/>
      <c r="M99" s="161"/>
      <c r="T99" s="162"/>
      <c r="AT99" s="157" t="s">
        <v>179</v>
      </c>
      <c r="AU99" s="157" t="s">
        <v>85</v>
      </c>
      <c r="AV99" s="13" t="s">
        <v>85</v>
      </c>
      <c r="AW99" s="13" t="s">
        <v>37</v>
      </c>
      <c r="AX99" s="13" t="s">
        <v>76</v>
      </c>
      <c r="AY99" s="157" t="s">
        <v>168</v>
      </c>
    </row>
    <row r="100" spans="2:65" s="14" customFormat="1" ht="11.25">
      <c r="B100" s="163"/>
      <c r="D100" s="150" t="s">
        <v>179</v>
      </c>
      <c r="E100" s="164" t="s">
        <v>19</v>
      </c>
      <c r="F100" s="165" t="s">
        <v>183</v>
      </c>
      <c r="H100" s="166">
        <v>662.5</v>
      </c>
      <c r="I100" s="167"/>
      <c r="L100" s="163"/>
      <c r="M100" s="168"/>
      <c r="T100" s="169"/>
      <c r="AT100" s="164" t="s">
        <v>179</v>
      </c>
      <c r="AU100" s="164" t="s">
        <v>85</v>
      </c>
      <c r="AV100" s="14" t="s">
        <v>175</v>
      </c>
      <c r="AW100" s="14" t="s">
        <v>37</v>
      </c>
      <c r="AX100" s="14" t="s">
        <v>83</v>
      </c>
      <c r="AY100" s="164" t="s">
        <v>168</v>
      </c>
    </row>
    <row r="101" spans="2:65" s="1" customFormat="1" ht="44.25" customHeight="1">
      <c r="B101" s="33"/>
      <c r="C101" s="132" t="s">
        <v>85</v>
      </c>
      <c r="D101" s="132" t="s">
        <v>170</v>
      </c>
      <c r="E101" s="133" t="s">
        <v>382</v>
      </c>
      <c r="F101" s="134" t="s">
        <v>383</v>
      </c>
      <c r="G101" s="135" t="s">
        <v>283</v>
      </c>
      <c r="H101" s="136">
        <v>26.463000000000001</v>
      </c>
      <c r="I101" s="137"/>
      <c r="J101" s="138">
        <f>ROUND(I101*H101,2)</f>
        <v>0</v>
      </c>
      <c r="K101" s="134" t="s">
        <v>174</v>
      </c>
      <c r="L101" s="33"/>
      <c r="M101" s="139" t="s">
        <v>19</v>
      </c>
      <c r="N101" s="140" t="s">
        <v>47</v>
      </c>
      <c r="P101" s="141">
        <f>O101*H101</f>
        <v>0</v>
      </c>
      <c r="Q101" s="141">
        <v>0</v>
      </c>
      <c r="R101" s="141">
        <f>Q101*H101</f>
        <v>0</v>
      </c>
      <c r="S101" s="141">
        <v>0</v>
      </c>
      <c r="T101" s="142">
        <f>S101*H101</f>
        <v>0</v>
      </c>
      <c r="AR101" s="143" t="s">
        <v>175</v>
      </c>
      <c r="AT101" s="143" t="s">
        <v>170</v>
      </c>
      <c r="AU101" s="143" t="s">
        <v>85</v>
      </c>
      <c r="AY101" s="18" t="s">
        <v>168</v>
      </c>
      <c r="BE101" s="144">
        <f>IF(N101="základní",J101,0)</f>
        <v>0</v>
      </c>
      <c r="BF101" s="144">
        <f>IF(N101="snížená",J101,0)</f>
        <v>0</v>
      </c>
      <c r="BG101" s="144">
        <f>IF(N101="zákl. přenesená",J101,0)</f>
        <v>0</v>
      </c>
      <c r="BH101" s="144">
        <f>IF(N101="sníž. přenesená",J101,0)</f>
        <v>0</v>
      </c>
      <c r="BI101" s="144">
        <f>IF(N101="nulová",J101,0)</f>
        <v>0</v>
      </c>
      <c r="BJ101" s="18" t="s">
        <v>83</v>
      </c>
      <c r="BK101" s="144">
        <f>ROUND(I101*H101,2)</f>
        <v>0</v>
      </c>
      <c r="BL101" s="18" t="s">
        <v>175</v>
      </c>
      <c r="BM101" s="143" t="s">
        <v>559</v>
      </c>
    </row>
    <row r="102" spans="2:65" s="1" customFormat="1" ht="11.25">
      <c r="B102" s="33"/>
      <c r="D102" s="145" t="s">
        <v>177</v>
      </c>
      <c r="F102" s="146" t="s">
        <v>385</v>
      </c>
      <c r="I102" s="147"/>
      <c r="L102" s="33"/>
      <c r="M102" s="148"/>
      <c r="T102" s="54"/>
      <c r="AT102" s="18" t="s">
        <v>177</v>
      </c>
      <c r="AU102" s="18" t="s">
        <v>85</v>
      </c>
    </row>
    <row r="103" spans="2:65" s="12" customFormat="1" ht="22.5">
      <c r="B103" s="149"/>
      <c r="D103" s="150" t="s">
        <v>179</v>
      </c>
      <c r="E103" s="151" t="s">
        <v>19</v>
      </c>
      <c r="F103" s="152" t="s">
        <v>560</v>
      </c>
      <c r="H103" s="151" t="s">
        <v>19</v>
      </c>
      <c r="I103" s="153"/>
      <c r="L103" s="149"/>
      <c r="M103" s="154"/>
      <c r="T103" s="155"/>
      <c r="AT103" s="151" t="s">
        <v>179</v>
      </c>
      <c r="AU103" s="151" t="s">
        <v>85</v>
      </c>
      <c r="AV103" s="12" t="s">
        <v>83</v>
      </c>
      <c r="AW103" s="12" t="s">
        <v>37</v>
      </c>
      <c r="AX103" s="12" t="s">
        <v>76</v>
      </c>
      <c r="AY103" s="151" t="s">
        <v>168</v>
      </c>
    </row>
    <row r="104" spans="2:65" s="12" customFormat="1" ht="11.25">
      <c r="B104" s="149"/>
      <c r="D104" s="150" t="s">
        <v>179</v>
      </c>
      <c r="E104" s="151" t="s">
        <v>19</v>
      </c>
      <c r="F104" s="152" t="s">
        <v>181</v>
      </c>
      <c r="H104" s="151" t="s">
        <v>19</v>
      </c>
      <c r="I104" s="153"/>
      <c r="L104" s="149"/>
      <c r="M104" s="154"/>
      <c r="T104" s="155"/>
      <c r="AT104" s="151" t="s">
        <v>179</v>
      </c>
      <c r="AU104" s="151" t="s">
        <v>85</v>
      </c>
      <c r="AV104" s="12" t="s">
        <v>83</v>
      </c>
      <c r="AW104" s="12" t="s">
        <v>37</v>
      </c>
      <c r="AX104" s="12" t="s">
        <v>76</v>
      </c>
      <c r="AY104" s="151" t="s">
        <v>168</v>
      </c>
    </row>
    <row r="105" spans="2:65" s="13" customFormat="1" ht="11.25">
      <c r="B105" s="156"/>
      <c r="D105" s="150" t="s">
        <v>179</v>
      </c>
      <c r="E105" s="157" t="s">
        <v>19</v>
      </c>
      <c r="F105" s="158" t="s">
        <v>561</v>
      </c>
      <c r="H105" s="159">
        <v>8.8379999999999992</v>
      </c>
      <c r="I105" s="160"/>
      <c r="L105" s="156"/>
      <c r="M105" s="161"/>
      <c r="T105" s="162"/>
      <c r="AT105" s="157" t="s">
        <v>179</v>
      </c>
      <c r="AU105" s="157" t="s">
        <v>85</v>
      </c>
      <c r="AV105" s="13" t="s">
        <v>85</v>
      </c>
      <c r="AW105" s="13" t="s">
        <v>37</v>
      </c>
      <c r="AX105" s="13" t="s">
        <v>76</v>
      </c>
      <c r="AY105" s="157" t="s">
        <v>168</v>
      </c>
    </row>
    <row r="106" spans="2:65" s="13" customFormat="1" ht="11.25">
      <c r="B106" s="156"/>
      <c r="D106" s="150" t="s">
        <v>179</v>
      </c>
      <c r="E106" s="157" t="s">
        <v>19</v>
      </c>
      <c r="F106" s="158" t="s">
        <v>562</v>
      </c>
      <c r="H106" s="159">
        <v>17.625</v>
      </c>
      <c r="I106" s="160"/>
      <c r="L106" s="156"/>
      <c r="M106" s="161"/>
      <c r="T106" s="162"/>
      <c r="AT106" s="157" t="s">
        <v>179</v>
      </c>
      <c r="AU106" s="157" t="s">
        <v>85</v>
      </c>
      <c r="AV106" s="13" t="s">
        <v>85</v>
      </c>
      <c r="AW106" s="13" t="s">
        <v>37</v>
      </c>
      <c r="AX106" s="13" t="s">
        <v>76</v>
      </c>
      <c r="AY106" s="157" t="s">
        <v>168</v>
      </c>
    </row>
    <row r="107" spans="2:65" s="14" customFormat="1" ht="11.25">
      <c r="B107" s="163"/>
      <c r="D107" s="150" t="s">
        <v>179</v>
      </c>
      <c r="E107" s="164" t="s">
        <v>19</v>
      </c>
      <c r="F107" s="165" t="s">
        <v>183</v>
      </c>
      <c r="H107" s="166">
        <v>26.463000000000001</v>
      </c>
      <c r="I107" s="167"/>
      <c r="L107" s="163"/>
      <c r="M107" s="168"/>
      <c r="T107" s="169"/>
      <c r="AT107" s="164" t="s">
        <v>179</v>
      </c>
      <c r="AU107" s="164" t="s">
        <v>85</v>
      </c>
      <c r="AV107" s="14" t="s">
        <v>175</v>
      </c>
      <c r="AW107" s="14" t="s">
        <v>37</v>
      </c>
      <c r="AX107" s="14" t="s">
        <v>83</v>
      </c>
      <c r="AY107" s="164" t="s">
        <v>168</v>
      </c>
    </row>
    <row r="108" spans="2:65" s="1" customFormat="1" ht="44.25" customHeight="1">
      <c r="B108" s="33"/>
      <c r="C108" s="132" t="s">
        <v>191</v>
      </c>
      <c r="D108" s="132" t="s">
        <v>170</v>
      </c>
      <c r="E108" s="133" t="s">
        <v>563</v>
      </c>
      <c r="F108" s="134" t="s">
        <v>564</v>
      </c>
      <c r="G108" s="135" t="s">
        <v>283</v>
      </c>
      <c r="H108" s="136">
        <v>38.299999999999997</v>
      </c>
      <c r="I108" s="137"/>
      <c r="J108" s="138">
        <f>ROUND(I108*H108,2)</f>
        <v>0</v>
      </c>
      <c r="K108" s="134" t="s">
        <v>174</v>
      </c>
      <c r="L108" s="33"/>
      <c r="M108" s="139" t="s">
        <v>19</v>
      </c>
      <c r="N108" s="140" t="s">
        <v>47</v>
      </c>
      <c r="P108" s="141">
        <f>O108*H108</f>
        <v>0</v>
      </c>
      <c r="Q108" s="141">
        <v>0</v>
      </c>
      <c r="R108" s="141">
        <f>Q108*H108</f>
        <v>0</v>
      </c>
      <c r="S108" s="141">
        <v>0</v>
      </c>
      <c r="T108" s="142">
        <f>S108*H108</f>
        <v>0</v>
      </c>
      <c r="AR108" s="143" t="s">
        <v>175</v>
      </c>
      <c r="AT108" s="143" t="s">
        <v>170</v>
      </c>
      <c r="AU108" s="143" t="s">
        <v>85</v>
      </c>
      <c r="AY108" s="18" t="s">
        <v>168</v>
      </c>
      <c r="BE108" s="144">
        <f>IF(N108="základní",J108,0)</f>
        <v>0</v>
      </c>
      <c r="BF108" s="144">
        <f>IF(N108="snížená",J108,0)</f>
        <v>0</v>
      </c>
      <c r="BG108" s="144">
        <f>IF(N108="zákl. přenesená",J108,0)</f>
        <v>0</v>
      </c>
      <c r="BH108" s="144">
        <f>IF(N108="sníž. přenesená",J108,0)</f>
        <v>0</v>
      </c>
      <c r="BI108" s="144">
        <f>IF(N108="nulová",J108,0)</f>
        <v>0</v>
      </c>
      <c r="BJ108" s="18" t="s">
        <v>83</v>
      </c>
      <c r="BK108" s="144">
        <f>ROUND(I108*H108,2)</f>
        <v>0</v>
      </c>
      <c r="BL108" s="18" t="s">
        <v>175</v>
      </c>
      <c r="BM108" s="143" t="s">
        <v>565</v>
      </c>
    </row>
    <row r="109" spans="2:65" s="1" customFormat="1" ht="11.25">
      <c r="B109" s="33"/>
      <c r="D109" s="145" t="s">
        <v>177</v>
      </c>
      <c r="F109" s="146" t="s">
        <v>566</v>
      </c>
      <c r="I109" s="147"/>
      <c r="L109" s="33"/>
      <c r="M109" s="148"/>
      <c r="T109" s="54"/>
      <c r="AT109" s="18" t="s">
        <v>177</v>
      </c>
      <c r="AU109" s="18" t="s">
        <v>85</v>
      </c>
    </row>
    <row r="110" spans="2:65" s="12" customFormat="1" ht="22.5">
      <c r="B110" s="149"/>
      <c r="D110" s="150" t="s">
        <v>179</v>
      </c>
      <c r="E110" s="151" t="s">
        <v>19</v>
      </c>
      <c r="F110" s="152" t="s">
        <v>567</v>
      </c>
      <c r="H110" s="151" t="s">
        <v>19</v>
      </c>
      <c r="I110" s="153"/>
      <c r="L110" s="149"/>
      <c r="M110" s="154"/>
      <c r="T110" s="155"/>
      <c r="AT110" s="151" t="s">
        <v>179</v>
      </c>
      <c r="AU110" s="151" t="s">
        <v>85</v>
      </c>
      <c r="AV110" s="12" t="s">
        <v>83</v>
      </c>
      <c r="AW110" s="12" t="s">
        <v>37</v>
      </c>
      <c r="AX110" s="12" t="s">
        <v>76</v>
      </c>
      <c r="AY110" s="151" t="s">
        <v>168</v>
      </c>
    </row>
    <row r="111" spans="2:65" s="12" customFormat="1" ht="11.25">
      <c r="B111" s="149"/>
      <c r="D111" s="150" t="s">
        <v>179</v>
      </c>
      <c r="E111" s="151" t="s">
        <v>19</v>
      </c>
      <c r="F111" s="152" t="s">
        <v>181</v>
      </c>
      <c r="H111" s="151" t="s">
        <v>19</v>
      </c>
      <c r="I111" s="153"/>
      <c r="L111" s="149"/>
      <c r="M111" s="154"/>
      <c r="T111" s="155"/>
      <c r="AT111" s="151" t="s">
        <v>179</v>
      </c>
      <c r="AU111" s="151" t="s">
        <v>85</v>
      </c>
      <c r="AV111" s="12" t="s">
        <v>83</v>
      </c>
      <c r="AW111" s="12" t="s">
        <v>37</v>
      </c>
      <c r="AX111" s="12" t="s">
        <v>76</v>
      </c>
      <c r="AY111" s="151" t="s">
        <v>168</v>
      </c>
    </row>
    <row r="112" spans="2:65" s="13" customFormat="1" ht="11.25">
      <c r="B112" s="156"/>
      <c r="D112" s="150" t="s">
        <v>179</v>
      </c>
      <c r="E112" s="157" t="s">
        <v>19</v>
      </c>
      <c r="F112" s="158" t="s">
        <v>568</v>
      </c>
      <c r="H112" s="159">
        <v>10.1</v>
      </c>
      <c r="I112" s="160"/>
      <c r="L112" s="156"/>
      <c r="M112" s="161"/>
      <c r="T112" s="162"/>
      <c r="AT112" s="157" t="s">
        <v>179</v>
      </c>
      <c r="AU112" s="157" t="s">
        <v>85</v>
      </c>
      <c r="AV112" s="13" t="s">
        <v>85</v>
      </c>
      <c r="AW112" s="13" t="s">
        <v>37</v>
      </c>
      <c r="AX112" s="13" t="s">
        <v>76</v>
      </c>
      <c r="AY112" s="157" t="s">
        <v>168</v>
      </c>
    </row>
    <row r="113" spans="2:65" s="13" customFormat="1" ht="11.25">
      <c r="B113" s="156"/>
      <c r="D113" s="150" t="s">
        <v>179</v>
      </c>
      <c r="E113" s="157" t="s">
        <v>19</v>
      </c>
      <c r="F113" s="158" t="s">
        <v>569</v>
      </c>
      <c r="H113" s="159">
        <v>28.2</v>
      </c>
      <c r="I113" s="160"/>
      <c r="L113" s="156"/>
      <c r="M113" s="161"/>
      <c r="T113" s="162"/>
      <c r="AT113" s="157" t="s">
        <v>179</v>
      </c>
      <c r="AU113" s="157" t="s">
        <v>85</v>
      </c>
      <c r="AV113" s="13" t="s">
        <v>85</v>
      </c>
      <c r="AW113" s="13" t="s">
        <v>37</v>
      </c>
      <c r="AX113" s="13" t="s">
        <v>76</v>
      </c>
      <c r="AY113" s="157" t="s">
        <v>168</v>
      </c>
    </row>
    <row r="114" spans="2:65" s="12" customFormat="1" ht="22.5">
      <c r="B114" s="149"/>
      <c r="D114" s="150" t="s">
        <v>179</v>
      </c>
      <c r="E114" s="151" t="s">
        <v>19</v>
      </c>
      <c r="F114" s="152" t="s">
        <v>570</v>
      </c>
      <c r="H114" s="151" t="s">
        <v>19</v>
      </c>
      <c r="I114" s="153"/>
      <c r="L114" s="149"/>
      <c r="M114" s="154"/>
      <c r="T114" s="155"/>
      <c r="AT114" s="151" t="s">
        <v>179</v>
      </c>
      <c r="AU114" s="151" t="s">
        <v>85</v>
      </c>
      <c r="AV114" s="12" t="s">
        <v>83</v>
      </c>
      <c r="AW114" s="12" t="s">
        <v>37</v>
      </c>
      <c r="AX114" s="12" t="s">
        <v>76</v>
      </c>
      <c r="AY114" s="151" t="s">
        <v>168</v>
      </c>
    </row>
    <row r="115" spans="2:65" s="14" customFormat="1" ht="11.25">
      <c r="B115" s="163"/>
      <c r="D115" s="150" t="s">
        <v>179</v>
      </c>
      <c r="E115" s="164" t="s">
        <v>19</v>
      </c>
      <c r="F115" s="165" t="s">
        <v>183</v>
      </c>
      <c r="H115" s="166">
        <v>38.299999999999997</v>
      </c>
      <c r="I115" s="167"/>
      <c r="L115" s="163"/>
      <c r="M115" s="168"/>
      <c r="T115" s="169"/>
      <c r="AT115" s="164" t="s">
        <v>179</v>
      </c>
      <c r="AU115" s="164" t="s">
        <v>85</v>
      </c>
      <c r="AV115" s="14" t="s">
        <v>175</v>
      </c>
      <c r="AW115" s="14" t="s">
        <v>37</v>
      </c>
      <c r="AX115" s="14" t="s">
        <v>83</v>
      </c>
      <c r="AY115" s="164" t="s">
        <v>168</v>
      </c>
    </row>
    <row r="116" spans="2:65" s="11" customFormat="1" ht="22.9" customHeight="1">
      <c r="B116" s="120"/>
      <c r="D116" s="121" t="s">
        <v>75</v>
      </c>
      <c r="E116" s="130" t="s">
        <v>190</v>
      </c>
      <c r="F116" s="130" t="s">
        <v>405</v>
      </c>
      <c r="I116" s="123"/>
      <c r="J116" s="131">
        <f>BK116</f>
        <v>0</v>
      </c>
      <c r="L116" s="120"/>
      <c r="M116" s="125"/>
      <c r="P116" s="126">
        <f>SUM(P117:P140)</f>
        <v>0</v>
      </c>
      <c r="R116" s="126">
        <f>SUM(R117:R140)</f>
        <v>0</v>
      </c>
      <c r="T116" s="127">
        <f>SUM(T117:T140)</f>
        <v>0</v>
      </c>
      <c r="AR116" s="121" t="s">
        <v>83</v>
      </c>
      <c r="AT116" s="128" t="s">
        <v>75</v>
      </c>
      <c r="AU116" s="128" t="s">
        <v>83</v>
      </c>
      <c r="AY116" s="121" t="s">
        <v>168</v>
      </c>
      <c r="BK116" s="129">
        <f>SUM(BK117:BK140)</f>
        <v>0</v>
      </c>
    </row>
    <row r="117" spans="2:65" s="1" customFormat="1" ht="44.25" customHeight="1">
      <c r="B117" s="33"/>
      <c r="C117" s="132" t="s">
        <v>175</v>
      </c>
      <c r="D117" s="132" t="s">
        <v>170</v>
      </c>
      <c r="E117" s="133" t="s">
        <v>406</v>
      </c>
      <c r="F117" s="134" t="s">
        <v>407</v>
      </c>
      <c r="G117" s="135" t="s">
        <v>173</v>
      </c>
      <c r="H117" s="136">
        <v>662.5</v>
      </c>
      <c r="I117" s="137"/>
      <c r="J117" s="138">
        <f>ROUND(I117*H117,2)</f>
        <v>0</v>
      </c>
      <c r="K117" s="134" t="s">
        <v>174</v>
      </c>
      <c r="L117" s="33"/>
      <c r="M117" s="139" t="s">
        <v>19</v>
      </c>
      <c r="N117" s="140" t="s">
        <v>47</v>
      </c>
      <c r="P117" s="141">
        <f>O117*H117</f>
        <v>0</v>
      </c>
      <c r="Q117" s="141">
        <v>0</v>
      </c>
      <c r="R117" s="141">
        <f>Q117*H117</f>
        <v>0</v>
      </c>
      <c r="S117" s="141">
        <v>0</v>
      </c>
      <c r="T117" s="142">
        <f>S117*H117</f>
        <v>0</v>
      </c>
      <c r="AR117" s="143" t="s">
        <v>175</v>
      </c>
      <c r="AT117" s="143" t="s">
        <v>170</v>
      </c>
      <c r="AU117" s="143" t="s">
        <v>85</v>
      </c>
      <c r="AY117" s="18" t="s">
        <v>168</v>
      </c>
      <c r="BE117" s="144">
        <f>IF(N117="základní",J117,0)</f>
        <v>0</v>
      </c>
      <c r="BF117" s="144">
        <f>IF(N117="snížená",J117,0)</f>
        <v>0</v>
      </c>
      <c r="BG117" s="144">
        <f>IF(N117="zákl. přenesená",J117,0)</f>
        <v>0</v>
      </c>
      <c r="BH117" s="144">
        <f>IF(N117="sníž. přenesená",J117,0)</f>
        <v>0</v>
      </c>
      <c r="BI117" s="144">
        <f>IF(N117="nulová",J117,0)</f>
        <v>0</v>
      </c>
      <c r="BJ117" s="18" t="s">
        <v>83</v>
      </c>
      <c r="BK117" s="144">
        <f>ROUND(I117*H117,2)</f>
        <v>0</v>
      </c>
      <c r="BL117" s="18" t="s">
        <v>175</v>
      </c>
      <c r="BM117" s="143" t="s">
        <v>518</v>
      </c>
    </row>
    <row r="118" spans="2:65" s="1" customFormat="1" ht="11.25">
      <c r="B118" s="33"/>
      <c r="D118" s="145" t="s">
        <v>177</v>
      </c>
      <c r="F118" s="146" t="s">
        <v>409</v>
      </c>
      <c r="I118" s="147"/>
      <c r="L118" s="33"/>
      <c r="M118" s="148"/>
      <c r="T118" s="54"/>
      <c r="AT118" s="18" t="s">
        <v>177</v>
      </c>
      <c r="AU118" s="18" t="s">
        <v>85</v>
      </c>
    </row>
    <row r="119" spans="2:65" s="12" customFormat="1" ht="22.5">
      <c r="B119" s="149"/>
      <c r="D119" s="150" t="s">
        <v>179</v>
      </c>
      <c r="E119" s="151" t="s">
        <v>19</v>
      </c>
      <c r="F119" s="152" t="s">
        <v>410</v>
      </c>
      <c r="H119" s="151" t="s">
        <v>19</v>
      </c>
      <c r="I119" s="153"/>
      <c r="L119" s="149"/>
      <c r="M119" s="154"/>
      <c r="T119" s="155"/>
      <c r="AT119" s="151" t="s">
        <v>179</v>
      </c>
      <c r="AU119" s="151" t="s">
        <v>85</v>
      </c>
      <c r="AV119" s="12" t="s">
        <v>83</v>
      </c>
      <c r="AW119" s="12" t="s">
        <v>37</v>
      </c>
      <c r="AX119" s="12" t="s">
        <v>76</v>
      </c>
      <c r="AY119" s="151" t="s">
        <v>168</v>
      </c>
    </row>
    <row r="120" spans="2:65" s="12" customFormat="1" ht="11.25">
      <c r="B120" s="149"/>
      <c r="D120" s="150" t="s">
        <v>179</v>
      </c>
      <c r="E120" s="151" t="s">
        <v>19</v>
      </c>
      <c r="F120" s="152" t="s">
        <v>181</v>
      </c>
      <c r="H120" s="151" t="s">
        <v>19</v>
      </c>
      <c r="I120" s="153"/>
      <c r="L120" s="149"/>
      <c r="M120" s="154"/>
      <c r="T120" s="155"/>
      <c r="AT120" s="151" t="s">
        <v>179</v>
      </c>
      <c r="AU120" s="151" t="s">
        <v>85</v>
      </c>
      <c r="AV120" s="12" t="s">
        <v>83</v>
      </c>
      <c r="AW120" s="12" t="s">
        <v>37</v>
      </c>
      <c r="AX120" s="12" t="s">
        <v>76</v>
      </c>
      <c r="AY120" s="151" t="s">
        <v>168</v>
      </c>
    </row>
    <row r="121" spans="2:65" s="13" customFormat="1" ht="11.25">
      <c r="B121" s="156"/>
      <c r="D121" s="150" t="s">
        <v>179</v>
      </c>
      <c r="E121" s="157" t="s">
        <v>19</v>
      </c>
      <c r="F121" s="158" t="s">
        <v>571</v>
      </c>
      <c r="H121" s="159">
        <v>662.5</v>
      </c>
      <c r="I121" s="160"/>
      <c r="L121" s="156"/>
      <c r="M121" s="161"/>
      <c r="T121" s="162"/>
      <c r="AT121" s="157" t="s">
        <v>179</v>
      </c>
      <c r="AU121" s="157" t="s">
        <v>85</v>
      </c>
      <c r="AV121" s="13" t="s">
        <v>85</v>
      </c>
      <c r="AW121" s="13" t="s">
        <v>37</v>
      </c>
      <c r="AX121" s="13" t="s">
        <v>76</v>
      </c>
      <c r="AY121" s="157" t="s">
        <v>168</v>
      </c>
    </row>
    <row r="122" spans="2:65" s="14" customFormat="1" ht="11.25">
      <c r="B122" s="163"/>
      <c r="D122" s="150" t="s">
        <v>179</v>
      </c>
      <c r="E122" s="164" t="s">
        <v>19</v>
      </c>
      <c r="F122" s="165" t="s">
        <v>183</v>
      </c>
      <c r="H122" s="166">
        <v>662.5</v>
      </c>
      <c r="I122" s="167"/>
      <c r="L122" s="163"/>
      <c r="M122" s="168"/>
      <c r="T122" s="169"/>
      <c r="AT122" s="164" t="s">
        <v>179</v>
      </c>
      <c r="AU122" s="164" t="s">
        <v>85</v>
      </c>
      <c r="AV122" s="14" t="s">
        <v>175</v>
      </c>
      <c r="AW122" s="14" t="s">
        <v>37</v>
      </c>
      <c r="AX122" s="14" t="s">
        <v>83</v>
      </c>
      <c r="AY122" s="164" t="s">
        <v>168</v>
      </c>
    </row>
    <row r="123" spans="2:65" s="1" customFormat="1" ht="24.2" customHeight="1">
      <c r="B123" s="33"/>
      <c r="C123" s="132" t="s">
        <v>190</v>
      </c>
      <c r="D123" s="132" t="s">
        <v>170</v>
      </c>
      <c r="E123" s="133" t="s">
        <v>412</v>
      </c>
      <c r="F123" s="134" t="s">
        <v>413</v>
      </c>
      <c r="G123" s="135" t="s">
        <v>173</v>
      </c>
      <c r="H123" s="136">
        <v>662.5</v>
      </c>
      <c r="I123" s="137"/>
      <c r="J123" s="138">
        <f>ROUND(I123*H123,2)</f>
        <v>0</v>
      </c>
      <c r="K123" s="134" t="s">
        <v>174</v>
      </c>
      <c r="L123" s="33"/>
      <c r="M123" s="139" t="s">
        <v>19</v>
      </c>
      <c r="N123" s="140" t="s">
        <v>47</v>
      </c>
      <c r="P123" s="141">
        <f>O123*H123</f>
        <v>0</v>
      </c>
      <c r="Q123" s="141">
        <v>0</v>
      </c>
      <c r="R123" s="141">
        <f>Q123*H123</f>
        <v>0</v>
      </c>
      <c r="S123" s="141">
        <v>0</v>
      </c>
      <c r="T123" s="142">
        <f>S123*H123</f>
        <v>0</v>
      </c>
      <c r="AR123" s="143" t="s">
        <v>175</v>
      </c>
      <c r="AT123" s="143" t="s">
        <v>170</v>
      </c>
      <c r="AU123" s="143" t="s">
        <v>85</v>
      </c>
      <c r="AY123" s="18" t="s">
        <v>168</v>
      </c>
      <c r="BE123" s="144">
        <f>IF(N123="základní",J123,0)</f>
        <v>0</v>
      </c>
      <c r="BF123" s="144">
        <f>IF(N123="snížená",J123,0)</f>
        <v>0</v>
      </c>
      <c r="BG123" s="144">
        <f>IF(N123="zákl. přenesená",J123,0)</f>
        <v>0</v>
      </c>
      <c r="BH123" s="144">
        <f>IF(N123="sníž. přenesená",J123,0)</f>
        <v>0</v>
      </c>
      <c r="BI123" s="144">
        <f>IF(N123="nulová",J123,0)</f>
        <v>0</v>
      </c>
      <c r="BJ123" s="18" t="s">
        <v>83</v>
      </c>
      <c r="BK123" s="144">
        <f>ROUND(I123*H123,2)</f>
        <v>0</v>
      </c>
      <c r="BL123" s="18" t="s">
        <v>175</v>
      </c>
      <c r="BM123" s="143" t="s">
        <v>520</v>
      </c>
    </row>
    <row r="124" spans="2:65" s="1" customFormat="1" ht="11.25">
      <c r="B124" s="33"/>
      <c r="D124" s="145" t="s">
        <v>177</v>
      </c>
      <c r="F124" s="146" t="s">
        <v>415</v>
      </c>
      <c r="I124" s="147"/>
      <c r="L124" s="33"/>
      <c r="M124" s="148"/>
      <c r="T124" s="54"/>
      <c r="AT124" s="18" t="s">
        <v>177</v>
      </c>
      <c r="AU124" s="18" t="s">
        <v>85</v>
      </c>
    </row>
    <row r="125" spans="2:65" s="12" customFormat="1" ht="22.5">
      <c r="B125" s="149"/>
      <c r="D125" s="150" t="s">
        <v>179</v>
      </c>
      <c r="E125" s="151" t="s">
        <v>19</v>
      </c>
      <c r="F125" s="152" t="s">
        <v>416</v>
      </c>
      <c r="H125" s="151" t="s">
        <v>19</v>
      </c>
      <c r="I125" s="153"/>
      <c r="L125" s="149"/>
      <c r="M125" s="154"/>
      <c r="T125" s="155"/>
      <c r="AT125" s="151" t="s">
        <v>179</v>
      </c>
      <c r="AU125" s="151" t="s">
        <v>85</v>
      </c>
      <c r="AV125" s="12" t="s">
        <v>83</v>
      </c>
      <c r="AW125" s="12" t="s">
        <v>37</v>
      </c>
      <c r="AX125" s="12" t="s">
        <v>76</v>
      </c>
      <c r="AY125" s="151" t="s">
        <v>168</v>
      </c>
    </row>
    <row r="126" spans="2:65" s="12" customFormat="1" ht="11.25">
      <c r="B126" s="149"/>
      <c r="D126" s="150" t="s">
        <v>179</v>
      </c>
      <c r="E126" s="151" t="s">
        <v>19</v>
      </c>
      <c r="F126" s="152" t="s">
        <v>181</v>
      </c>
      <c r="H126" s="151" t="s">
        <v>19</v>
      </c>
      <c r="I126" s="153"/>
      <c r="L126" s="149"/>
      <c r="M126" s="154"/>
      <c r="T126" s="155"/>
      <c r="AT126" s="151" t="s">
        <v>179</v>
      </c>
      <c r="AU126" s="151" t="s">
        <v>85</v>
      </c>
      <c r="AV126" s="12" t="s">
        <v>83</v>
      </c>
      <c r="AW126" s="12" t="s">
        <v>37</v>
      </c>
      <c r="AX126" s="12" t="s">
        <v>76</v>
      </c>
      <c r="AY126" s="151" t="s">
        <v>168</v>
      </c>
    </row>
    <row r="127" spans="2:65" s="13" customFormat="1" ht="11.25">
      <c r="B127" s="156"/>
      <c r="D127" s="150" t="s">
        <v>179</v>
      </c>
      <c r="E127" s="157" t="s">
        <v>19</v>
      </c>
      <c r="F127" s="158" t="s">
        <v>572</v>
      </c>
      <c r="H127" s="159">
        <v>662.5</v>
      </c>
      <c r="I127" s="160"/>
      <c r="L127" s="156"/>
      <c r="M127" s="161"/>
      <c r="T127" s="162"/>
      <c r="AT127" s="157" t="s">
        <v>179</v>
      </c>
      <c r="AU127" s="157" t="s">
        <v>85</v>
      </c>
      <c r="AV127" s="13" t="s">
        <v>85</v>
      </c>
      <c r="AW127" s="13" t="s">
        <v>37</v>
      </c>
      <c r="AX127" s="13" t="s">
        <v>76</v>
      </c>
      <c r="AY127" s="157" t="s">
        <v>168</v>
      </c>
    </row>
    <row r="128" spans="2:65" s="14" customFormat="1" ht="11.25">
      <c r="B128" s="163"/>
      <c r="D128" s="150" t="s">
        <v>179</v>
      </c>
      <c r="E128" s="164" t="s">
        <v>19</v>
      </c>
      <c r="F128" s="165" t="s">
        <v>183</v>
      </c>
      <c r="H128" s="166">
        <v>662.5</v>
      </c>
      <c r="I128" s="167"/>
      <c r="L128" s="163"/>
      <c r="M128" s="168"/>
      <c r="T128" s="169"/>
      <c r="AT128" s="164" t="s">
        <v>179</v>
      </c>
      <c r="AU128" s="164" t="s">
        <v>85</v>
      </c>
      <c r="AV128" s="14" t="s">
        <v>175</v>
      </c>
      <c r="AW128" s="14" t="s">
        <v>37</v>
      </c>
      <c r="AX128" s="14" t="s">
        <v>83</v>
      </c>
      <c r="AY128" s="164" t="s">
        <v>168</v>
      </c>
    </row>
    <row r="129" spans="2:65" s="1" customFormat="1" ht="24.2" customHeight="1">
      <c r="B129" s="33"/>
      <c r="C129" s="132" t="s">
        <v>207</v>
      </c>
      <c r="D129" s="132" t="s">
        <v>170</v>
      </c>
      <c r="E129" s="133" t="s">
        <v>418</v>
      </c>
      <c r="F129" s="134" t="s">
        <v>419</v>
      </c>
      <c r="G129" s="135" t="s">
        <v>173</v>
      </c>
      <c r="H129" s="136">
        <v>662.5</v>
      </c>
      <c r="I129" s="137"/>
      <c r="J129" s="138">
        <f>ROUND(I129*H129,2)</f>
        <v>0</v>
      </c>
      <c r="K129" s="134" t="s">
        <v>174</v>
      </c>
      <c r="L129" s="33"/>
      <c r="M129" s="139" t="s">
        <v>19</v>
      </c>
      <c r="N129" s="140" t="s">
        <v>47</v>
      </c>
      <c r="P129" s="141">
        <f>O129*H129</f>
        <v>0</v>
      </c>
      <c r="Q129" s="141">
        <v>0</v>
      </c>
      <c r="R129" s="141">
        <f>Q129*H129</f>
        <v>0</v>
      </c>
      <c r="S129" s="141">
        <v>0</v>
      </c>
      <c r="T129" s="142">
        <f>S129*H129</f>
        <v>0</v>
      </c>
      <c r="AR129" s="143" t="s">
        <v>175</v>
      </c>
      <c r="AT129" s="143" t="s">
        <v>170</v>
      </c>
      <c r="AU129" s="143" t="s">
        <v>85</v>
      </c>
      <c r="AY129" s="18" t="s">
        <v>168</v>
      </c>
      <c r="BE129" s="144">
        <f>IF(N129="základní",J129,0)</f>
        <v>0</v>
      </c>
      <c r="BF129" s="144">
        <f>IF(N129="snížená",J129,0)</f>
        <v>0</v>
      </c>
      <c r="BG129" s="144">
        <f>IF(N129="zákl. přenesená",J129,0)</f>
        <v>0</v>
      </c>
      <c r="BH129" s="144">
        <f>IF(N129="sníž. přenesená",J129,0)</f>
        <v>0</v>
      </c>
      <c r="BI129" s="144">
        <f>IF(N129="nulová",J129,0)</f>
        <v>0</v>
      </c>
      <c r="BJ129" s="18" t="s">
        <v>83</v>
      </c>
      <c r="BK129" s="144">
        <f>ROUND(I129*H129,2)</f>
        <v>0</v>
      </c>
      <c r="BL129" s="18" t="s">
        <v>175</v>
      </c>
      <c r="BM129" s="143" t="s">
        <v>521</v>
      </c>
    </row>
    <row r="130" spans="2:65" s="1" customFormat="1" ht="11.25">
      <c r="B130" s="33"/>
      <c r="D130" s="145" t="s">
        <v>177</v>
      </c>
      <c r="F130" s="146" t="s">
        <v>421</v>
      </c>
      <c r="I130" s="147"/>
      <c r="L130" s="33"/>
      <c r="M130" s="148"/>
      <c r="T130" s="54"/>
      <c r="AT130" s="18" t="s">
        <v>177</v>
      </c>
      <c r="AU130" s="18" t="s">
        <v>85</v>
      </c>
    </row>
    <row r="131" spans="2:65" s="12" customFormat="1" ht="11.25">
      <c r="B131" s="149"/>
      <c r="D131" s="150" t="s">
        <v>179</v>
      </c>
      <c r="E131" s="151" t="s">
        <v>19</v>
      </c>
      <c r="F131" s="152" t="s">
        <v>422</v>
      </c>
      <c r="H131" s="151" t="s">
        <v>19</v>
      </c>
      <c r="I131" s="153"/>
      <c r="L131" s="149"/>
      <c r="M131" s="154"/>
      <c r="T131" s="155"/>
      <c r="AT131" s="151" t="s">
        <v>179</v>
      </c>
      <c r="AU131" s="151" t="s">
        <v>85</v>
      </c>
      <c r="AV131" s="12" t="s">
        <v>83</v>
      </c>
      <c r="AW131" s="12" t="s">
        <v>37</v>
      </c>
      <c r="AX131" s="12" t="s">
        <v>76</v>
      </c>
      <c r="AY131" s="151" t="s">
        <v>168</v>
      </c>
    </row>
    <row r="132" spans="2:65" s="12" customFormat="1" ht="11.25">
      <c r="B132" s="149"/>
      <c r="D132" s="150" t="s">
        <v>179</v>
      </c>
      <c r="E132" s="151" t="s">
        <v>19</v>
      </c>
      <c r="F132" s="152" t="s">
        <v>181</v>
      </c>
      <c r="H132" s="151" t="s">
        <v>19</v>
      </c>
      <c r="I132" s="153"/>
      <c r="L132" s="149"/>
      <c r="M132" s="154"/>
      <c r="T132" s="155"/>
      <c r="AT132" s="151" t="s">
        <v>179</v>
      </c>
      <c r="AU132" s="151" t="s">
        <v>85</v>
      </c>
      <c r="AV132" s="12" t="s">
        <v>83</v>
      </c>
      <c r="AW132" s="12" t="s">
        <v>37</v>
      </c>
      <c r="AX132" s="12" t="s">
        <v>76</v>
      </c>
      <c r="AY132" s="151" t="s">
        <v>168</v>
      </c>
    </row>
    <row r="133" spans="2:65" s="13" customFormat="1" ht="11.25">
      <c r="B133" s="156"/>
      <c r="D133" s="150" t="s">
        <v>179</v>
      </c>
      <c r="E133" s="157" t="s">
        <v>19</v>
      </c>
      <c r="F133" s="158" t="s">
        <v>572</v>
      </c>
      <c r="H133" s="159">
        <v>662.5</v>
      </c>
      <c r="I133" s="160"/>
      <c r="L133" s="156"/>
      <c r="M133" s="161"/>
      <c r="T133" s="162"/>
      <c r="AT133" s="157" t="s">
        <v>179</v>
      </c>
      <c r="AU133" s="157" t="s">
        <v>85</v>
      </c>
      <c r="AV133" s="13" t="s">
        <v>85</v>
      </c>
      <c r="AW133" s="13" t="s">
        <v>37</v>
      </c>
      <c r="AX133" s="13" t="s">
        <v>76</v>
      </c>
      <c r="AY133" s="157" t="s">
        <v>168</v>
      </c>
    </row>
    <row r="134" spans="2:65" s="14" customFormat="1" ht="11.25">
      <c r="B134" s="163"/>
      <c r="D134" s="150" t="s">
        <v>179</v>
      </c>
      <c r="E134" s="164" t="s">
        <v>19</v>
      </c>
      <c r="F134" s="165" t="s">
        <v>183</v>
      </c>
      <c r="H134" s="166">
        <v>662.5</v>
      </c>
      <c r="I134" s="167"/>
      <c r="L134" s="163"/>
      <c r="M134" s="168"/>
      <c r="T134" s="169"/>
      <c r="AT134" s="164" t="s">
        <v>179</v>
      </c>
      <c r="AU134" s="164" t="s">
        <v>85</v>
      </c>
      <c r="AV134" s="14" t="s">
        <v>175</v>
      </c>
      <c r="AW134" s="14" t="s">
        <v>37</v>
      </c>
      <c r="AX134" s="14" t="s">
        <v>83</v>
      </c>
      <c r="AY134" s="164" t="s">
        <v>168</v>
      </c>
    </row>
    <row r="135" spans="2:65" s="1" customFormat="1" ht="49.15" customHeight="1">
      <c r="B135" s="33"/>
      <c r="C135" s="132" t="s">
        <v>218</v>
      </c>
      <c r="D135" s="132" t="s">
        <v>170</v>
      </c>
      <c r="E135" s="133" t="s">
        <v>423</v>
      </c>
      <c r="F135" s="134" t="s">
        <v>424</v>
      </c>
      <c r="G135" s="135" t="s">
        <v>173</v>
      </c>
      <c r="H135" s="136">
        <v>662.5</v>
      </c>
      <c r="I135" s="137"/>
      <c r="J135" s="138">
        <f>ROUND(I135*H135,2)</f>
        <v>0</v>
      </c>
      <c r="K135" s="134" t="s">
        <v>174</v>
      </c>
      <c r="L135" s="33"/>
      <c r="M135" s="139" t="s">
        <v>19</v>
      </c>
      <c r="N135" s="140" t="s">
        <v>47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175</v>
      </c>
      <c r="AT135" s="143" t="s">
        <v>170</v>
      </c>
      <c r="AU135" s="143" t="s">
        <v>85</v>
      </c>
      <c r="AY135" s="18" t="s">
        <v>168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8" t="s">
        <v>83</v>
      </c>
      <c r="BK135" s="144">
        <f>ROUND(I135*H135,2)</f>
        <v>0</v>
      </c>
      <c r="BL135" s="18" t="s">
        <v>175</v>
      </c>
      <c r="BM135" s="143" t="s">
        <v>522</v>
      </c>
    </row>
    <row r="136" spans="2:65" s="1" customFormat="1" ht="11.25">
      <c r="B136" s="33"/>
      <c r="D136" s="145" t="s">
        <v>177</v>
      </c>
      <c r="F136" s="146" t="s">
        <v>426</v>
      </c>
      <c r="I136" s="147"/>
      <c r="L136" s="33"/>
      <c r="M136" s="148"/>
      <c r="T136" s="54"/>
      <c r="AT136" s="18" t="s">
        <v>177</v>
      </c>
      <c r="AU136" s="18" t="s">
        <v>85</v>
      </c>
    </row>
    <row r="137" spans="2:65" s="12" customFormat="1" ht="22.5">
      <c r="B137" s="149"/>
      <c r="D137" s="150" t="s">
        <v>179</v>
      </c>
      <c r="E137" s="151" t="s">
        <v>19</v>
      </c>
      <c r="F137" s="152" t="s">
        <v>427</v>
      </c>
      <c r="H137" s="151" t="s">
        <v>19</v>
      </c>
      <c r="I137" s="153"/>
      <c r="L137" s="149"/>
      <c r="M137" s="154"/>
      <c r="T137" s="155"/>
      <c r="AT137" s="151" t="s">
        <v>179</v>
      </c>
      <c r="AU137" s="151" t="s">
        <v>85</v>
      </c>
      <c r="AV137" s="12" t="s">
        <v>83</v>
      </c>
      <c r="AW137" s="12" t="s">
        <v>37</v>
      </c>
      <c r="AX137" s="12" t="s">
        <v>76</v>
      </c>
      <c r="AY137" s="151" t="s">
        <v>168</v>
      </c>
    </row>
    <row r="138" spans="2:65" s="12" customFormat="1" ht="11.25">
      <c r="B138" s="149"/>
      <c r="D138" s="150" t="s">
        <v>179</v>
      </c>
      <c r="E138" s="151" t="s">
        <v>19</v>
      </c>
      <c r="F138" s="152" t="s">
        <v>181</v>
      </c>
      <c r="H138" s="151" t="s">
        <v>19</v>
      </c>
      <c r="I138" s="153"/>
      <c r="L138" s="149"/>
      <c r="M138" s="154"/>
      <c r="T138" s="155"/>
      <c r="AT138" s="151" t="s">
        <v>179</v>
      </c>
      <c r="AU138" s="151" t="s">
        <v>85</v>
      </c>
      <c r="AV138" s="12" t="s">
        <v>83</v>
      </c>
      <c r="AW138" s="12" t="s">
        <v>37</v>
      </c>
      <c r="AX138" s="12" t="s">
        <v>76</v>
      </c>
      <c r="AY138" s="151" t="s">
        <v>168</v>
      </c>
    </row>
    <row r="139" spans="2:65" s="13" customFormat="1" ht="11.25">
      <c r="B139" s="156"/>
      <c r="D139" s="150" t="s">
        <v>179</v>
      </c>
      <c r="E139" s="157" t="s">
        <v>19</v>
      </c>
      <c r="F139" s="158" t="s">
        <v>573</v>
      </c>
      <c r="H139" s="159">
        <v>662.5</v>
      </c>
      <c r="I139" s="160"/>
      <c r="L139" s="156"/>
      <c r="M139" s="161"/>
      <c r="T139" s="162"/>
      <c r="AT139" s="157" t="s">
        <v>179</v>
      </c>
      <c r="AU139" s="157" t="s">
        <v>85</v>
      </c>
      <c r="AV139" s="13" t="s">
        <v>85</v>
      </c>
      <c r="AW139" s="13" t="s">
        <v>37</v>
      </c>
      <c r="AX139" s="13" t="s">
        <v>76</v>
      </c>
      <c r="AY139" s="157" t="s">
        <v>168</v>
      </c>
    </row>
    <row r="140" spans="2:65" s="14" customFormat="1" ht="11.25">
      <c r="B140" s="163"/>
      <c r="D140" s="150" t="s">
        <v>179</v>
      </c>
      <c r="E140" s="164" t="s">
        <v>19</v>
      </c>
      <c r="F140" s="165" t="s">
        <v>183</v>
      </c>
      <c r="H140" s="166">
        <v>662.5</v>
      </c>
      <c r="I140" s="167"/>
      <c r="L140" s="163"/>
      <c r="M140" s="168"/>
      <c r="T140" s="169"/>
      <c r="AT140" s="164" t="s">
        <v>179</v>
      </c>
      <c r="AU140" s="164" t="s">
        <v>85</v>
      </c>
      <c r="AV140" s="14" t="s">
        <v>175</v>
      </c>
      <c r="AW140" s="14" t="s">
        <v>37</v>
      </c>
      <c r="AX140" s="14" t="s">
        <v>83</v>
      </c>
      <c r="AY140" s="164" t="s">
        <v>168</v>
      </c>
    </row>
    <row r="141" spans="2:65" s="11" customFormat="1" ht="22.9" customHeight="1">
      <c r="B141" s="120"/>
      <c r="D141" s="121" t="s">
        <v>75</v>
      </c>
      <c r="E141" s="130" t="s">
        <v>230</v>
      </c>
      <c r="F141" s="130" t="s">
        <v>429</v>
      </c>
      <c r="I141" s="123"/>
      <c r="J141" s="131">
        <f>BK141</f>
        <v>0</v>
      </c>
      <c r="L141" s="120"/>
      <c r="M141" s="125"/>
      <c r="P141" s="126">
        <f>SUM(P142:P153)</f>
        <v>0</v>
      </c>
      <c r="R141" s="126">
        <f>SUM(R142:R153)</f>
        <v>3.1671799999999997</v>
      </c>
      <c r="T141" s="127">
        <f>SUM(T142:T153)</f>
        <v>2.94</v>
      </c>
      <c r="AR141" s="121" t="s">
        <v>83</v>
      </c>
      <c r="AT141" s="128" t="s">
        <v>75</v>
      </c>
      <c r="AU141" s="128" t="s">
        <v>83</v>
      </c>
      <c r="AY141" s="121" t="s">
        <v>168</v>
      </c>
      <c r="BK141" s="129">
        <f>SUM(BK142:BK153)</f>
        <v>0</v>
      </c>
    </row>
    <row r="142" spans="2:65" s="1" customFormat="1" ht="37.9" customHeight="1">
      <c r="B142" s="33"/>
      <c r="C142" s="132" t="s">
        <v>230</v>
      </c>
      <c r="D142" s="132" t="s">
        <v>170</v>
      </c>
      <c r="E142" s="133" t="s">
        <v>430</v>
      </c>
      <c r="F142" s="134" t="s">
        <v>431</v>
      </c>
      <c r="G142" s="135" t="s">
        <v>186</v>
      </c>
      <c r="H142" s="136">
        <v>4</v>
      </c>
      <c r="I142" s="137"/>
      <c r="J142" s="138">
        <f>ROUND(I142*H142,2)</f>
        <v>0</v>
      </c>
      <c r="K142" s="134" t="s">
        <v>174</v>
      </c>
      <c r="L142" s="33"/>
      <c r="M142" s="139" t="s">
        <v>19</v>
      </c>
      <c r="N142" s="140" t="s">
        <v>47</v>
      </c>
      <c r="P142" s="141">
        <f>O142*H142</f>
        <v>0</v>
      </c>
      <c r="Q142" s="141">
        <v>0.65847999999999995</v>
      </c>
      <c r="R142" s="141">
        <f>Q142*H142</f>
        <v>2.6339199999999998</v>
      </c>
      <c r="S142" s="141">
        <v>0.66</v>
      </c>
      <c r="T142" s="142">
        <f>S142*H142</f>
        <v>2.64</v>
      </c>
      <c r="AR142" s="143" t="s">
        <v>175</v>
      </c>
      <c r="AT142" s="143" t="s">
        <v>170</v>
      </c>
      <c r="AU142" s="143" t="s">
        <v>85</v>
      </c>
      <c r="AY142" s="18" t="s">
        <v>168</v>
      </c>
      <c r="BE142" s="144">
        <f>IF(N142="základní",J142,0)</f>
        <v>0</v>
      </c>
      <c r="BF142" s="144">
        <f>IF(N142="snížená",J142,0)</f>
        <v>0</v>
      </c>
      <c r="BG142" s="144">
        <f>IF(N142="zákl. přenesená",J142,0)</f>
        <v>0</v>
      </c>
      <c r="BH142" s="144">
        <f>IF(N142="sníž. přenesená",J142,0)</f>
        <v>0</v>
      </c>
      <c r="BI142" s="144">
        <f>IF(N142="nulová",J142,0)</f>
        <v>0</v>
      </c>
      <c r="BJ142" s="18" t="s">
        <v>83</v>
      </c>
      <c r="BK142" s="144">
        <f>ROUND(I142*H142,2)</f>
        <v>0</v>
      </c>
      <c r="BL142" s="18" t="s">
        <v>175</v>
      </c>
      <c r="BM142" s="143" t="s">
        <v>574</v>
      </c>
    </row>
    <row r="143" spans="2:65" s="1" customFormat="1" ht="11.25">
      <c r="B143" s="33"/>
      <c r="D143" s="145" t="s">
        <v>177</v>
      </c>
      <c r="F143" s="146" t="s">
        <v>433</v>
      </c>
      <c r="I143" s="147"/>
      <c r="L143" s="33"/>
      <c r="M143" s="148"/>
      <c r="T143" s="54"/>
      <c r="AT143" s="18" t="s">
        <v>177</v>
      </c>
      <c r="AU143" s="18" t="s">
        <v>85</v>
      </c>
    </row>
    <row r="144" spans="2:65" s="12" customFormat="1" ht="22.5">
      <c r="B144" s="149"/>
      <c r="D144" s="150" t="s">
        <v>179</v>
      </c>
      <c r="E144" s="151" t="s">
        <v>19</v>
      </c>
      <c r="F144" s="152" t="s">
        <v>434</v>
      </c>
      <c r="H144" s="151" t="s">
        <v>19</v>
      </c>
      <c r="I144" s="153"/>
      <c r="L144" s="149"/>
      <c r="M144" s="154"/>
      <c r="T144" s="155"/>
      <c r="AT144" s="151" t="s">
        <v>179</v>
      </c>
      <c r="AU144" s="151" t="s">
        <v>85</v>
      </c>
      <c r="AV144" s="12" t="s">
        <v>83</v>
      </c>
      <c r="AW144" s="12" t="s">
        <v>37</v>
      </c>
      <c r="AX144" s="12" t="s">
        <v>76</v>
      </c>
      <c r="AY144" s="151" t="s">
        <v>168</v>
      </c>
    </row>
    <row r="145" spans="2:65" s="12" customFormat="1" ht="11.25">
      <c r="B145" s="149"/>
      <c r="D145" s="150" t="s">
        <v>179</v>
      </c>
      <c r="E145" s="151" t="s">
        <v>19</v>
      </c>
      <c r="F145" s="152" t="s">
        <v>181</v>
      </c>
      <c r="H145" s="151" t="s">
        <v>19</v>
      </c>
      <c r="I145" s="153"/>
      <c r="L145" s="149"/>
      <c r="M145" s="154"/>
      <c r="T145" s="155"/>
      <c r="AT145" s="151" t="s">
        <v>179</v>
      </c>
      <c r="AU145" s="151" t="s">
        <v>85</v>
      </c>
      <c r="AV145" s="12" t="s">
        <v>83</v>
      </c>
      <c r="AW145" s="12" t="s">
        <v>37</v>
      </c>
      <c r="AX145" s="12" t="s">
        <v>76</v>
      </c>
      <c r="AY145" s="151" t="s">
        <v>168</v>
      </c>
    </row>
    <row r="146" spans="2:65" s="13" customFormat="1" ht="11.25">
      <c r="B146" s="156"/>
      <c r="D146" s="150" t="s">
        <v>179</v>
      </c>
      <c r="E146" s="157" t="s">
        <v>19</v>
      </c>
      <c r="F146" s="158" t="s">
        <v>175</v>
      </c>
      <c r="H146" s="159">
        <v>4</v>
      </c>
      <c r="I146" s="160"/>
      <c r="L146" s="156"/>
      <c r="M146" s="161"/>
      <c r="T146" s="162"/>
      <c r="AT146" s="157" t="s">
        <v>179</v>
      </c>
      <c r="AU146" s="157" t="s">
        <v>85</v>
      </c>
      <c r="AV146" s="13" t="s">
        <v>85</v>
      </c>
      <c r="AW146" s="13" t="s">
        <v>37</v>
      </c>
      <c r="AX146" s="13" t="s">
        <v>76</v>
      </c>
      <c r="AY146" s="157" t="s">
        <v>168</v>
      </c>
    </row>
    <row r="147" spans="2:65" s="14" customFormat="1" ht="11.25">
      <c r="B147" s="163"/>
      <c r="D147" s="150" t="s">
        <v>179</v>
      </c>
      <c r="E147" s="164" t="s">
        <v>19</v>
      </c>
      <c r="F147" s="165" t="s">
        <v>183</v>
      </c>
      <c r="H147" s="166">
        <v>4</v>
      </c>
      <c r="I147" s="167"/>
      <c r="L147" s="163"/>
      <c r="M147" s="168"/>
      <c r="T147" s="169"/>
      <c r="AT147" s="164" t="s">
        <v>179</v>
      </c>
      <c r="AU147" s="164" t="s">
        <v>85</v>
      </c>
      <c r="AV147" s="14" t="s">
        <v>175</v>
      </c>
      <c r="AW147" s="14" t="s">
        <v>37</v>
      </c>
      <c r="AX147" s="14" t="s">
        <v>83</v>
      </c>
      <c r="AY147" s="164" t="s">
        <v>168</v>
      </c>
    </row>
    <row r="148" spans="2:65" s="1" customFormat="1" ht="37.9" customHeight="1">
      <c r="B148" s="33"/>
      <c r="C148" s="132" t="s">
        <v>241</v>
      </c>
      <c r="D148" s="132" t="s">
        <v>170</v>
      </c>
      <c r="E148" s="133" t="s">
        <v>435</v>
      </c>
      <c r="F148" s="134" t="s">
        <v>436</v>
      </c>
      <c r="G148" s="135" t="s">
        <v>186</v>
      </c>
      <c r="H148" s="136">
        <v>1</v>
      </c>
      <c r="I148" s="137"/>
      <c r="J148" s="138">
        <f>ROUND(I148*H148,2)</f>
        <v>0</v>
      </c>
      <c r="K148" s="134" t="s">
        <v>174</v>
      </c>
      <c r="L148" s="33"/>
      <c r="M148" s="139" t="s">
        <v>19</v>
      </c>
      <c r="N148" s="140" t="s">
        <v>47</v>
      </c>
      <c r="P148" s="141">
        <f>O148*H148</f>
        <v>0</v>
      </c>
      <c r="Q148" s="141">
        <v>0.53325999999999996</v>
      </c>
      <c r="R148" s="141">
        <f>Q148*H148</f>
        <v>0.53325999999999996</v>
      </c>
      <c r="S148" s="141">
        <v>0.3</v>
      </c>
      <c r="T148" s="142">
        <f>S148*H148</f>
        <v>0.3</v>
      </c>
      <c r="AR148" s="143" t="s">
        <v>175</v>
      </c>
      <c r="AT148" s="143" t="s">
        <v>170</v>
      </c>
      <c r="AU148" s="143" t="s">
        <v>85</v>
      </c>
      <c r="AY148" s="18" t="s">
        <v>168</v>
      </c>
      <c r="BE148" s="144">
        <f>IF(N148="základní",J148,0)</f>
        <v>0</v>
      </c>
      <c r="BF148" s="144">
        <f>IF(N148="snížená",J148,0)</f>
        <v>0</v>
      </c>
      <c r="BG148" s="144">
        <f>IF(N148="zákl. přenesená",J148,0)</f>
        <v>0</v>
      </c>
      <c r="BH148" s="144">
        <f>IF(N148="sníž. přenesená",J148,0)</f>
        <v>0</v>
      </c>
      <c r="BI148" s="144">
        <f>IF(N148="nulová",J148,0)</f>
        <v>0</v>
      </c>
      <c r="BJ148" s="18" t="s">
        <v>83</v>
      </c>
      <c r="BK148" s="144">
        <f>ROUND(I148*H148,2)</f>
        <v>0</v>
      </c>
      <c r="BL148" s="18" t="s">
        <v>175</v>
      </c>
      <c r="BM148" s="143" t="s">
        <v>575</v>
      </c>
    </row>
    <row r="149" spans="2:65" s="1" customFormat="1" ht="11.25">
      <c r="B149" s="33"/>
      <c r="D149" s="145" t="s">
        <v>177</v>
      </c>
      <c r="F149" s="146" t="s">
        <v>438</v>
      </c>
      <c r="I149" s="147"/>
      <c r="L149" s="33"/>
      <c r="M149" s="148"/>
      <c r="T149" s="54"/>
      <c r="AT149" s="18" t="s">
        <v>177</v>
      </c>
      <c r="AU149" s="18" t="s">
        <v>85</v>
      </c>
    </row>
    <row r="150" spans="2:65" s="12" customFormat="1" ht="11.25">
      <c r="B150" s="149"/>
      <c r="D150" s="150" t="s">
        <v>179</v>
      </c>
      <c r="E150" s="151" t="s">
        <v>19</v>
      </c>
      <c r="F150" s="152" t="s">
        <v>439</v>
      </c>
      <c r="H150" s="151" t="s">
        <v>19</v>
      </c>
      <c r="I150" s="153"/>
      <c r="L150" s="149"/>
      <c r="M150" s="154"/>
      <c r="T150" s="155"/>
      <c r="AT150" s="151" t="s">
        <v>179</v>
      </c>
      <c r="AU150" s="151" t="s">
        <v>85</v>
      </c>
      <c r="AV150" s="12" t="s">
        <v>83</v>
      </c>
      <c r="AW150" s="12" t="s">
        <v>37</v>
      </c>
      <c r="AX150" s="12" t="s">
        <v>76</v>
      </c>
      <c r="AY150" s="151" t="s">
        <v>168</v>
      </c>
    </row>
    <row r="151" spans="2:65" s="12" customFormat="1" ht="11.25">
      <c r="B151" s="149"/>
      <c r="D151" s="150" t="s">
        <v>179</v>
      </c>
      <c r="E151" s="151" t="s">
        <v>19</v>
      </c>
      <c r="F151" s="152" t="s">
        <v>181</v>
      </c>
      <c r="H151" s="151" t="s">
        <v>19</v>
      </c>
      <c r="I151" s="153"/>
      <c r="L151" s="149"/>
      <c r="M151" s="154"/>
      <c r="T151" s="155"/>
      <c r="AT151" s="151" t="s">
        <v>179</v>
      </c>
      <c r="AU151" s="151" t="s">
        <v>85</v>
      </c>
      <c r="AV151" s="12" t="s">
        <v>83</v>
      </c>
      <c r="AW151" s="12" t="s">
        <v>37</v>
      </c>
      <c r="AX151" s="12" t="s">
        <v>76</v>
      </c>
      <c r="AY151" s="151" t="s">
        <v>168</v>
      </c>
    </row>
    <row r="152" spans="2:65" s="13" customFormat="1" ht="11.25">
      <c r="B152" s="156"/>
      <c r="D152" s="150" t="s">
        <v>179</v>
      </c>
      <c r="E152" s="157" t="s">
        <v>19</v>
      </c>
      <c r="F152" s="158" t="s">
        <v>83</v>
      </c>
      <c r="H152" s="159">
        <v>1</v>
      </c>
      <c r="I152" s="160"/>
      <c r="L152" s="156"/>
      <c r="M152" s="161"/>
      <c r="T152" s="162"/>
      <c r="AT152" s="157" t="s">
        <v>179</v>
      </c>
      <c r="AU152" s="157" t="s">
        <v>85</v>
      </c>
      <c r="AV152" s="13" t="s">
        <v>85</v>
      </c>
      <c r="AW152" s="13" t="s">
        <v>37</v>
      </c>
      <c r="AX152" s="13" t="s">
        <v>76</v>
      </c>
      <c r="AY152" s="157" t="s">
        <v>168</v>
      </c>
    </row>
    <row r="153" spans="2:65" s="14" customFormat="1" ht="11.25">
      <c r="B153" s="163"/>
      <c r="D153" s="150" t="s">
        <v>179</v>
      </c>
      <c r="E153" s="164" t="s">
        <v>19</v>
      </c>
      <c r="F153" s="165" t="s">
        <v>183</v>
      </c>
      <c r="H153" s="166">
        <v>1</v>
      </c>
      <c r="I153" s="167"/>
      <c r="L153" s="163"/>
      <c r="M153" s="168"/>
      <c r="T153" s="169"/>
      <c r="AT153" s="164" t="s">
        <v>179</v>
      </c>
      <c r="AU153" s="164" t="s">
        <v>85</v>
      </c>
      <c r="AV153" s="14" t="s">
        <v>175</v>
      </c>
      <c r="AW153" s="14" t="s">
        <v>37</v>
      </c>
      <c r="AX153" s="14" t="s">
        <v>83</v>
      </c>
      <c r="AY153" s="164" t="s">
        <v>168</v>
      </c>
    </row>
    <row r="154" spans="2:65" s="11" customFormat="1" ht="22.9" customHeight="1">
      <c r="B154" s="120"/>
      <c r="D154" s="121" t="s">
        <v>75</v>
      </c>
      <c r="E154" s="130" t="s">
        <v>241</v>
      </c>
      <c r="F154" s="130" t="s">
        <v>318</v>
      </c>
      <c r="I154" s="123"/>
      <c r="J154" s="131">
        <f>BK154</f>
        <v>0</v>
      </c>
      <c r="L154" s="120"/>
      <c r="M154" s="125"/>
      <c r="P154" s="126">
        <f>SUM(P155:P211)</f>
        <v>0</v>
      </c>
      <c r="R154" s="126">
        <f>SUM(R155:R211)</f>
        <v>159.01009360000003</v>
      </c>
      <c r="T154" s="127">
        <f>SUM(T155:T211)</f>
        <v>0</v>
      </c>
      <c r="AR154" s="121" t="s">
        <v>83</v>
      </c>
      <c r="AT154" s="128" t="s">
        <v>75</v>
      </c>
      <c r="AU154" s="128" t="s">
        <v>83</v>
      </c>
      <c r="AY154" s="121" t="s">
        <v>168</v>
      </c>
      <c r="BK154" s="129">
        <f>SUM(BK155:BK211)</f>
        <v>0</v>
      </c>
    </row>
    <row r="155" spans="2:65" s="1" customFormat="1" ht="62.65" customHeight="1">
      <c r="B155" s="33"/>
      <c r="C155" s="132" t="s">
        <v>248</v>
      </c>
      <c r="D155" s="132" t="s">
        <v>170</v>
      </c>
      <c r="E155" s="133" t="s">
        <v>440</v>
      </c>
      <c r="F155" s="134" t="s">
        <v>441</v>
      </c>
      <c r="G155" s="135" t="s">
        <v>251</v>
      </c>
      <c r="H155" s="136">
        <v>766</v>
      </c>
      <c r="I155" s="137"/>
      <c r="J155" s="138">
        <f>ROUND(I155*H155,2)</f>
        <v>0</v>
      </c>
      <c r="K155" s="134" t="s">
        <v>174</v>
      </c>
      <c r="L155" s="33"/>
      <c r="M155" s="139" t="s">
        <v>19</v>
      </c>
      <c r="N155" s="140" t="s">
        <v>47</v>
      </c>
      <c r="P155" s="141">
        <f>O155*H155</f>
        <v>0</v>
      </c>
      <c r="Q155" s="141">
        <v>8.9779999999999999E-2</v>
      </c>
      <c r="R155" s="141">
        <f>Q155*H155</f>
        <v>68.771479999999997</v>
      </c>
      <c r="S155" s="141">
        <v>0</v>
      </c>
      <c r="T155" s="142">
        <f>S155*H155</f>
        <v>0</v>
      </c>
      <c r="AR155" s="143" t="s">
        <v>175</v>
      </c>
      <c r="AT155" s="143" t="s">
        <v>170</v>
      </c>
      <c r="AU155" s="143" t="s">
        <v>85</v>
      </c>
      <c r="AY155" s="18" t="s">
        <v>168</v>
      </c>
      <c r="BE155" s="144">
        <f>IF(N155="základní",J155,0)</f>
        <v>0</v>
      </c>
      <c r="BF155" s="144">
        <f>IF(N155="snížená",J155,0)</f>
        <v>0</v>
      </c>
      <c r="BG155" s="144">
        <f>IF(N155="zákl. přenesená",J155,0)</f>
        <v>0</v>
      </c>
      <c r="BH155" s="144">
        <f>IF(N155="sníž. přenesená",J155,0)</f>
        <v>0</v>
      </c>
      <c r="BI155" s="144">
        <f>IF(N155="nulová",J155,0)</f>
        <v>0</v>
      </c>
      <c r="BJ155" s="18" t="s">
        <v>83</v>
      </c>
      <c r="BK155" s="144">
        <f>ROUND(I155*H155,2)</f>
        <v>0</v>
      </c>
      <c r="BL155" s="18" t="s">
        <v>175</v>
      </c>
      <c r="BM155" s="143" t="s">
        <v>576</v>
      </c>
    </row>
    <row r="156" spans="2:65" s="1" customFormat="1" ht="11.25">
      <c r="B156" s="33"/>
      <c r="D156" s="145" t="s">
        <v>177</v>
      </c>
      <c r="F156" s="146" t="s">
        <v>443</v>
      </c>
      <c r="I156" s="147"/>
      <c r="L156" s="33"/>
      <c r="M156" s="148"/>
      <c r="T156" s="54"/>
      <c r="AT156" s="18" t="s">
        <v>177</v>
      </c>
      <c r="AU156" s="18" t="s">
        <v>85</v>
      </c>
    </row>
    <row r="157" spans="2:65" s="12" customFormat="1" ht="11.25">
      <c r="B157" s="149"/>
      <c r="D157" s="150" t="s">
        <v>179</v>
      </c>
      <c r="E157" s="151" t="s">
        <v>19</v>
      </c>
      <c r="F157" s="152" t="s">
        <v>444</v>
      </c>
      <c r="H157" s="151" t="s">
        <v>19</v>
      </c>
      <c r="I157" s="153"/>
      <c r="L157" s="149"/>
      <c r="M157" s="154"/>
      <c r="T157" s="155"/>
      <c r="AT157" s="151" t="s">
        <v>179</v>
      </c>
      <c r="AU157" s="151" t="s">
        <v>85</v>
      </c>
      <c r="AV157" s="12" t="s">
        <v>83</v>
      </c>
      <c r="AW157" s="12" t="s">
        <v>37</v>
      </c>
      <c r="AX157" s="12" t="s">
        <v>76</v>
      </c>
      <c r="AY157" s="151" t="s">
        <v>168</v>
      </c>
    </row>
    <row r="158" spans="2:65" s="12" customFormat="1" ht="11.25">
      <c r="B158" s="149"/>
      <c r="D158" s="150" t="s">
        <v>179</v>
      </c>
      <c r="E158" s="151" t="s">
        <v>19</v>
      </c>
      <c r="F158" s="152" t="s">
        <v>181</v>
      </c>
      <c r="H158" s="151" t="s">
        <v>19</v>
      </c>
      <c r="I158" s="153"/>
      <c r="L158" s="149"/>
      <c r="M158" s="154"/>
      <c r="T158" s="155"/>
      <c r="AT158" s="151" t="s">
        <v>179</v>
      </c>
      <c r="AU158" s="151" t="s">
        <v>85</v>
      </c>
      <c r="AV158" s="12" t="s">
        <v>83</v>
      </c>
      <c r="AW158" s="12" t="s">
        <v>37</v>
      </c>
      <c r="AX158" s="12" t="s">
        <v>76</v>
      </c>
      <c r="AY158" s="151" t="s">
        <v>168</v>
      </c>
    </row>
    <row r="159" spans="2:65" s="13" customFormat="1" ht="11.25">
      <c r="B159" s="156"/>
      <c r="D159" s="150" t="s">
        <v>179</v>
      </c>
      <c r="E159" s="157" t="s">
        <v>19</v>
      </c>
      <c r="F159" s="158" t="s">
        <v>577</v>
      </c>
      <c r="H159" s="159">
        <v>766</v>
      </c>
      <c r="I159" s="160"/>
      <c r="L159" s="156"/>
      <c r="M159" s="161"/>
      <c r="T159" s="162"/>
      <c r="AT159" s="157" t="s">
        <v>179</v>
      </c>
      <c r="AU159" s="157" t="s">
        <v>85</v>
      </c>
      <c r="AV159" s="13" t="s">
        <v>85</v>
      </c>
      <c r="AW159" s="13" t="s">
        <v>37</v>
      </c>
      <c r="AX159" s="13" t="s">
        <v>76</v>
      </c>
      <c r="AY159" s="157" t="s">
        <v>168</v>
      </c>
    </row>
    <row r="160" spans="2:65" s="14" customFormat="1" ht="11.25">
      <c r="B160" s="163"/>
      <c r="D160" s="150" t="s">
        <v>179</v>
      </c>
      <c r="E160" s="164" t="s">
        <v>19</v>
      </c>
      <c r="F160" s="165" t="s">
        <v>183</v>
      </c>
      <c r="H160" s="166">
        <v>766</v>
      </c>
      <c r="I160" s="167"/>
      <c r="L160" s="163"/>
      <c r="M160" s="168"/>
      <c r="T160" s="169"/>
      <c r="AT160" s="164" t="s">
        <v>179</v>
      </c>
      <c r="AU160" s="164" t="s">
        <v>85</v>
      </c>
      <c r="AV160" s="14" t="s">
        <v>175</v>
      </c>
      <c r="AW160" s="14" t="s">
        <v>37</v>
      </c>
      <c r="AX160" s="14" t="s">
        <v>83</v>
      </c>
      <c r="AY160" s="164" t="s">
        <v>168</v>
      </c>
    </row>
    <row r="161" spans="2:65" s="1" customFormat="1" ht="16.5" customHeight="1">
      <c r="B161" s="33"/>
      <c r="C161" s="181" t="s">
        <v>272</v>
      </c>
      <c r="D161" s="181" t="s">
        <v>446</v>
      </c>
      <c r="E161" s="182" t="s">
        <v>447</v>
      </c>
      <c r="F161" s="183" t="s">
        <v>448</v>
      </c>
      <c r="G161" s="184" t="s">
        <v>173</v>
      </c>
      <c r="H161" s="185">
        <v>78.132000000000005</v>
      </c>
      <c r="I161" s="186"/>
      <c r="J161" s="187">
        <f>ROUND(I161*H161,2)</f>
        <v>0</v>
      </c>
      <c r="K161" s="183" t="s">
        <v>174</v>
      </c>
      <c r="L161" s="188"/>
      <c r="M161" s="189" t="s">
        <v>19</v>
      </c>
      <c r="N161" s="190" t="s">
        <v>47</v>
      </c>
      <c r="P161" s="141">
        <f>O161*H161</f>
        <v>0</v>
      </c>
      <c r="Q161" s="141">
        <v>0.222</v>
      </c>
      <c r="R161" s="141">
        <f>Q161*H161</f>
        <v>17.345304000000002</v>
      </c>
      <c r="S161" s="141">
        <v>0</v>
      </c>
      <c r="T161" s="142">
        <f>S161*H161</f>
        <v>0</v>
      </c>
      <c r="AR161" s="143" t="s">
        <v>230</v>
      </c>
      <c r="AT161" s="143" t="s">
        <v>446</v>
      </c>
      <c r="AU161" s="143" t="s">
        <v>85</v>
      </c>
      <c r="AY161" s="18" t="s">
        <v>168</v>
      </c>
      <c r="BE161" s="144">
        <f>IF(N161="základní",J161,0)</f>
        <v>0</v>
      </c>
      <c r="BF161" s="144">
        <f>IF(N161="snížená",J161,0)</f>
        <v>0</v>
      </c>
      <c r="BG161" s="144">
        <f>IF(N161="zákl. přenesená",J161,0)</f>
        <v>0</v>
      </c>
      <c r="BH161" s="144">
        <f>IF(N161="sníž. přenesená",J161,0)</f>
        <v>0</v>
      </c>
      <c r="BI161" s="144">
        <f>IF(N161="nulová",J161,0)</f>
        <v>0</v>
      </c>
      <c r="BJ161" s="18" t="s">
        <v>83</v>
      </c>
      <c r="BK161" s="144">
        <f>ROUND(I161*H161,2)</f>
        <v>0</v>
      </c>
      <c r="BL161" s="18" t="s">
        <v>175</v>
      </c>
      <c r="BM161" s="143" t="s">
        <v>578</v>
      </c>
    </row>
    <row r="162" spans="2:65" s="12" customFormat="1" ht="11.25">
      <c r="B162" s="149"/>
      <c r="D162" s="150" t="s">
        <v>179</v>
      </c>
      <c r="E162" s="151" t="s">
        <v>19</v>
      </c>
      <c r="F162" s="152" t="s">
        <v>450</v>
      </c>
      <c r="H162" s="151" t="s">
        <v>19</v>
      </c>
      <c r="I162" s="153"/>
      <c r="L162" s="149"/>
      <c r="M162" s="154"/>
      <c r="T162" s="155"/>
      <c r="AT162" s="151" t="s">
        <v>179</v>
      </c>
      <c r="AU162" s="151" t="s">
        <v>85</v>
      </c>
      <c r="AV162" s="12" t="s">
        <v>83</v>
      </c>
      <c r="AW162" s="12" t="s">
        <v>37</v>
      </c>
      <c r="AX162" s="12" t="s">
        <v>76</v>
      </c>
      <c r="AY162" s="151" t="s">
        <v>168</v>
      </c>
    </row>
    <row r="163" spans="2:65" s="13" customFormat="1" ht="11.25">
      <c r="B163" s="156"/>
      <c r="D163" s="150" t="s">
        <v>179</v>
      </c>
      <c r="E163" s="157" t="s">
        <v>19</v>
      </c>
      <c r="F163" s="158" t="s">
        <v>579</v>
      </c>
      <c r="H163" s="159">
        <v>78.132000000000005</v>
      </c>
      <c r="I163" s="160"/>
      <c r="L163" s="156"/>
      <c r="M163" s="161"/>
      <c r="T163" s="162"/>
      <c r="AT163" s="157" t="s">
        <v>179</v>
      </c>
      <c r="AU163" s="157" t="s">
        <v>85</v>
      </c>
      <c r="AV163" s="13" t="s">
        <v>85</v>
      </c>
      <c r="AW163" s="13" t="s">
        <v>37</v>
      </c>
      <c r="AX163" s="13" t="s">
        <v>76</v>
      </c>
      <c r="AY163" s="157" t="s">
        <v>168</v>
      </c>
    </row>
    <row r="164" spans="2:65" s="14" customFormat="1" ht="11.25">
      <c r="B164" s="163"/>
      <c r="D164" s="150" t="s">
        <v>179</v>
      </c>
      <c r="E164" s="164" t="s">
        <v>19</v>
      </c>
      <c r="F164" s="165" t="s">
        <v>183</v>
      </c>
      <c r="H164" s="166">
        <v>78.132000000000005</v>
      </c>
      <c r="I164" s="167"/>
      <c r="L164" s="163"/>
      <c r="M164" s="168"/>
      <c r="T164" s="169"/>
      <c r="AT164" s="164" t="s">
        <v>179</v>
      </c>
      <c r="AU164" s="164" t="s">
        <v>85</v>
      </c>
      <c r="AV164" s="14" t="s">
        <v>175</v>
      </c>
      <c r="AW164" s="14" t="s">
        <v>37</v>
      </c>
      <c r="AX164" s="14" t="s">
        <v>83</v>
      </c>
      <c r="AY164" s="164" t="s">
        <v>168</v>
      </c>
    </row>
    <row r="165" spans="2:65" s="1" customFormat="1" ht="49.15" customHeight="1">
      <c r="B165" s="33"/>
      <c r="C165" s="132" t="s">
        <v>8</v>
      </c>
      <c r="D165" s="132" t="s">
        <v>170</v>
      </c>
      <c r="E165" s="133" t="s">
        <v>452</v>
      </c>
      <c r="F165" s="134" t="s">
        <v>453</v>
      </c>
      <c r="G165" s="135" t="s">
        <v>251</v>
      </c>
      <c r="H165" s="136">
        <v>101</v>
      </c>
      <c r="I165" s="137"/>
      <c r="J165" s="138">
        <f>ROUND(I165*H165,2)</f>
        <v>0</v>
      </c>
      <c r="K165" s="134" t="s">
        <v>174</v>
      </c>
      <c r="L165" s="33"/>
      <c r="M165" s="139" t="s">
        <v>19</v>
      </c>
      <c r="N165" s="140" t="s">
        <v>47</v>
      </c>
      <c r="P165" s="141">
        <f>O165*H165</f>
        <v>0</v>
      </c>
      <c r="Q165" s="141">
        <v>0.16850000000000001</v>
      </c>
      <c r="R165" s="141">
        <f>Q165*H165</f>
        <v>17.0185</v>
      </c>
      <c r="S165" s="141">
        <v>0</v>
      </c>
      <c r="T165" s="142">
        <f>S165*H165</f>
        <v>0</v>
      </c>
      <c r="AR165" s="143" t="s">
        <v>175</v>
      </c>
      <c r="AT165" s="143" t="s">
        <v>170</v>
      </c>
      <c r="AU165" s="143" t="s">
        <v>85</v>
      </c>
      <c r="AY165" s="18" t="s">
        <v>168</v>
      </c>
      <c r="BE165" s="144">
        <f>IF(N165="základní",J165,0)</f>
        <v>0</v>
      </c>
      <c r="BF165" s="144">
        <f>IF(N165="snížená",J165,0)</f>
        <v>0</v>
      </c>
      <c r="BG165" s="144">
        <f>IF(N165="zákl. přenesená",J165,0)</f>
        <v>0</v>
      </c>
      <c r="BH165" s="144">
        <f>IF(N165="sníž. přenesená",J165,0)</f>
        <v>0</v>
      </c>
      <c r="BI165" s="144">
        <f>IF(N165="nulová",J165,0)</f>
        <v>0</v>
      </c>
      <c r="BJ165" s="18" t="s">
        <v>83</v>
      </c>
      <c r="BK165" s="144">
        <f>ROUND(I165*H165,2)</f>
        <v>0</v>
      </c>
      <c r="BL165" s="18" t="s">
        <v>175</v>
      </c>
      <c r="BM165" s="143" t="s">
        <v>580</v>
      </c>
    </row>
    <row r="166" spans="2:65" s="1" customFormat="1" ht="11.25">
      <c r="B166" s="33"/>
      <c r="D166" s="145" t="s">
        <v>177</v>
      </c>
      <c r="F166" s="146" t="s">
        <v>455</v>
      </c>
      <c r="I166" s="147"/>
      <c r="L166" s="33"/>
      <c r="M166" s="148"/>
      <c r="T166" s="54"/>
      <c r="AT166" s="18" t="s">
        <v>177</v>
      </c>
      <c r="AU166" s="18" t="s">
        <v>85</v>
      </c>
    </row>
    <row r="167" spans="2:65" s="12" customFormat="1" ht="11.25">
      <c r="B167" s="149"/>
      <c r="D167" s="150" t="s">
        <v>179</v>
      </c>
      <c r="E167" s="151" t="s">
        <v>19</v>
      </c>
      <c r="F167" s="152" t="s">
        <v>456</v>
      </c>
      <c r="H167" s="151" t="s">
        <v>19</v>
      </c>
      <c r="I167" s="153"/>
      <c r="L167" s="149"/>
      <c r="M167" s="154"/>
      <c r="T167" s="155"/>
      <c r="AT167" s="151" t="s">
        <v>179</v>
      </c>
      <c r="AU167" s="151" t="s">
        <v>85</v>
      </c>
      <c r="AV167" s="12" t="s">
        <v>83</v>
      </c>
      <c r="AW167" s="12" t="s">
        <v>37</v>
      </c>
      <c r="AX167" s="12" t="s">
        <v>76</v>
      </c>
      <c r="AY167" s="151" t="s">
        <v>168</v>
      </c>
    </row>
    <row r="168" spans="2:65" s="12" customFormat="1" ht="11.25">
      <c r="B168" s="149"/>
      <c r="D168" s="150" t="s">
        <v>179</v>
      </c>
      <c r="E168" s="151" t="s">
        <v>19</v>
      </c>
      <c r="F168" s="152" t="s">
        <v>181</v>
      </c>
      <c r="H168" s="151" t="s">
        <v>19</v>
      </c>
      <c r="I168" s="153"/>
      <c r="L168" s="149"/>
      <c r="M168" s="154"/>
      <c r="T168" s="155"/>
      <c r="AT168" s="151" t="s">
        <v>179</v>
      </c>
      <c r="AU168" s="151" t="s">
        <v>85</v>
      </c>
      <c r="AV168" s="12" t="s">
        <v>83</v>
      </c>
      <c r="AW168" s="12" t="s">
        <v>37</v>
      </c>
      <c r="AX168" s="12" t="s">
        <v>76</v>
      </c>
      <c r="AY168" s="151" t="s">
        <v>168</v>
      </c>
    </row>
    <row r="169" spans="2:65" s="13" customFormat="1" ht="11.25">
      <c r="B169" s="156"/>
      <c r="D169" s="150" t="s">
        <v>179</v>
      </c>
      <c r="E169" s="157" t="s">
        <v>19</v>
      </c>
      <c r="F169" s="158" t="s">
        <v>581</v>
      </c>
      <c r="H169" s="159">
        <v>91</v>
      </c>
      <c r="I169" s="160"/>
      <c r="L169" s="156"/>
      <c r="M169" s="161"/>
      <c r="T169" s="162"/>
      <c r="AT169" s="157" t="s">
        <v>179</v>
      </c>
      <c r="AU169" s="157" t="s">
        <v>85</v>
      </c>
      <c r="AV169" s="13" t="s">
        <v>85</v>
      </c>
      <c r="AW169" s="13" t="s">
        <v>37</v>
      </c>
      <c r="AX169" s="13" t="s">
        <v>76</v>
      </c>
      <c r="AY169" s="157" t="s">
        <v>168</v>
      </c>
    </row>
    <row r="170" spans="2:65" s="13" customFormat="1" ht="11.25">
      <c r="B170" s="156"/>
      <c r="D170" s="150" t="s">
        <v>179</v>
      </c>
      <c r="E170" s="157" t="s">
        <v>19</v>
      </c>
      <c r="F170" s="158" t="s">
        <v>582</v>
      </c>
      <c r="H170" s="159">
        <v>4</v>
      </c>
      <c r="I170" s="160"/>
      <c r="L170" s="156"/>
      <c r="M170" s="161"/>
      <c r="T170" s="162"/>
      <c r="AT170" s="157" t="s">
        <v>179</v>
      </c>
      <c r="AU170" s="157" t="s">
        <v>85</v>
      </c>
      <c r="AV170" s="13" t="s">
        <v>85</v>
      </c>
      <c r="AW170" s="13" t="s">
        <v>37</v>
      </c>
      <c r="AX170" s="13" t="s">
        <v>76</v>
      </c>
      <c r="AY170" s="157" t="s">
        <v>168</v>
      </c>
    </row>
    <row r="171" spans="2:65" s="13" customFormat="1" ht="11.25">
      <c r="B171" s="156"/>
      <c r="D171" s="150" t="s">
        <v>179</v>
      </c>
      <c r="E171" s="157" t="s">
        <v>19</v>
      </c>
      <c r="F171" s="158" t="s">
        <v>583</v>
      </c>
      <c r="H171" s="159">
        <v>6</v>
      </c>
      <c r="I171" s="160"/>
      <c r="L171" s="156"/>
      <c r="M171" s="161"/>
      <c r="T171" s="162"/>
      <c r="AT171" s="157" t="s">
        <v>179</v>
      </c>
      <c r="AU171" s="157" t="s">
        <v>85</v>
      </c>
      <c r="AV171" s="13" t="s">
        <v>85</v>
      </c>
      <c r="AW171" s="13" t="s">
        <v>37</v>
      </c>
      <c r="AX171" s="13" t="s">
        <v>76</v>
      </c>
      <c r="AY171" s="157" t="s">
        <v>168</v>
      </c>
    </row>
    <row r="172" spans="2:65" s="14" customFormat="1" ht="11.25">
      <c r="B172" s="163"/>
      <c r="D172" s="150" t="s">
        <v>179</v>
      </c>
      <c r="E172" s="164" t="s">
        <v>19</v>
      </c>
      <c r="F172" s="165" t="s">
        <v>183</v>
      </c>
      <c r="H172" s="166">
        <v>101</v>
      </c>
      <c r="I172" s="167"/>
      <c r="L172" s="163"/>
      <c r="M172" s="168"/>
      <c r="T172" s="169"/>
      <c r="AT172" s="164" t="s">
        <v>179</v>
      </c>
      <c r="AU172" s="164" t="s">
        <v>85</v>
      </c>
      <c r="AV172" s="14" t="s">
        <v>175</v>
      </c>
      <c r="AW172" s="14" t="s">
        <v>37</v>
      </c>
      <c r="AX172" s="14" t="s">
        <v>83</v>
      </c>
      <c r="AY172" s="164" t="s">
        <v>168</v>
      </c>
    </row>
    <row r="173" spans="2:65" s="1" customFormat="1" ht="24.2" customHeight="1">
      <c r="B173" s="33"/>
      <c r="C173" s="181" t="s">
        <v>288</v>
      </c>
      <c r="D173" s="181" t="s">
        <v>446</v>
      </c>
      <c r="E173" s="182" t="s">
        <v>460</v>
      </c>
      <c r="F173" s="183" t="s">
        <v>461</v>
      </c>
      <c r="G173" s="184" t="s">
        <v>251</v>
      </c>
      <c r="H173" s="185">
        <v>6.06</v>
      </c>
      <c r="I173" s="186"/>
      <c r="J173" s="187">
        <f>ROUND(I173*H173,2)</f>
        <v>0</v>
      </c>
      <c r="K173" s="183" t="s">
        <v>174</v>
      </c>
      <c r="L173" s="188"/>
      <c r="M173" s="189" t="s">
        <v>19</v>
      </c>
      <c r="N173" s="190" t="s">
        <v>47</v>
      </c>
      <c r="P173" s="141">
        <f>O173*H173</f>
        <v>0</v>
      </c>
      <c r="Q173" s="141">
        <v>0.08</v>
      </c>
      <c r="R173" s="141">
        <f>Q173*H173</f>
        <v>0.48479999999999995</v>
      </c>
      <c r="S173" s="141">
        <v>0</v>
      </c>
      <c r="T173" s="142">
        <f>S173*H173</f>
        <v>0</v>
      </c>
      <c r="AR173" s="143" t="s">
        <v>230</v>
      </c>
      <c r="AT173" s="143" t="s">
        <v>446</v>
      </c>
      <c r="AU173" s="143" t="s">
        <v>85</v>
      </c>
      <c r="AY173" s="18" t="s">
        <v>168</v>
      </c>
      <c r="BE173" s="144">
        <f>IF(N173="základní",J173,0)</f>
        <v>0</v>
      </c>
      <c r="BF173" s="144">
        <f>IF(N173="snížená",J173,0)</f>
        <v>0</v>
      </c>
      <c r="BG173" s="144">
        <f>IF(N173="zákl. přenesená",J173,0)</f>
        <v>0</v>
      </c>
      <c r="BH173" s="144">
        <f>IF(N173="sníž. přenesená",J173,0)</f>
        <v>0</v>
      </c>
      <c r="BI173" s="144">
        <f>IF(N173="nulová",J173,0)</f>
        <v>0</v>
      </c>
      <c r="BJ173" s="18" t="s">
        <v>83</v>
      </c>
      <c r="BK173" s="144">
        <f>ROUND(I173*H173,2)</f>
        <v>0</v>
      </c>
      <c r="BL173" s="18" t="s">
        <v>175</v>
      </c>
      <c r="BM173" s="143" t="s">
        <v>584</v>
      </c>
    </row>
    <row r="174" spans="2:65" s="12" customFormat="1" ht="11.25">
      <c r="B174" s="149"/>
      <c r="D174" s="150" t="s">
        <v>179</v>
      </c>
      <c r="E174" s="151" t="s">
        <v>19</v>
      </c>
      <c r="F174" s="152" t="s">
        <v>463</v>
      </c>
      <c r="H174" s="151" t="s">
        <v>19</v>
      </c>
      <c r="I174" s="153"/>
      <c r="L174" s="149"/>
      <c r="M174" s="154"/>
      <c r="T174" s="155"/>
      <c r="AT174" s="151" t="s">
        <v>179</v>
      </c>
      <c r="AU174" s="151" t="s">
        <v>85</v>
      </c>
      <c r="AV174" s="12" t="s">
        <v>83</v>
      </c>
      <c r="AW174" s="12" t="s">
        <v>37</v>
      </c>
      <c r="AX174" s="12" t="s">
        <v>76</v>
      </c>
      <c r="AY174" s="151" t="s">
        <v>168</v>
      </c>
    </row>
    <row r="175" spans="2:65" s="13" customFormat="1" ht="11.25">
      <c r="B175" s="156"/>
      <c r="D175" s="150" t="s">
        <v>179</v>
      </c>
      <c r="E175" s="157" t="s">
        <v>19</v>
      </c>
      <c r="F175" s="158" t="s">
        <v>585</v>
      </c>
      <c r="H175" s="159">
        <v>6.06</v>
      </c>
      <c r="I175" s="160"/>
      <c r="L175" s="156"/>
      <c r="M175" s="161"/>
      <c r="T175" s="162"/>
      <c r="AT175" s="157" t="s">
        <v>179</v>
      </c>
      <c r="AU175" s="157" t="s">
        <v>85</v>
      </c>
      <c r="AV175" s="13" t="s">
        <v>85</v>
      </c>
      <c r="AW175" s="13" t="s">
        <v>37</v>
      </c>
      <c r="AX175" s="13" t="s">
        <v>76</v>
      </c>
      <c r="AY175" s="157" t="s">
        <v>168</v>
      </c>
    </row>
    <row r="176" spans="2:65" s="14" customFormat="1" ht="11.25">
      <c r="B176" s="163"/>
      <c r="D176" s="150" t="s">
        <v>179</v>
      </c>
      <c r="E176" s="164" t="s">
        <v>19</v>
      </c>
      <c r="F176" s="165" t="s">
        <v>183</v>
      </c>
      <c r="H176" s="166">
        <v>6.06</v>
      </c>
      <c r="I176" s="167"/>
      <c r="L176" s="163"/>
      <c r="M176" s="168"/>
      <c r="T176" s="169"/>
      <c r="AT176" s="164" t="s">
        <v>179</v>
      </c>
      <c r="AU176" s="164" t="s">
        <v>85</v>
      </c>
      <c r="AV176" s="14" t="s">
        <v>175</v>
      </c>
      <c r="AW176" s="14" t="s">
        <v>37</v>
      </c>
      <c r="AX176" s="14" t="s">
        <v>83</v>
      </c>
      <c r="AY176" s="164" t="s">
        <v>168</v>
      </c>
    </row>
    <row r="177" spans="2:65" s="1" customFormat="1" ht="16.5" customHeight="1">
      <c r="B177" s="33"/>
      <c r="C177" s="181" t="s">
        <v>295</v>
      </c>
      <c r="D177" s="181" t="s">
        <v>446</v>
      </c>
      <c r="E177" s="182" t="s">
        <v>465</v>
      </c>
      <c r="F177" s="183" t="s">
        <v>466</v>
      </c>
      <c r="G177" s="184" t="s">
        <v>251</v>
      </c>
      <c r="H177" s="185">
        <v>91.91</v>
      </c>
      <c r="I177" s="186"/>
      <c r="J177" s="187">
        <f>ROUND(I177*H177,2)</f>
        <v>0</v>
      </c>
      <c r="K177" s="183" t="s">
        <v>174</v>
      </c>
      <c r="L177" s="188"/>
      <c r="M177" s="189" t="s">
        <v>19</v>
      </c>
      <c r="N177" s="190" t="s">
        <v>47</v>
      </c>
      <c r="P177" s="141">
        <f>O177*H177</f>
        <v>0</v>
      </c>
      <c r="Q177" s="141">
        <v>0.08</v>
      </c>
      <c r="R177" s="141">
        <f>Q177*H177</f>
        <v>7.3528000000000002</v>
      </c>
      <c r="S177" s="141">
        <v>0</v>
      </c>
      <c r="T177" s="142">
        <f>S177*H177</f>
        <v>0</v>
      </c>
      <c r="AR177" s="143" t="s">
        <v>230</v>
      </c>
      <c r="AT177" s="143" t="s">
        <v>446</v>
      </c>
      <c r="AU177" s="143" t="s">
        <v>85</v>
      </c>
      <c r="AY177" s="18" t="s">
        <v>168</v>
      </c>
      <c r="BE177" s="144">
        <f>IF(N177="základní",J177,0)</f>
        <v>0</v>
      </c>
      <c r="BF177" s="144">
        <f>IF(N177="snížená",J177,0)</f>
        <v>0</v>
      </c>
      <c r="BG177" s="144">
        <f>IF(N177="zákl. přenesená",J177,0)</f>
        <v>0</v>
      </c>
      <c r="BH177" s="144">
        <f>IF(N177="sníž. přenesená",J177,0)</f>
        <v>0</v>
      </c>
      <c r="BI177" s="144">
        <f>IF(N177="nulová",J177,0)</f>
        <v>0</v>
      </c>
      <c r="BJ177" s="18" t="s">
        <v>83</v>
      </c>
      <c r="BK177" s="144">
        <f>ROUND(I177*H177,2)</f>
        <v>0</v>
      </c>
      <c r="BL177" s="18" t="s">
        <v>175</v>
      </c>
      <c r="BM177" s="143" t="s">
        <v>586</v>
      </c>
    </row>
    <row r="178" spans="2:65" s="12" customFormat="1" ht="11.25">
      <c r="B178" s="149"/>
      <c r="D178" s="150" t="s">
        <v>179</v>
      </c>
      <c r="E178" s="151" t="s">
        <v>19</v>
      </c>
      <c r="F178" s="152" t="s">
        <v>463</v>
      </c>
      <c r="H178" s="151" t="s">
        <v>19</v>
      </c>
      <c r="I178" s="153"/>
      <c r="L178" s="149"/>
      <c r="M178" s="154"/>
      <c r="T178" s="155"/>
      <c r="AT178" s="151" t="s">
        <v>179</v>
      </c>
      <c r="AU178" s="151" t="s">
        <v>85</v>
      </c>
      <c r="AV178" s="12" t="s">
        <v>83</v>
      </c>
      <c r="AW178" s="12" t="s">
        <v>37</v>
      </c>
      <c r="AX178" s="12" t="s">
        <v>76</v>
      </c>
      <c r="AY178" s="151" t="s">
        <v>168</v>
      </c>
    </row>
    <row r="179" spans="2:65" s="13" customFormat="1" ht="11.25">
      <c r="B179" s="156"/>
      <c r="D179" s="150" t="s">
        <v>179</v>
      </c>
      <c r="E179" s="157" t="s">
        <v>19</v>
      </c>
      <c r="F179" s="158" t="s">
        <v>587</v>
      </c>
      <c r="H179" s="159">
        <v>91.91</v>
      </c>
      <c r="I179" s="160"/>
      <c r="L179" s="156"/>
      <c r="M179" s="161"/>
      <c r="T179" s="162"/>
      <c r="AT179" s="157" t="s">
        <v>179</v>
      </c>
      <c r="AU179" s="157" t="s">
        <v>85</v>
      </c>
      <c r="AV179" s="13" t="s">
        <v>85</v>
      </c>
      <c r="AW179" s="13" t="s">
        <v>37</v>
      </c>
      <c r="AX179" s="13" t="s">
        <v>76</v>
      </c>
      <c r="AY179" s="157" t="s">
        <v>168</v>
      </c>
    </row>
    <row r="180" spans="2:65" s="14" customFormat="1" ht="11.25">
      <c r="B180" s="163"/>
      <c r="D180" s="150" t="s">
        <v>179</v>
      </c>
      <c r="E180" s="164" t="s">
        <v>19</v>
      </c>
      <c r="F180" s="165" t="s">
        <v>183</v>
      </c>
      <c r="H180" s="166">
        <v>91.91</v>
      </c>
      <c r="I180" s="167"/>
      <c r="L180" s="163"/>
      <c r="M180" s="168"/>
      <c r="T180" s="169"/>
      <c r="AT180" s="164" t="s">
        <v>179</v>
      </c>
      <c r="AU180" s="164" t="s">
        <v>85</v>
      </c>
      <c r="AV180" s="14" t="s">
        <v>175</v>
      </c>
      <c r="AW180" s="14" t="s">
        <v>37</v>
      </c>
      <c r="AX180" s="14" t="s">
        <v>83</v>
      </c>
      <c r="AY180" s="164" t="s">
        <v>168</v>
      </c>
    </row>
    <row r="181" spans="2:65" s="1" customFormat="1" ht="24.2" customHeight="1">
      <c r="B181" s="33"/>
      <c r="C181" s="181" t="s">
        <v>302</v>
      </c>
      <c r="D181" s="181" t="s">
        <v>446</v>
      </c>
      <c r="E181" s="182" t="s">
        <v>469</v>
      </c>
      <c r="F181" s="183" t="s">
        <v>470</v>
      </c>
      <c r="G181" s="184" t="s">
        <v>251</v>
      </c>
      <c r="H181" s="185">
        <v>4.04</v>
      </c>
      <c r="I181" s="186"/>
      <c r="J181" s="187">
        <f>ROUND(I181*H181,2)</f>
        <v>0</v>
      </c>
      <c r="K181" s="183" t="s">
        <v>174</v>
      </c>
      <c r="L181" s="188"/>
      <c r="M181" s="189" t="s">
        <v>19</v>
      </c>
      <c r="N181" s="190" t="s">
        <v>47</v>
      </c>
      <c r="P181" s="141">
        <f>O181*H181</f>
        <v>0</v>
      </c>
      <c r="Q181" s="141">
        <v>6.5670000000000006E-2</v>
      </c>
      <c r="R181" s="141">
        <f>Q181*H181</f>
        <v>0.26530680000000001</v>
      </c>
      <c r="S181" s="141">
        <v>0</v>
      </c>
      <c r="T181" s="142">
        <f>S181*H181</f>
        <v>0</v>
      </c>
      <c r="AR181" s="143" t="s">
        <v>230</v>
      </c>
      <c r="AT181" s="143" t="s">
        <v>446</v>
      </c>
      <c r="AU181" s="143" t="s">
        <v>85</v>
      </c>
      <c r="AY181" s="18" t="s">
        <v>168</v>
      </c>
      <c r="BE181" s="144">
        <f>IF(N181="základní",J181,0)</f>
        <v>0</v>
      </c>
      <c r="BF181" s="144">
        <f>IF(N181="snížená",J181,0)</f>
        <v>0</v>
      </c>
      <c r="BG181" s="144">
        <f>IF(N181="zákl. přenesená",J181,0)</f>
        <v>0</v>
      </c>
      <c r="BH181" s="144">
        <f>IF(N181="sníž. přenesená",J181,0)</f>
        <v>0</v>
      </c>
      <c r="BI181" s="144">
        <f>IF(N181="nulová",J181,0)</f>
        <v>0</v>
      </c>
      <c r="BJ181" s="18" t="s">
        <v>83</v>
      </c>
      <c r="BK181" s="144">
        <f>ROUND(I181*H181,2)</f>
        <v>0</v>
      </c>
      <c r="BL181" s="18" t="s">
        <v>175</v>
      </c>
      <c r="BM181" s="143" t="s">
        <v>588</v>
      </c>
    </row>
    <row r="182" spans="2:65" s="12" customFormat="1" ht="11.25">
      <c r="B182" s="149"/>
      <c r="D182" s="150" t="s">
        <v>179</v>
      </c>
      <c r="E182" s="151" t="s">
        <v>19</v>
      </c>
      <c r="F182" s="152" t="s">
        <v>463</v>
      </c>
      <c r="H182" s="151" t="s">
        <v>19</v>
      </c>
      <c r="I182" s="153"/>
      <c r="L182" s="149"/>
      <c r="M182" s="154"/>
      <c r="T182" s="155"/>
      <c r="AT182" s="151" t="s">
        <v>179</v>
      </c>
      <c r="AU182" s="151" t="s">
        <v>85</v>
      </c>
      <c r="AV182" s="12" t="s">
        <v>83</v>
      </c>
      <c r="AW182" s="12" t="s">
        <v>37</v>
      </c>
      <c r="AX182" s="12" t="s">
        <v>76</v>
      </c>
      <c r="AY182" s="151" t="s">
        <v>168</v>
      </c>
    </row>
    <row r="183" spans="2:65" s="13" customFormat="1" ht="11.25">
      <c r="B183" s="156"/>
      <c r="D183" s="150" t="s">
        <v>179</v>
      </c>
      <c r="E183" s="157" t="s">
        <v>19</v>
      </c>
      <c r="F183" s="158" t="s">
        <v>589</v>
      </c>
      <c r="H183" s="159">
        <v>4.04</v>
      </c>
      <c r="I183" s="160"/>
      <c r="L183" s="156"/>
      <c r="M183" s="161"/>
      <c r="T183" s="162"/>
      <c r="AT183" s="157" t="s">
        <v>179</v>
      </c>
      <c r="AU183" s="157" t="s">
        <v>85</v>
      </c>
      <c r="AV183" s="13" t="s">
        <v>85</v>
      </c>
      <c r="AW183" s="13" t="s">
        <v>37</v>
      </c>
      <c r="AX183" s="13" t="s">
        <v>76</v>
      </c>
      <c r="AY183" s="157" t="s">
        <v>168</v>
      </c>
    </row>
    <row r="184" spans="2:65" s="14" customFormat="1" ht="11.25">
      <c r="B184" s="163"/>
      <c r="D184" s="150" t="s">
        <v>179</v>
      </c>
      <c r="E184" s="164" t="s">
        <v>19</v>
      </c>
      <c r="F184" s="165" t="s">
        <v>183</v>
      </c>
      <c r="H184" s="166">
        <v>4.04</v>
      </c>
      <c r="I184" s="167"/>
      <c r="L184" s="163"/>
      <c r="M184" s="168"/>
      <c r="T184" s="169"/>
      <c r="AT184" s="164" t="s">
        <v>179</v>
      </c>
      <c r="AU184" s="164" t="s">
        <v>85</v>
      </c>
      <c r="AV184" s="14" t="s">
        <v>175</v>
      </c>
      <c r="AW184" s="14" t="s">
        <v>37</v>
      </c>
      <c r="AX184" s="14" t="s">
        <v>83</v>
      </c>
      <c r="AY184" s="164" t="s">
        <v>168</v>
      </c>
    </row>
    <row r="185" spans="2:65" s="1" customFormat="1" ht="24.2" customHeight="1">
      <c r="B185" s="33"/>
      <c r="C185" s="132" t="s">
        <v>308</v>
      </c>
      <c r="D185" s="132" t="s">
        <v>170</v>
      </c>
      <c r="E185" s="133" t="s">
        <v>473</v>
      </c>
      <c r="F185" s="134" t="s">
        <v>474</v>
      </c>
      <c r="G185" s="135" t="s">
        <v>283</v>
      </c>
      <c r="H185" s="136">
        <v>21.17</v>
      </c>
      <c r="I185" s="137"/>
      <c r="J185" s="138">
        <f>ROUND(I185*H185,2)</f>
        <v>0</v>
      </c>
      <c r="K185" s="134" t="s">
        <v>174</v>
      </c>
      <c r="L185" s="33"/>
      <c r="M185" s="139" t="s">
        <v>19</v>
      </c>
      <c r="N185" s="140" t="s">
        <v>47</v>
      </c>
      <c r="P185" s="141">
        <f>O185*H185</f>
        <v>0</v>
      </c>
      <c r="Q185" s="141">
        <v>2.2563399999999998</v>
      </c>
      <c r="R185" s="141">
        <f>Q185*H185</f>
        <v>47.766717800000002</v>
      </c>
      <c r="S185" s="141">
        <v>0</v>
      </c>
      <c r="T185" s="142">
        <f>S185*H185</f>
        <v>0</v>
      </c>
      <c r="AR185" s="143" t="s">
        <v>175</v>
      </c>
      <c r="AT185" s="143" t="s">
        <v>170</v>
      </c>
      <c r="AU185" s="143" t="s">
        <v>85</v>
      </c>
      <c r="AY185" s="18" t="s">
        <v>168</v>
      </c>
      <c r="BE185" s="144">
        <f>IF(N185="základní",J185,0)</f>
        <v>0</v>
      </c>
      <c r="BF185" s="144">
        <f>IF(N185="snížená",J185,0)</f>
        <v>0</v>
      </c>
      <c r="BG185" s="144">
        <f>IF(N185="zákl. přenesená",J185,0)</f>
        <v>0</v>
      </c>
      <c r="BH185" s="144">
        <f>IF(N185="sníž. přenesená",J185,0)</f>
        <v>0</v>
      </c>
      <c r="BI185" s="144">
        <f>IF(N185="nulová",J185,0)</f>
        <v>0</v>
      </c>
      <c r="BJ185" s="18" t="s">
        <v>83</v>
      </c>
      <c r="BK185" s="144">
        <f>ROUND(I185*H185,2)</f>
        <v>0</v>
      </c>
      <c r="BL185" s="18" t="s">
        <v>175</v>
      </c>
      <c r="BM185" s="143" t="s">
        <v>590</v>
      </c>
    </row>
    <row r="186" spans="2:65" s="1" customFormat="1" ht="11.25">
      <c r="B186" s="33"/>
      <c r="D186" s="145" t="s">
        <v>177</v>
      </c>
      <c r="F186" s="146" t="s">
        <v>476</v>
      </c>
      <c r="I186" s="147"/>
      <c r="L186" s="33"/>
      <c r="M186" s="148"/>
      <c r="T186" s="54"/>
      <c r="AT186" s="18" t="s">
        <v>177</v>
      </c>
      <c r="AU186" s="18" t="s">
        <v>85</v>
      </c>
    </row>
    <row r="187" spans="2:65" s="12" customFormat="1" ht="11.25">
      <c r="B187" s="149"/>
      <c r="D187" s="150" t="s">
        <v>179</v>
      </c>
      <c r="E187" s="151" t="s">
        <v>19</v>
      </c>
      <c r="F187" s="152" t="s">
        <v>477</v>
      </c>
      <c r="H187" s="151" t="s">
        <v>19</v>
      </c>
      <c r="I187" s="153"/>
      <c r="L187" s="149"/>
      <c r="M187" s="154"/>
      <c r="T187" s="155"/>
      <c r="AT187" s="151" t="s">
        <v>179</v>
      </c>
      <c r="AU187" s="151" t="s">
        <v>85</v>
      </c>
      <c r="AV187" s="12" t="s">
        <v>83</v>
      </c>
      <c r="AW187" s="12" t="s">
        <v>37</v>
      </c>
      <c r="AX187" s="12" t="s">
        <v>76</v>
      </c>
      <c r="AY187" s="151" t="s">
        <v>168</v>
      </c>
    </row>
    <row r="188" spans="2:65" s="12" customFormat="1" ht="11.25">
      <c r="B188" s="149"/>
      <c r="D188" s="150" t="s">
        <v>179</v>
      </c>
      <c r="E188" s="151" t="s">
        <v>19</v>
      </c>
      <c r="F188" s="152" t="s">
        <v>478</v>
      </c>
      <c r="H188" s="151" t="s">
        <v>19</v>
      </c>
      <c r="I188" s="153"/>
      <c r="L188" s="149"/>
      <c r="M188" s="154"/>
      <c r="T188" s="155"/>
      <c r="AT188" s="151" t="s">
        <v>179</v>
      </c>
      <c r="AU188" s="151" t="s">
        <v>85</v>
      </c>
      <c r="AV188" s="12" t="s">
        <v>83</v>
      </c>
      <c r="AW188" s="12" t="s">
        <v>37</v>
      </c>
      <c r="AX188" s="12" t="s">
        <v>76</v>
      </c>
      <c r="AY188" s="151" t="s">
        <v>168</v>
      </c>
    </row>
    <row r="189" spans="2:65" s="13" customFormat="1" ht="11.25">
      <c r="B189" s="156"/>
      <c r="D189" s="150" t="s">
        <v>179</v>
      </c>
      <c r="E189" s="157" t="s">
        <v>19</v>
      </c>
      <c r="F189" s="158" t="s">
        <v>591</v>
      </c>
      <c r="H189" s="159">
        <v>2.02</v>
      </c>
      <c r="I189" s="160"/>
      <c r="L189" s="156"/>
      <c r="M189" s="161"/>
      <c r="T189" s="162"/>
      <c r="AT189" s="157" t="s">
        <v>179</v>
      </c>
      <c r="AU189" s="157" t="s">
        <v>85</v>
      </c>
      <c r="AV189" s="13" t="s">
        <v>85</v>
      </c>
      <c r="AW189" s="13" t="s">
        <v>37</v>
      </c>
      <c r="AX189" s="13" t="s">
        <v>76</v>
      </c>
      <c r="AY189" s="157" t="s">
        <v>168</v>
      </c>
    </row>
    <row r="190" spans="2:65" s="12" customFormat="1" ht="11.25">
      <c r="B190" s="149"/>
      <c r="D190" s="150" t="s">
        <v>179</v>
      </c>
      <c r="E190" s="151" t="s">
        <v>19</v>
      </c>
      <c r="F190" s="152" t="s">
        <v>480</v>
      </c>
      <c r="H190" s="151" t="s">
        <v>19</v>
      </c>
      <c r="I190" s="153"/>
      <c r="L190" s="149"/>
      <c r="M190" s="154"/>
      <c r="T190" s="155"/>
      <c r="AT190" s="151" t="s">
        <v>179</v>
      </c>
      <c r="AU190" s="151" t="s">
        <v>85</v>
      </c>
      <c r="AV190" s="12" t="s">
        <v>83</v>
      </c>
      <c r="AW190" s="12" t="s">
        <v>37</v>
      </c>
      <c r="AX190" s="12" t="s">
        <v>76</v>
      </c>
      <c r="AY190" s="151" t="s">
        <v>168</v>
      </c>
    </row>
    <row r="191" spans="2:65" s="13" customFormat="1" ht="11.25">
      <c r="B191" s="156"/>
      <c r="D191" s="150" t="s">
        <v>179</v>
      </c>
      <c r="E191" s="157" t="s">
        <v>19</v>
      </c>
      <c r="F191" s="158" t="s">
        <v>592</v>
      </c>
      <c r="H191" s="159">
        <v>19.149999999999999</v>
      </c>
      <c r="I191" s="160"/>
      <c r="L191" s="156"/>
      <c r="M191" s="161"/>
      <c r="T191" s="162"/>
      <c r="AT191" s="157" t="s">
        <v>179</v>
      </c>
      <c r="AU191" s="157" t="s">
        <v>85</v>
      </c>
      <c r="AV191" s="13" t="s">
        <v>85</v>
      </c>
      <c r="AW191" s="13" t="s">
        <v>37</v>
      </c>
      <c r="AX191" s="13" t="s">
        <v>76</v>
      </c>
      <c r="AY191" s="157" t="s">
        <v>168</v>
      </c>
    </row>
    <row r="192" spans="2:65" s="14" customFormat="1" ht="11.25">
      <c r="B192" s="163"/>
      <c r="D192" s="150" t="s">
        <v>179</v>
      </c>
      <c r="E192" s="164" t="s">
        <v>19</v>
      </c>
      <c r="F192" s="165" t="s">
        <v>183</v>
      </c>
      <c r="H192" s="166">
        <v>21.17</v>
      </c>
      <c r="I192" s="167"/>
      <c r="L192" s="163"/>
      <c r="M192" s="168"/>
      <c r="T192" s="169"/>
      <c r="AT192" s="164" t="s">
        <v>179</v>
      </c>
      <c r="AU192" s="164" t="s">
        <v>85</v>
      </c>
      <c r="AV192" s="14" t="s">
        <v>175</v>
      </c>
      <c r="AW192" s="14" t="s">
        <v>37</v>
      </c>
      <c r="AX192" s="14" t="s">
        <v>83</v>
      </c>
      <c r="AY192" s="164" t="s">
        <v>168</v>
      </c>
    </row>
    <row r="193" spans="2:65" s="1" customFormat="1" ht="62.65" customHeight="1">
      <c r="B193" s="33"/>
      <c r="C193" s="132" t="s">
        <v>319</v>
      </c>
      <c r="D193" s="132" t="s">
        <v>170</v>
      </c>
      <c r="E193" s="133" t="s">
        <v>482</v>
      </c>
      <c r="F193" s="134" t="s">
        <v>483</v>
      </c>
      <c r="G193" s="135" t="s">
        <v>251</v>
      </c>
      <c r="H193" s="136">
        <v>8.5</v>
      </c>
      <c r="I193" s="137"/>
      <c r="J193" s="138">
        <f>ROUND(I193*H193,2)</f>
        <v>0</v>
      </c>
      <c r="K193" s="134" t="s">
        <v>174</v>
      </c>
      <c r="L193" s="33"/>
      <c r="M193" s="139" t="s">
        <v>19</v>
      </c>
      <c r="N193" s="140" t="s">
        <v>47</v>
      </c>
      <c r="P193" s="141">
        <f>O193*H193</f>
        <v>0</v>
      </c>
      <c r="Q193" s="141">
        <v>6.0999999999999997E-4</v>
      </c>
      <c r="R193" s="141">
        <f>Q193*H193</f>
        <v>5.1849999999999995E-3</v>
      </c>
      <c r="S193" s="141">
        <v>0</v>
      </c>
      <c r="T193" s="142">
        <f>S193*H193</f>
        <v>0</v>
      </c>
      <c r="AR193" s="143" t="s">
        <v>175</v>
      </c>
      <c r="AT193" s="143" t="s">
        <v>170</v>
      </c>
      <c r="AU193" s="143" t="s">
        <v>85</v>
      </c>
      <c r="AY193" s="18" t="s">
        <v>168</v>
      </c>
      <c r="BE193" s="144">
        <f>IF(N193="základní",J193,0)</f>
        <v>0</v>
      </c>
      <c r="BF193" s="144">
        <f>IF(N193="snížená",J193,0)</f>
        <v>0</v>
      </c>
      <c r="BG193" s="144">
        <f>IF(N193="zákl. přenesená",J193,0)</f>
        <v>0</v>
      </c>
      <c r="BH193" s="144">
        <f>IF(N193="sníž. přenesená",J193,0)</f>
        <v>0</v>
      </c>
      <c r="BI193" s="144">
        <f>IF(N193="nulová",J193,0)</f>
        <v>0</v>
      </c>
      <c r="BJ193" s="18" t="s">
        <v>83</v>
      </c>
      <c r="BK193" s="144">
        <f>ROUND(I193*H193,2)</f>
        <v>0</v>
      </c>
      <c r="BL193" s="18" t="s">
        <v>175</v>
      </c>
      <c r="BM193" s="143" t="s">
        <v>593</v>
      </c>
    </row>
    <row r="194" spans="2:65" s="1" customFormat="1" ht="11.25">
      <c r="B194" s="33"/>
      <c r="D194" s="145" t="s">
        <v>177</v>
      </c>
      <c r="F194" s="146" t="s">
        <v>485</v>
      </c>
      <c r="I194" s="147"/>
      <c r="L194" s="33"/>
      <c r="M194" s="148"/>
      <c r="T194" s="54"/>
      <c r="AT194" s="18" t="s">
        <v>177</v>
      </c>
      <c r="AU194" s="18" t="s">
        <v>85</v>
      </c>
    </row>
    <row r="195" spans="2:65" s="12" customFormat="1" ht="22.5">
      <c r="B195" s="149"/>
      <c r="D195" s="150" t="s">
        <v>179</v>
      </c>
      <c r="E195" s="151" t="s">
        <v>19</v>
      </c>
      <c r="F195" s="152" t="s">
        <v>542</v>
      </c>
      <c r="H195" s="151" t="s">
        <v>19</v>
      </c>
      <c r="I195" s="153"/>
      <c r="L195" s="149"/>
      <c r="M195" s="154"/>
      <c r="T195" s="155"/>
      <c r="AT195" s="151" t="s">
        <v>179</v>
      </c>
      <c r="AU195" s="151" t="s">
        <v>85</v>
      </c>
      <c r="AV195" s="12" t="s">
        <v>83</v>
      </c>
      <c r="AW195" s="12" t="s">
        <v>37</v>
      </c>
      <c r="AX195" s="12" t="s">
        <v>76</v>
      </c>
      <c r="AY195" s="151" t="s">
        <v>168</v>
      </c>
    </row>
    <row r="196" spans="2:65" s="12" customFormat="1" ht="11.25">
      <c r="B196" s="149"/>
      <c r="D196" s="150" t="s">
        <v>179</v>
      </c>
      <c r="E196" s="151" t="s">
        <v>19</v>
      </c>
      <c r="F196" s="152" t="s">
        <v>181</v>
      </c>
      <c r="H196" s="151" t="s">
        <v>19</v>
      </c>
      <c r="I196" s="153"/>
      <c r="L196" s="149"/>
      <c r="M196" s="154"/>
      <c r="T196" s="155"/>
      <c r="AT196" s="151" t="s">
        <v>179</v>
      </c>
      <c r="AU196" s="151" t="s">
        <v>85</v>
      </c>
      <c r="AV196" s="12" t="s">
        <v>83</v>
      </c>
      <c r="AW196" s="12" t="s">
        <v>37</v>
      </c>
      <c r="AX196" s="12" t="s">
        <v>76</v>
      </c>
      <c r="AY196" s="151" t="s">
        <v>168</v>
      </c>
    </row>
    <row r="197" spans="2:65" s="13" customFormat="1" ht="11.25">
      <c r="B197" s="156"/>
      <c r="D197" s="150" t="s">
        <v>179</v>
      </c>
      <c r="E197" s="157" t="s">
        <v>19</v>
      </c>
      <c r="F197" s="158" t="s">
        <v>594</v>
      </c>
      <c r="H197" s="159">
        <v>5.5</v>
      </c>
      <c r="I197" s="160"/>
      <c r="L197" s="156"/>
      <c r="M197" s="161"/>
      <c r="T197" s="162"/>
      <c r="AT197" s="157" t="s">
        <v>179</v>
      </c>
      <c r="AU197" s="157" t="s">
        <v>85</v>
      </c>
      <c r="AV197" s="13" t="s">
        <v>85</v>
      </c>
      <c r="AW197" s="13" t="s">
        <v>37</v>
      </c>
      <c r="AX197" s="13" t="s">
        <v>76</v>
      </c>
      <c r="AY197" s="157" t="s">
        <v>168</v>
      </c>
    </row>
    <row r="198" spans="2:65" s="13" customFormat="1" ht="11.25">
      <c r="B198" s="156"/>
      <c r="D198" s="150" t="s">
        <v>179</v>
      </c>
      <c r="E198" s="157" t="s">
        <v>19</v>
      </c>
      <c r="F198" s="158" t="s">
        <v>595</v>
      </c>
      <c r="H198" s="159">
        <v>3</v>
      </c>
      <c r="I198" s="160"/>
      <c r="L198" s="156"/>
      <c r="M198" s="161"/>
      <c r="T198" s="162"/>
      <c r="AT198" s="157" t="s">
        <v>179</v>
      </c>
      <c r="AU198" s="157" t="s">
        <v>85</v>
      </c>
      <c r="AV198" s="13" t="s">
        <v>85</v>
      </c>
      <c r="AW198" s="13" t="s">
        <v>37</v>
      </c>
      <c r="AX198" s="13" t="s">
        <v>76</v>
      </c>
      <c r="AY198" s="157" t="s">
        <v>168</v>
      </c>
    </row>
    <row r="199" spans="2:65" s="14" customFormat="1" ht="11.25">
      <c r="B199" s="163"/>
      <c r="D199" s="150" t="s">
        <v>179</v>
      </c>
      <c r="E199" s="164" t="s">
        <v>19</v>
      </c>
      <c r="F199" s="165" t="s">
        <v>183</v>
      </c>
      <c r="H199" s="166">
        <v>8.5</v>
      </c>
      <c r="I199" s="167"/>
      <c r="L199" s="163"/>
      <c r="M199" s="168"/>
      <c r="T199" s="169"/>
      <c r="AT199" s="164" t="s">
        <v>179</v>
      </c>
      <c r="AU199" s="164" t="s">
        <v>85</v>
      </c>
      <c r="AV199" s="14" t="s">
        <v>175</v>
      </c>
      <c r="AW199" s="14" t="s">
        <v>37</v>
      </c>
      <c r="AX199" s="14" t="s">
        <v>83</v>
      </c>
      <c r="AY199" s="164" t="s">
        <v>168</v>
      </c>
    </row>
    <row r="200" spans="2:65" s="1" customFormat="1" ht="24.2" customHeight="1">
      <c r="B200" s="33"/>
      <c r="C200" s="132" t="s">
        <v>331</v>
      </c>
      <c r="D200" s="132" t="s">
        <v>170</v>
      </c>
      <c r="E200" s="133" t="s">
        <v>488</v>
      </c>
      <c r="F200" s="134" t="s">
        <v>489</v>
      </c>
      <c r="G200" s="135" t="s">
        <v>251</v>
      </c>
      <c r="H200" s="136">
        <v>8.5</v>
      </c>
      <c r="I200" s="137"/>
      <c r="J200" s="138">
        <f>ROUND(I200*H200,2)</f>
        <v>0</v>
      </c>
      <c r="K200" s="134" t="s">
        <v>174</v>
      </c>
      <c r="L200" s="33"/>
      <c r="M200" s="139" t="s">
        <v>19</v>
      </c>
      <c r="N200" s="140" t="s">
        <v>47</v>
      </c>
      <c r="P200" s="141">
        <f>O200*H200</f>
        <v>0</v>
      </c>
      <c r="Q200" s="141">
        <v>0</v>
      </c>
      <c r="R200" s="141">
        <f>Q200*H200</f>
        <v>0</v>
      </c>
      <c r="S200" s="141">
        <v>0</v>
      </c>
      <c r="T200" s="142">
        <f>S200*H200</f>
        <v>0</v>
      </c>
      <c r="AR200" s="143" t="s">
        <v>175</v>
      </c>
      <c r="AT200" s="143" t="s">
        <v>170</v>
      </c>
      <c r="AU200" s="143" t="s">
        <v>85</v>
      </c>
      <c r="AY200" s="18" t="s">
        <v>168</v>
      </c>
      <c r="BE200" s="144">
        <f>IF(N200="základní",J200,0)</f>
        <v>0</v>
      </c>
      <c r="BF200" s="144">
        <f>IF(N200="snížená",J200,0)</f>
        <v>0</v>
      </c>
      <c r="BG200" s="144">
        <f>IF(N200="zákl. přenesená",J200,0)</f>
        <v>0</v>
      </c>
      <c r="BH200" s="144">
        <f>IF(N200="sníž. přenesená",J200,0)</f>
        <v>0</v>
      </c>
      <c r="BI200" s="144">
        <f>IF(N200="nulová",J200,0)</f>
        <v>0</v>
      </c>
      <c r="BJ200" s="18" t="s">
        <v>83</v>
      </c>
      <c r="BK200" s="144">
        <f>ROUND(I200*H200,2)</f>
        <v>0</v>
      </c>
      <c r="BL200" s="18" t="s">
        <v>175</v>
      </c>
      <c r="BM200" s="143" t="s">
        <v>596</v>
      </c>
    </row>
    <row r="201" spans="2:65" s="1" customFormat="1" ht="11.25">
      <c r="B201" s="33"/>
      <c r="D201" s="145" t="s">
        <v>177</v>
      </c>
      <c r="F201" s="146" t="s">
        <v>491</v>
      </c>
      <c r="I201" s="147"/>
      <c r="L201" s="33"/>
      <c r="M201" s="148"/>
      <c r="T201" s="54"/>
      <c r="AT201" s="18" t="s">
        <v>177</v>
      </c>
      <c r="AU201" s="18" t="s">
        <v>85</v>
      </c>
    </row>
    <row r="202" spans="2:65" s="12" customFormat="1" ht="22.5">
      <c r="B202" s="149"/>
      <c r="D202" s="150" t="s">
        <v>179</v>
      </c>
      <c r="E202" s="151" t="s">
        <v>19</v>
      </c>
      <c r="F202" s="152" t="s">
        <v>547</v>
      </c>
      <c r="H202" s="151" t="s">
        <v>19</v>
      </c>
      <c r="I202" s="153"/>
      <c r="L202" s="149"/>
      <c r="M202" s="154"/>
      <c r="T202" s="155"/>
      <c r="AT202" s="151" t="s">
        <v>179</v>
      </c>
      <c r="AU202" s="151" t="s">
        <v>85</v>
      </c>
      <c r="AV202" s="12" t="s">
        <v>83</v>
      </c>
      <c r="AW202" s="12" t="s">
        <v>37</v>
      </c>
      <c r="AX202" s="12" t="s">
        <v>76</v>
      </c>
      <c r="AY202" s="151" t="s">
        <v>168</v>
      </c>
    </row>
    <row r="203" spans="2:65" s="12" customFormat="1" ht="11.25">
      <c r="B203" s="149"/>
      <c r="D203" s="150" t="s">
        <v>179</v>
      </c>
      <c r="E203" s="151" t="s">
        <v>19</v>
      </c>
      <c r="F203" s="152" t="s">
        <v>181</v>
      </c>
      <c r="H203" s="151" t="s">
        <v>19</v>
      </c>
      <c r="I203" s="153"/>
      <c r="L203" s="149"/>
      <c r="M203" s="154"/>
      <c r="T203" s="155"/>
      <c r="AT203" s="151" t="s">
        <v>179</v>
      </c>
      <c r="AU203" s="151" t="s">
        <v>85</v>
      </c>
      <c r="AV203" s="12" t="s">
        <v>83</v>
      </c>
      <c r="AW203" s="12" t="s">
        <v>37</v>
      </c>
      <c r="AX203" s="12" t="s">
        <v>76</v>
      </c>
      <c r="AY203" s="151" t="s">
        <v>168</v>
      </c>
    </row>
    <row r="204" spans="2:65" s="13" customFormat="1" ht="11.25">
      <c r="B204" s="156"/>
      <c r="D204" s="150" t="s">
        <v>179</v>
      </c>
      <c r="E204" s="157" t="s">
        <v>19</v>
      </c>
      <c r="F204" s="158" t="s">
        <v>594</v>
      </c>
      <c r="H204" s="159">
        <v>5.5</v>
      </c>
      <c r="I204" s="160"/>
      <c r="L204" s="156"/>
      <c r="M204" s="161"/>
      <c r="T204" s="162"/>
      <c r="AT204" s="157" t="s">
        <v>179</v>
      </c>
      <c r="AU204" s="157" t="s">
        <v>85</v>
      </c>
      <c r="AV204" s="13" t="s">
        <v>85</v>
      </c>
      <c r="AW204" s="13" t="s">
        <v>37</v>
      </c>
      <c r="AX204" s="13" t="s">
        <v>76</v>
      </c>
      <c r="AY204" s="157" t="s">
        <v>168</v>
      </c>
    </row>
    <row r="205" spans="2:65" s="13" customFormat="1" ht="11.25">
      <c r="B205" s="156"/>
      <c r="D205" s="150" t="s">
        <v>179</v>
      </c>
      <c r="E205" s="157" t="s">
        <v>19</v>
      </c>
      <c r="F205" s="158" t="s">
        <v>595</v>
      </c>
      <c r="H205" s="159">
        <v>3</v>
      </c>
      <c r="I205" s="160"/>
      <c r="L205" s="156"/>
      <c r="M205" s="161"/>
      <c r="T205" s="162"/>
      <c r="AT205" s="157" t="s">
        <v>179</v>
      </c>
      <c r="AU205" s="157" t="s">
        <v>85</v>
      </c>
      <c r="AV205" s="13" t="s">
        <v>85</v>
      </c>
      <c r="AW205" s="13" t="s">
        <v>37</v>
      </c>
      <c r="AX205" s="13" t="s">
        <v>76</v>
      </c>
      <c r="AY205" s="157" t="s">
        <v>168</v>
      </c>
    </row>
    <row r="206" spans="2:65" s="14" customFormat="1" ht="11.25">
      <c r="B206" s="163"/>
      <c r="D206" s="150" t="s">
        <v>179</v>
      </c>
      <c r="E206" s="164" t="s">
        <v>19</v>
      </c>
      <c r="F206" s="165" t="s">
        <v>183</v>
      </c>
      <c r="H206" s="166">
        <v>8.5</v>
      </c>
      <c r="I206" s="167"/>
      <c r="L206" s="163"/>
      <c r="M206" s="168"/>
      <c r="T206" s="169"/>
      <c r="AT206" s="164" t="s">
        <v>179</v>
      </c>
      <c r="AU206" s="164" t="s">
        <v>85</v>
      </c>
      <c r="AV206" s="14" t="s">
        <v>175</v>
      </c>
      <c r="AW206" s="14" t="s">
        <v>37</v>
      </c>
      <c r="AX206" s="14" t="s">
        <v>83</v>
      </c>
      <c r="AY206" s="164" t="s">
        <v>168</v>
      </c>
    </row>
    <row r="207" spans="2:65" s="1" customFormat="1" ht="49.15" customHeight="1">
      <c r="B207" s="33"/>
      <c r="C207" s="132" t="s">
        <v>339</v>
      </c>
      <c r="D207" s="132" t="s">
        <v>170</v>
      </c>
      <c r="E207" s="133" t="s">
        <v>493</v>
      </c>
      <c r="F207" s="134" t="s">
        <v>494</v>
      </c>
      <c r="G207" s="135" t="s">
        <v>495</v>
      </c>
      <c r="H207" s="136">
        <v>5.05</v>
      </c>
      <c r="I207" s="137"/>
      <c r="J207" s="138">
        <f>ROUND(I207*H207,2)</f>
        <v>0</v>
      </c>
      <c r="K207" s="134" t="s">
        <v>322</v>
      </c>
      <c r="L207" s="33"/>
      <c r="M207" s="139" t="s">
        <v>19</v>
      </c>
      <c r="N207" s="140" t="s">
        <v>47</v>
      </c>
      <c r="P207" s="141">
        <f>O207*H207</f>
        <v>0</v>
      </c>
      <c r="Q207" s="141">
        <v>0</v>
      </c>
      <c r="R207" s="141">
        <f>Q207*H207</f>
        <v>0</v>
      </c>
      <c r="S207" s="141">
        <v>0</v>
      </c>
      <c r="T207" s="142">
        <f>S207*H207</f>
        <v>0</v>
      </c>
      <c r="AR207" s="143" t="s">
        <v>496</v>
      </c>
      <c r="AT207" s="143" t="s">
        <v>170</v>
      </c>
      <c r="AU207" s="143" t="s">
        <v>85</v>
      </c>
      <c r="AY207" s="18" t="s">
        <v>168</v>
      </c>
      <c r="BE207" s="144">
        <f>IF(N207="základní",J207,0)</f>
        <v>0</v>
      </c>
      <c r="BF207" s="144">
        <f>IF(N207="snížená",J207,0)</f>
        <v>0</v>
      </c>
      <c r="BG207" s="144">
        <f>IF(N207="zákl. přenesená",J207,0)</f>
        <v>0</v>
      </c>
      <c r="BH207" s="144">
        <f>IF(N207="sníž. přenesená",J207,0)</f>
        <v>0</v>
      </c>
      <c r="BI207" s="144">
        <f>IF(N207="nulová",J207,0)</f>
        <v>0</v>
      </c>
      <c r="BJ207" s="18" t="s">
        <v>83</v>
      </c>
      <c r="BK207" s="144">
        <f>ROUND(I207*H207,2)</f>
        <v>0</v>
      </c>
      <c r="BL207" s="18" t="s">
        <v>496</v>
      </c>
      <c r="BM207" s="143" t="s">
        <v>597</v>
      </c>
    </row>
    <row r="208" spans="2:65" s="1" customFormat="1" ht="19.5">
      <c r="B208" s="33"/>
      <c r="D208" s="150" t="s">
        <v>324</v>
      </c>
      <c r="F208" s="177" t="s">
        <v>498</v>
      </c>
      <c r="I208" s="147"/>
      <c r="L208" s="33"/>
      <c r="M208" s="148"/>
      <c r="T208" s="54"/>
      <c r="AT208" s="18" t="s">
        <v>324</v>
      </c>
      <c r="AU208" s="18" t="s">
        <v>85</v>
      </c>
    </row>
    <row r="209" spans="2:65" s="12" customFormat="1" ht="11.25">
      <c r="B209" s="149"/>
      <c r="D209" s="150" t="s">
        <v>179</v>
      </c>
      <c r="E209" s="151" t="s">
        <v>19</v>
      </c>
      <c r="F209" s="152" t="s">
        <v>499</v>
      </c>
      <c r="H209" s="151" t="s">
        <v>19</v>
      </c>
      <c r="I209" s="153"/>
      <c r="L209" s="149"/>
      <c r="M209" s="154"/>
      <c r="T209" s="155"/>
      <c r="AT209" s="151" t="s">
        <v>179</v>
      </c>
      <c r="AU209" s="151" t="s">
        <v>85</v>
      </c>
      <c r="AV209" s="12" t="s">
        <v>83</v>
      </c>
      <c r="AW209" s="12" t="s">
        <v>37</v>
      </c>
      <c r="AX209" s="12" t="s">
        <v>76</v>
      </c>
      <c r="AY209" s="151" t="s">
        <v>168</v>
      </c>
    </row>
    <row r="210" spans="2:65" s="13" customFormat="1" ht="11.25">
      <c r="B210" s="156"/>
      <c r="D210" s="150" t="s">
        <v>179</v>
      </c>
      <c r="E210" s="157" t="s">
        <v>19</v>
      </c>
      <c r="F210" s="158" t="s">
        <v>598</v>
      </c>
      <c r="H210" s="159">
        <v>5.05</v>
      </c>
      <c r="I210" s="160"/>
      <c r="L210" s="156"/>
      <c r="M210" s="161"/>
      <c r="T210" s="162"/>
      <c r="AT210" s="157" t="s">
        <v>179</v>
      </c>
      <c r="AU210" s="157" t="s">
        <v>85</v>
      </c>
      <c r="AV210" s="13" t="s">
        <v>85</v>
      </c>
      <c r="AW210" s="13" t="s">
        <v>37</v>
      </c>
      <c r="AX210" s="13" t="s">
        <v>76</v>
      </c>
      <c r="AY210" s="157" t="s">
        <v>168</v>
      </c>
    </row>
    <row r="211" spans="2:65" s="14" customFormat="1" ht="11.25">
      <c r="B211" s="163"/>
      <c r="D211" s="150" t="s">
        <v>179</v>
      </c>
      <c r="E211" s="164" t="s">
        <v>19</v>
      </c>
      <c r="F211" s="165" t="s">
        <v>183</v>
      </c>
      <c r="H211" s="166">
        <v>5.05</v>
      </c>
      <c r="I211" s="167"/>
      <c r="L211" s="163"/>
      <c r="M211" s="168"/>
      <c r="T211" s="169"/>
      <c r="AT211" s="164" t="s">
        <v>179</v>
      </c>
      <c r="AU211" s="164" t="s">
        <v>85</v>
      </c>
      <c r="AV211" s="14" t="s">
        <v>175</v>
      </c>
      <c r="AW211" s="14" t="s">
        <v>37</v>
      </c>
      <c r="AX211" s="14" t="s">
        <v>83</v>
      </c>
      <c r="AY211" s="164" t="s">
        <v>168</v>
      </c>
    </row>
    <row r="212" spans="2:65" s="11" customFormat="1" ht="22.9" customHeight="1">
      <c r="B212" s="120"/>
      <c r="D212" s="121" t="s">
        <v>75</v>
      </c>
      <c r="E212" s="130" t="s">
        <v>329</v>
      </c>
      <c r="F212" s="130" t="s">
        <v>330</v>
      </c>
      <c r="I212" s="123"/>
      <c r="J212" s="131">
        <f>BK212</f>
        <v>0</v>
      </c>
      <c r="L212" s="120"/>
      <c r="M212" s="125"/>
      <c r="P212" s="126">
        <f>SUM(P213:P227)</f>
        <v>0</v>
      </c>
      <c r="R212" s="126">
        <f>SUM(R213:R227)</f>
        <v>0</v>
      </c>
      <c r="T212" s="127">
        <f>SUM(T213:T227)</f>
        <v>0</v>
      </c>
      <c r="AR212" s="121" t="s">
        <v>83</v>
      </c>
      <c r="AT212" s="128" t="s">
        <v>75</v>
      </c>
      <c r="AU212" s="128" t="s">
        <v>83</v>
      </c>
      <c r="AY212" s="121" t="s">
        <v>168</v>
      </c>
      <c r="BK212" s="129">
        <f>SUM(BK213:BK227)</f>
        <v>0</v>
      </c>
    </row>
    <row r="213" spans="2:65" s="1" customFormat="1" ht="37.9" customHeight="1">
      <c r="B213" s="33"/>
      <c r="C213" s="132" t="s">
        <v>346</v>
      </c>
      <c r="D213" s="132" t="s">
        <v>170</v>
      </c>
      <c r="E213" s="133" t="s">
        <v>332</v>
      </c>
      <c r="F213" s="134" t="s">
        <v>333</v>
      </c>
      <c r="G213" s="135" t="s">
        <v>334</v>
      </c>
      <c r="H213" s="136">
        <v>152.375</v>
      </c>
      <c r="I213" s="137"/>
      <c r="J213" s="138">
        <f>ROUND(I213*H213,2)</f>
        <v>0</v>
      </c>
      <c r="K213" s="134" t="s">
        <v>174</v>
      </c>
      <c r="L213" s="33"/>
      <c r="M213" s="139" t="s">
        <v>19</v>
      </c>
      <c r="N213" s="140" t="s">
        <v>47</v>
      </c>
      <c r="P213" s="141">
        <f>O213*H213</f>
        <v>0</v>
      </c>
      <c r="Q213" s="141">
        <v>0</v>
      </c>
      <c r="R213" s="141">
        <f>Q213*H213</f>
        <v>0</v>
      </c>
      <c r="S213" s="141">
        <v>0</v>
      </c>
      <c r="T213" s="142">
        <f>S213*H213</f>
        <v>0</v>
      </c>
      <c r="AR213" s="143" t="s">
        <v>175</v>
      </c>
      <c r="AT213" s="143" t="s">
        <v>170</v>
      </c>
      <c r="AU213" s="143" t="s">
        <v>85</v>
      </c>
      <c r="AY213" s="18" t="s">
        <v>168</v>
      </c>
      <c r="BE213" s="144">
        <f>IF(N213="základní",J213,0)</f>
        <v>0</v>
      </c>
      <c r="BF213" s="144">
        <f>IF(N213="snížená",J213,0)</f>
        <v>0</v>
      </c>
      <c r="BG213" s="144">
        <f>IF(N213="zákl. přenesená",J213,0)</f>
        <v>0</v>
      </c>
      <c r="BH213" s="144">
        <f>IF(N213="sníž. přenesená",J213,0)</f>
        <v>0</v>
      </c>
      <c r="BI213" s="144">
        <f>IF(N213="nulová",J213,0)</f>
        <v>0</v>
      </c>
      <c r="BJ213" s="18" t="s">
        <v>83</v>
      </c>
      <c r="BK213" s="144">
        <f>ROUND(I213*H213,2)</f>
        <v>0</v>
      </c>
      <c r="BL213" s="18" t="s">
        <v>175</v>
      </c>
      <c r="BM213" s="143" t="s">
        <v>599</v>
      </c>
    </row>
    <row r="214" spans="2:65" s="1" customFormat="1" ht="11.25">
      <c r="B214" s="33"/>
      <c r="D214" s="145" t="s">
        <v>177</v>
      </c>
      <c r="F214" s="146" t="s">
        <v>336</v>
      </c>
      <c r="I214" s="147"/>
      <c r="L214" s="33"/>
      <c r="M214" s="148"/>
      <c r="T214" s="54"/>
      <c r="AT214" s="18" t="s">
        <v>177</v>
      </c>
      <c r="AU214" s="18" t="s">
        <v>85</v>
      </c>
    </row>
    <row r="215" spans="2:65" s="12" customFormat="1" ht="22.5">
      <c r="B215" s="149"/>
      <c r="D215" s="150" t="s">
        <v>179</v>
      </c>
      <c r="E215" s="151" t="s">
        <v>19</v>
      </c>
      <c r="F215" s="152" t="s">
        <v>337</v>
      </c>
      <c r="H215" s="151" t="s">
        <v>19</v>
      </c>
      <c r="I215" s="153"/>
      <c r="L215" s="149"/>
      <c r="M215" s="154"/>
      <c r="T215" s="155"/>
      <c r="AT215" s="151" t="s">
        <v>179</v>
      </c>
      <c r="AU215" s="151" t="s">
        <v>85</v>
      </c>
      <c r="AV215" s="12" t="s">
        <v>83</v>
      </c>
      <c r="AW215" s="12" t="s">
        <v>37</v>
      </c>
      <c r="AX215" s="12" t="s">
        <v>76</v>
      </c>
      <c r="AY215" s="151" t="s">
        <v>168</v>
      </c>
    </row>
    <row r="216" spans="2:65" s="13" customFormat="1" ht="11.25">
      <c r="B216" s="156"/>
      <c r="D216" s="150" t="s">
        <v>179</v>
      </c>
      <c r="E216" s="157" t="s">
        <v>19</v>
      </c>
      <c r="F216" s="158" t="s">
        <v>600</v>
      </c>
      <c r="H216" s="159">
        <v>152.375</v>
      </c>
      <c r="I216" s="160"/>
      <c r="L216" s="156"/>
      <c r="M216" s="161"/>
      <c r="T216" s="162"/>
      <c r="AT216" s="157" t="s">
        <v>179</v>
      </c>
      <c r="AU216" s="157" t="s">
        <v>85</v>
      </c>
      <c r="AV216" s="13" t="s">
        <v>85</v>
      </c>
      <c r="AW216" s="13" t="s">
        <v>37</v>
      </c>
      <c r="AX216" s="13" t="s">
        <v>76</v>
      </c>
      <c r="AY216" s="157" t="s">
        <v>168</v>
      </c>
    </row>
    <row r="217" spans="2:65" s="14" customFormat="1" ht="11.25">
      <c r="B217" s="163"/>
      <c r="D217" s="150" t="s">
        <v>179</v>
      </c>
      <c r="E217" s="164" t="s">
        <v>19</v>
      </c>
      <c r="F217" s="165" t="s">
        <v>183</v>
      </c>
      <c r="H217" s="166">
        <v>152.375</v>
      </c>
      <c r="I217" s="167"/>
      <c r="L217" s="163"/>
      <c r="M217" s="168"/>
      <c r="T217" s="169"/>
      <c r="AT217" s="164" t="s">
        <v>179</v>
      </c>
      <c r="AU217" s="164" t="s">
        <v>85</v>
      </c>
      <c r="AV217" s="14" t="s">
        <v>175</v>
      </c>
      <c r="AW217" s="14" t="s">
        <v>37</v>
      </c>
      <c r="AX217" s="14" t="s">
        <v>83</v>
      </c>
      <c r="AY217" s="164" t="s">
        <v>168</v>
      </c>
    </row>
    <row r="218" spans="2:65" s="1" customFormat="1" ht="49.15" customHeight="1">
      <c r="B218" s="33"/>
      <c r="C218" s="132" t="s">
        <v>7</v>
      </c>
      <c r="D218" s="132" t="s">
        <v>170</v>
      </c>
      <c r="E218" s="133" t="s">
        <v>340</v>
      </c>
      <c r="F218" s="134" t="s">
        <v>601</v>
      </c>
      <c r="G218" s="135" t="s">
        <v>334</v>
      </c>
      <c r="H218" s="136">
        <v>2438</v>
      </c>
      <c r="I218" s="137"/>
      <c r="J218" s="138">
        <f>ROUND(I218*H218,2)</f>
        <v>0</v>
      </c>
      <c r="K218" s="134" t="s">
        <v>174</v>
      </c>
      <c r="L218" s="33"/>
      <c r="M218" s="139" t="s">
        <v>19</v>
      </c>
      <c r="N218" s="140" t="s">
        <v>47</v>
      </c>
      <c r="P218" s="141">
        <f>O218*H218</f>
        <v>0</v>
      </c>
      <c r="Q218" s="141">
        <v>0</v>
      </c>
      <c r="R218" s="141">
        <f>Q218*H218</f>
        <v>0</v>
      </c>
      <c r="S218" s="141">
        <v>0</v>
      </c>
      <c r="T218" s="142">
        <f>S218*H218</f>
        <v>0</v>
      </c>
      <c r="AR218" s="143" t="s">
        <v>175</v>
      </c>
      <c r="AT218" s="143" t="s">
        <v>170</v>
      </c>
      <c r="AU218" s="143" t="s">
        <v>85</v>
      </c>
      <c r="AY218" s="18" t="s">
        <v>168</v>
      </c>
      <c r="BE218" s="144">
        <f>IF(N218="základní",J218,0)</f>
        <v>0</v>
      </c>
      <c r="BF218" s="144">
        <f>IF(N218="snížená",J218,0)</f>
        <v>0</v>
      </c>
      <c r="BG218" s="144">
        <f>IF(N218="zákl. přenesená",J218,0)</f>
        <v>0</v>
      </c>
      <c r="BH218" s="144">
        <f>IF(N218="sníž. přenesená",J218,0)</f>
        <v>0</v>
      </c>
      <c r="BI218" s="144">
        <f>IF(N218="nulová",J218,0)</f>
        <v>0</v>
      </c>
      <c r="BJ218" s="18" t="s">
        <v>83</v>
      </c>
      <c r="BK218" s="144">
        <f>ROUND(I218*H218,2)</f>
        <v>0</v>
      </c>
      <c r="BL218" s="18" t="s">
        <v>175</v>
      </c>
      <c r="BM218" s="143" t="s">
        <v>602</v>
      </c>
    </row>
    <row r="219" spans="2:65" s="1" customFormat="1" ht="11.25">
      <c r="B219" s="33"/>
      <c r="D219" s="145" t="s">
        <v>177</v>
      </c>
      <c r="F219" s="146" t="s">
        <v>603</v>
      </c>
      <c r="I219" s="147"/>
      <c r="L219" s="33"/>
      <c r="M219" s="148"/>
      <c r="T219" s="54"/>
      <c r="AT219" s="18" t="s">
        <v>177</v>
      </c>
      <c r="AU219" s="18" t="s">
        <v>85</v>
      </c>
    </row>
    <row r="220" spans="2:65" s="12" customFormat="1" ht="22.5">
      <c r="B220" s="149"/>
      <c r="D220" s="150" t="s">
        <v>179</v>
      </c>
      <c r="E220" s="151" t="s">
        <v>19</v>
      </c>
      <c r="F220" s="152" t="s">
        <v>337</v>
      </c>
      <c r="H220" s="151" t="s">
        <v>19</v>
      </c>
      <c r="I220" s="153"/>
      <c r="L220" s="149"/>
      <c r="M220" s="154"/>
      <c r="T220" s="155"/>
      <c r="AT220" s="151" t="s">
        <v>179</v>
      </c>
      <c r="AU220" s="151" t="s">
        <v>85</v>
      </c>
      <c r="AV220" s="12" t="s">
        <v>83</v>
      </c>
      <c r="AW220" s="12" t="s">
        <v>37</v>
      </c>
      <c r="AX220" s="12" t="s">
        <v>76</v>
      </c>
      <c r="AY220" s="151" t="s">
        <v>168</v>
      </c>
    </row>
    <row r="221" spans="2:65" s="13" customFormat="1" ht="11.25">
      <c r="B221" s="156"/>
      <c r="D221" s="150" t="s">
        <v>179</v>
      </c>
      <c r="E221" s="157" t="s">
        <v>19</v>
      </c>
      <c r="F221" s="158" t="s">
        <v>604</v>
      </c>
      <c r="H221" s="159">
        <v>2438</v>
      </c>
      <c r="I221" s="160"/>
      <c r="L221" s="156"/>
      <c r="M221" s="161"/>
      <c r="T221" s="162"/>
      <c r="AT221" s="157" t="s">
        <v>179</v>
      </c>
      <c r="AU221" s="157" t="s">
        <v>85</v>
      </c>
      <c r="AV221" s="13" t="s">
        <v>85</v>
      </c>
      <c r="AW221" s="13" t="s">
        <v>37</v>
      </c>
      <c r="AX221" s="13" t="s">
        <v>76</v>
      </c>
      <c r="AY221" s="157" t="s">
        <v>168</v>
      </c>
    </row>
    <row r="222" spans="2:65" s="14" customFormat="1" ht="11.25">
      <c r="B222" s="163"/>
      <c r="D222" s="150" t="s">
        <v>179</v>
      </c>
      <c r="E222" s="164" t="s">
        <v>19</v>
      </c>
      <c r="F222" s="165" t="s">
        <v>183</v>
      </c>
      <c r="H222" s="166">
        <v>2438</v>
      </c>
      <c r="I222" s="167"/>
      <c r="L222" s="163"/>
      <c r="M222" s="168"/>
      <c r="T222" s="169"/>
      <c r="AT222" s="164" t="s">
        <v>179</v>
      </c>
      <c r="AU222" s="164" t="s">
        <v>85</v>
      </c>
      <c r="AV222" s="14" t="s">
        <v>175</v>
      </c>
      <c r="AW222" s="14" t="s">
        <v>37</v>
      </c>
      <c r="AX222" s="14" t="s">
        <v>83</v>
      </c>
      <c r="AY222" s="164" t="s">
        <v>168</v>
      </c>
    </row>
    <row r="223" spans="2:65" s="1" customFormat="1" ht="44.25" customHeight="1">
      <c r="B223" s="33"/>
      <c r="C223" s="132" t="s">
        <v>360</v>
      </c>
      <c r="D223" s="132" t="s">
        <v>170</v>
      </c>
      <c r="E223" s="133" t="s">
        <v>367</v>
      </c>
      <c r="F223" s="134" t="s">
        <v>368</v>
      </c>
      <c r="G223" s="135" t="s">
        <v>334</v>
      </c>
      <c r="H223" s="136">
        <v>152.375</v>
      </c>
      <c r="I223" s="137"/>
      <c r="J223" s="138">
        <f>ROUND(I223*H223,2)</f>
        <v>0</v>
      </c>
      <c r="K223" s="134" t="s">
        <v>174</v>
      </c>
      <c r="L223" s="33"/>
      <c r="M223" s="139" t="s">
        <v>19</v>
      </c>
      <c r="N223" s="140" t="s">
        <v>47</v>
      </c>
      <c r="P223" s="141">
        <f>O223*H223</f>
        <v>0</v>
      </c>
      <c r="Q223" s="141">
        <v>0</v>
      </c>
      <c r="R223" s="141">
        <f>Q223*H223</f>
        <v>0</v>
      </c>
      <c r="S223" s="141">
        <v>0</v>
      </c>
      <c r="T223" s="142">
        <f>S223*H223</f>
        <v>0</v>
      </c>
      <c r="AR223" s="143" t="s">
        <v>175</v>
      </c>
      <c r="AT223" s="143" t="s">
        <v>170</v>
      </c>
      <c r="AU223" s="143" t="s">
        <v>85</v>
      </c>
      <c r="AY223" s="18" t="s">
        <v>168</v>
      </c>
      <c r="BE223" s="144">
        <f>IF(N223="základní",J223,0)</f>
        <v>0</v>
      </c>
      <c r="BF223" s="144">
        <f>IF(N223="snížená",J223,0)</f>
        <v>0</v>
      </c>
      <c r="BG223" s="144">
        <f>IF(N223="zákl. přenesená",J223,0)</f>
        <v>0</v>
      </c>
      <c r="BH223" s="144">
        <f>IF(N223="sníž. přenesená",J223,0)</f>
        <v>0</v>
      </c>
      <c r="BI223" s="144">
        <f>IF(N223="nulová",J223,0)</f>
        <v>0</v>
      </c>
      <c r="BJ223" s="18" t="s">
        <v>83</v>
      </c>
      <c r="BK223" s="144">
        <f>ROUND(I223*H223,2)</f>
        <v>0</v>
      </c>
      <c r="BL223" s="18" t="s">
        <v>175</v>
      </c>
      <c r="BM223" s="143" t="s">
        <v>605</v>
      </c>
    </row>
    <row r="224" spans="2:65" s="1" customFormat="1" ht="11.25">
      <c r="B224" s="33"/>
      <c r="D224" s="145" t="s">
        <v>177</v>
      </c>
      <c r="F224" s="146" t="s">
        <v>370</v>
      </c>
      <c r="I224" s="147"/>
      <c r="L224" s="33"/>
      <c r="M224" s="148"/>
      <c r="T224" s="54"/>
      <c r="AT224" s="18" t="s">
        <v>177</v>
      </c>
      <c r="AU224" s="18" t="s">
        <v>85</v>
      </c>
    </row>
    <row r="225" spans="2:65" s="12" customFormat="1" ht="11.25">
      <c r="B225" s="149"/>
      <c r="D225" s="150" t="s">
        <v>179</v>
      </c>
      <c r="E225" s="151" t="s">
        <v>19</v>
      </c>
      <c r="F225" s="152" t="s">
        <v>365</v>
      </c>
      <c r="H225" s="151" t="s">
        <v>19</v>
      </c>
      <c r="I225" s="153"/>
      <c r="L225" s="149"/>
      <c r="M225" s="154"/>
      <c r="T225" s="155"/>
      <c r="AT225" s="151" t="s">
        <v>179</v>
      </c>
      <c r="AU225" s="151" t="s">
        <v>85</v>
      </c>
      <c r="AV225" s="12" t="s">
        <v>83</v>
      </c>
      <c r="AW225" s="12" t="s">
        <v>37</v>
      </c>
      <c r="AX225" s="12" t="s">
        <v>76</v>
      </c>
      <c r="AY225" s="151" t="s">
        <v>168</v>
      </c>
    </row>
    <row r="226" spans="2:65" s="13" customFormat="1" ht="11.25">
      <c r="B226" s="156"/>
      <c r="D226" s="150" t="s">
        <v>179</v>
      </c>
      <c r="E226" s="157" t="s">
        <v>19</v>
      </c>
      <c r="F226" s="158" t="s">
        <v>600</v>
      </c>
      <c r="H226" s="159">
        <v>152.375</v>
      </c>
      <c r="I226" s="160"/>
      <c r="L226" s="156"/>
      <c r="M226" s="161"/>
      <c r="T226" s="162"/>
      <c r="AT226" s="157" t="s">
        <v>179</v>
      </c>
      <c r="AU226" s="157" t="s">
        <v>85</v>
      </c>
      <c r="AV226" s="13" t="s">
        <v>85</v>
      </c>
      <c r="AW226" s="13" t="s">
        <v>37</v>
      </c>
      <c r="AX226" s="13" t="s">
        <v>76</v>
      </c>
      <c r="AY226" s="157" t="s">
        <v>168</v>
      </c>
    </row>
    <row r="227" spans="2:65" s="14" customFormat="1" ht="11.25">
      <c r="B227" s="163"/>
      <c r="D227" s="150" t="s">
        <v>179</v>
      </c>
      <c r="E227" s="164" t="s">
        <v>19</v>
      </c>
      <c r="F227" s="165" t="s">
        <v>183</v>
      </c>
      <c r="H227" s="166">
        <v>152.375</v>
      </c>
      <c r="I227" s="167"/>
      <c r="L227" s="163"/>
      <c r="M227" s="168"/>
      <c r="T227" s="169"/>
      <c r="AT227" s="164" t="s">
        <v>179</v>
      </c>
      <c r="AU227" s="164" t="s">
        <v>85</v>
      </c>
      <c r="AV227" s="14" t="s">
        <v>175</v>
      </c>
      <c r="AW227" s="14" t="s">
        <v>37</v>
      </c>
      <c r="AX227" s="14" t="s">
        <v>83</v>
      </c>
      <c r="AY227" s="164" t="s">
        <v>168</v>
      </c>
    </row>
    <row r="228" spans="2:65" s="11" customFormat="1" ht="22.9" customHeight="1">
      <c r="B228" s="120"/>
      <c r="D228" s="121" t="s">
        <v>75</v>
      </c>
      <c r="E228" s="130" t="s">
        <v>371</v>
      </c>
      <c r="F228" s="130" t="s">
        <v>372</v>
      </c>
      <c r="I228" s="123"/>
      <c r="J228" s="131">
        <f>BK228</f>
        <v>0</v>
      </c>
      <c r="L228" s="120"/>
      <c r="M228" s="125"/>
      <c r="P228" s="126">
        <f>SUM(P229:P230)</f>
        <v>0</v>
      </c>
      <c r="R228" s="126">
        <f>SUM(R229:R230)</f>
        <v>0</v>
      </c>
      <c r="T228" s="127">
        <f>SUM(T229:T230)</f>
        <v>0</v>
      </c>
      <c r="AR228" s="121" t="s">
        <v>83</v>
      </c>
      <c r="AT228" s="128" t="s">
        <v>75</v>
      </c>
      <c r="AU228" s="128" t="s">
        <v>83</v>
      </c>
      <c r="AY228" s="121" t="s">
        <v>168</v>
      </c>
      <c r="BK228" s="129">
        <f>SUM(BK229:BK230)</f>
        <v>0</v>
      </c>
    </row>
    <row r="229" spans="2:65" s="1" customFormat="1" ht="44.25" customHeight="1">
      <c r="B229" s="33"/>
      <c r="C229" s="132" t="s">
        <v>366</v>
      </c>
      <c r="D229" s="132" t="s">
        <v>170</v>
      </c>
      <c r="E229" s="133" t="s">
        <v>501</v>
      </c>
      <c r="F229" s="134" t="s">
        <v>502</v>
      </c>
      <c r="G229" s="135" t="s">
        <v>334</v>
      </c>
      <c r="H229" s="136">
        <v>162.197</v>
      </c>
      <c r="I229" s="137"/>
      <c r="J229" s="138">
        <f>ROUND(I229*H229,2)</f>
        <v>0</v>
      </c>
      <c r="K229" s="134" t="s">
        <v>174</v>
      </c>
      <c r="L229" s="33"/>
      <c r="M229" s="139" t="s">
        <v>19</v>
      </c>
      <c r="N229" s="140" t="s">
        <v>47</v>
      </c>
      <c r="P229" s="141">
        <f>O229*H229</f>
        <v>0</v>
      </c>
      <c r="Q229" s="141">
        <v>0</v>
      </c>
      <c r="R229" s="141">
        <f>Q229*H229</f>
        <v>0</v>
      </c>
      <c r="S229" s="141">
        <v>0</v>
      </c>
      <c r="T229" s="142">
        <f>S229*H229</f>
        <v>0</v>
      </c>
      <c r="AR229" s="143" t="s">
        <v>175</v>
      </c>
      <c r="AT229" s="143" t="s">
        <v>170</v>
      </c>
      <c r="AU229" s="143" t="s">
        <v>85</v>
      </c>
      <c r="AY229" s="18" t="s">
        <v>168</v>
      </c>
      <c r="BE229" s="144">
        <f>IF(N229="základní",J229,0)</f>
        <v>0</v>
      </c>
      <c r="BF229" s="144">
        <f>IF(N229="snížená",J229,0)</f>
        <v>0</v>
      </c>
      <c r="BG229" s="144">
        <f>IF(N229="zákl. přenesená",J229,0)</f>
        <v>0</v>
      </c>
      <c r="BH229" s="144">
        <f>IF(N229="sníž. přenesená",J229,0)</f>
        <v>0</v>
      </c>
      <c r="BI229" s="144">
        <f>IF(N229="nulová",J229,0)</f>
        <v>0</v>
      </c>
      <c r="BJ229" s="18" t="s">
        <v>83</v>
      </c>
      <c r="BK229" s="144">
        <f>ROUND(I229*H229,2)</f>
        <v>0</v>
      </c>
      <c r="BL229" s="18" t="s">
        <v>175</v>
      </c>
      <c r="BM229" s="143" t="s">
        <v>606</v>
      </c>
    </row>
    <row r="230" spans="2:65" s="1" customFormat="1" ht="11.25">
      <c r="B230" s="33"/>
      <c r="D230" s="145" t="s">
        <v>177</v>
      </c>
      <c r="F230" s="146" t="s">
        <v>504</v>
      </c>
      <c r="I230" s="147"/>
      <c r="L230" s="33"/>
      <c r="M230" s="178"/>
      <c r="N230" s="179"/>
      <c r="O230" s="179"/>
      <c r="P230" s="179"/>
      <c r="Q230" s="179"/>
      <c r="R230" s="179"/>
      <c r="S230" s="179"/>
      <c r="T230" s="180"/>
      <c r="AT230" s="18" t="s">
        <v>177</v>
      </c>
      <c r="AU230" s="18" t="s">
        <v>85</v>
      </c>
    </row>
    <row r="231" spans="2:65" s="1" customFormat="1" ht="6.95" customHeight="1">
      <c r="B231" s="42"/>
      <c r="C231" s="43"/>
      <c r="D231" s="43"/>
      <c r="E231" s="43"/>
      <c r="F231" s="43"/>
      <c r="G231" s="43"/>
      <c r="H231" s="43"/>
      <c r="I231" s="43"/>
      <c r="J231" s="43"/>
      <c r="K231" s="43"/>
      <c r="L231" s="33"/>
    </row>
  </sheetData>
  <sheetProtection algorithmName="SHA-512" hashValue="TDqRyHVgWlla/QkJaWR96nn661U4xRI3vOqZM5eZ47ptgVRlH4EQNnZsKymxiGpn0RqsK0eEXf/6wEKziSgf/Q==" saltValue="3lxqhwOA2j/a9lS6M3qf/6FaBobDLXtl6EGs2hnWAaFaFr1eVOdRJt7dz5PRckrkBF0EqK5HIG1Z7DoFnD0KWg==" spinCount="100000" sheet="1" objects="1" scenarios="1" formatColumns="0" formatRows="0" autoFilter="0"/>
  <autoFilter ref="C91:K230" xr:uid="{00000000-0009-0000-0000-000004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400-000000000000}"/>
    <hyperlink ref="F102" r:id="rId2" xr:uid="{00000000-0004-0000-0400-000001000000}"/>
    <hyperlink ref="F109" r:id="rId3" xr:uid="{00000000-0004-0000-0400-000002000000}"/>
    <hyperlink ref="F118" r:id="rId4" xr:uid="{00000000-0004-0000-0400-000003000000}"/>
    <hyperlink ref="F124" r:id="rId5" xr:uid="{00000000-0004-0000-0400-000004000000}"/>
    <hyperlink ref="F130" r:id="rId6" xr:uid="{00000000-0004-0000-0400-000005000000}"/>
    <hyperlink ref="F136" r:id="rId7" xr:uid="{00000000-0004-0000-0400-000006000000}"/>
    <hyperlink ref="F143" r:id="rId8" xr:uid="{00000000-0004-0000-0400-000007000000}"/>
    <hyperlink ref="F149" r:id="rId9" xr:uid="{00000000-0004-0000-0400-000008000000}"/>
    <hyperlink ref="F156" r:id="rId10" xr:uid="{00000000-0004-0000-0400-000009000000}"/>
    <hyperlink ref="F166" r:id="rId11" xr:uid="{00000000-0004-0000-0400-00000A000000}"/>
    <hyperlink ref="F186" r:id="rId12" xr:uid="{00000000-0004-0000-0400-00000B000000}"/>
    <hyperlink ref="F194" r:id="rId13" xr:uid="{00000000-0004-0000-0400-00000C000000}"/>
    <hyperlink ref="F201" r:id="rId14" xr:uid="{00000000-0004-0000-0400-00000D000000}"/>
    <hyperlink ref="F214" r:id="rId15" xr:uid="{00000000-0004-0000-0400-00000E000000}"/>
    <hyperlink ref="F219" r:id="rId16" xr:uid="{00000000-0004-0000-0400-00000F000000}"/>
    <hyperlink ref="F224" r:id="rId17" xr:uid="{00000000-0004-0000-0400-000010000000}"/>
    <hyperlink ref="F230" r:id="rId18" xr:uid="{00000000-0004-0000-0400-000011000000}"/>
  </hyperlinks>
  <pageMargins left="0.39374999999999999" right="0.39374999999999999" top="0.39374999999999999" bottom="0.39374999999999999" header="0" footer="0"/>
  <pageSetup paperSize="9" scale="76" fitToHeight="100" orientation="portrait" blackAndWhite="1" r:id="rId19"/>
  <headerFooter>
    <oddFooter>&amp;CStrana &amp;P z &amp;N</oddFooter>
  </headerFooter>
  <drawing r:id="rId2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253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105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139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0" t="str">
        <f>'Rekapitulace stavby'!K6</f>
        <v>Hanušovice - Holba - rámcový rozpočet úprav oblasti</v>
      </c>
      <c r="F7" s="321"/>
      <c r="G7" s="321"/>
      <c r="H7" s="321"/>
      <c r="L7" s="21"/>
    </row>
    <row r="8" spans="2:46" ht="12" customHeight="1">
      <c r="B8" s="21"/>
      <c r="D8" s="28" t="s">
        <v>140</v>
      </c>
      <c r="L8" s="21"/>
    </row>
    <row r="9" spans="2:46" s="1" customFormat="1" ht="16.5" customHeight="1">
      <c r="B9" s="33"/>
      <c r="E9" s="320" t="s">
        <v>378</v>
      </c>
      <c r="F9" s="322"/>
      <c r="G9" s="322"/>
      <c r="H9" s="322"/>
      <c r="L9" s="33"/>
    </row>
    <row r="10" spans="2:46" s="1" customFormat="1" ht="12" customHeight="1">
      <c r="B10" s="33"/>
      <c r="D10" s="28" t="s">
        <v>142</v>
      </c>
      <c r="L10" s="33"/>
    </row>
    <row r="11" spans="2:46" s="1" customFormat="1" ht="16.5" customHeight="1">
      <c r="B11" s="33"/>
      <c r="E11" s="284" t="s">
        <v>607</v>
      </c>
      <c r="F11" s="322"/>
      <c r="G11" s="322"/>
      <c r="H11" s="322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4. 8. 2026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30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31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3" t="str">
        <f>'Rekapitulace stavby'!E14</f>
        <v>Vyplň údaj</v>
      </c>
      <c r="F20" s="290"/>
      <c r="G20" s="290"/>
      <c r="H20" s="290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33</v>
      </c>
      <c r="I22" s="28" t="s">
        <v>26</v>
      </c>
      <c r="J22" s="26" t="s">
        <v>34</v>
      </c>
      <c r="L22" s="33"/>
    </row>
    <row r="23" spans="2:12" s="1" customFormat="1" ht="18" customHeight="1">
      <c r="B23" s="33"/>
      <c r="E23" s="26" t="s">
        <v>35</v>
      </c>
      <c r="I23" s="28" t="s">
        <v>29</v>
      </c>
      <c r="J23" s="26" t="s">
        <v>36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38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39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40</v>
      </c>
      <c r="L28" s="33"/>
    </row>
    <row r="29" spans="2:12" s="7" customFormat="1" ht="16.5" customHeight="1">
      <c r="B29" s="92"/>
      <c r="E29" s="295" t="s">
        <v>19</v>
      </c>
      <c r="F29" s="295"/>
      <c r="G29" s="295"/>
      <c r="H29" s="295"/>
      <c r="L29" s="92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42</v>
      </c>
      <c r="J32" s="64">
        <f>ROUND(J91,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44</v>
      </c>
      <c r="I34" s="36" t="s">
        <v>43</v>
      </c>
      <c r="J34" s="36" t="s">
        <v>45</v>
      </c>
      <c r="L34" s="33"/>
    </row>
    <row r="35" spans="2:12" s="1" customFormat="1" ht="14.45" customHeight="1">
      <c r="B35" s="33"/>
      <c r="D35" s="53" t="s">
        <v>46</v>
      </c>
      <c r="E35" s="28" t="s">
        <v>47</v>
      </c>
      <c r="F35" s="84">
        <f>ROUND((SUM(BE91:BE252)),  2)</f>
        <v>0</v>
      </c>
      <c r="I35" s="94">
        <v>0.21</v>
      </c>
      <c r="J35" s="84">
        <f>ROUND(((SUM(BE91:BE252))*I35),  2)</f>
        <v>0</v>
      </c>
      <c r="L35" s="33"/>
    </row>
    <row r="36" spans="2:12" s="1" customFormat="1" ht="14.45" customHeight="1">
      <c r="B36" s="33"/>
      <c r="E36" s="28" t="s">
        <v>48</v>
      </c>
      <c r="F36" s="84">
        <f>ROUND((SUM(BF91:BF252)),  2)</f>
        <v>0</v>
      </c>
      <c r="I36" s="94">
        <v>0.12</v>
      </c>
      <c r="J36" s="84">
        <f>ROUND(((SUM(BF91:BF252))*I36),  2)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ROUND((SUM(BG91:BG252)),  2)</f>
        <v>0</v>
      </c>
      <c r="I37" s="94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50</v>
      </c>
      <c r="F38" s="84">
        <f>ROUND((SUM(BH91:BH252)),  2)</f>
        <v>0</v>
      </c>
      <c r="I38" s="94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51</v>
      </c>
      <c r="F39" s="84">
        <f>ROUND((SUM(BI91:BI252)),  2)</f>
        <v>0</v>
      </c>
      <c r="I39" s="94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5"/>
      <c r="D41" s="96" t="s">
        <v>52</v>
      </c>
      <c r="E41" s="55"/>
      <c r="F41" s="55"/>
      <c r="G41" s="97" t="s">
        <v>53</v>
      </c>
      <c r="H41" s="98" t="s">
        <v>54</v>
      </c>
      <c r="I41" s="55"/>
      <c r="J41" s="99">
        <f>SUM(J32:J39)</f>
        <v>0</v>
      </c>
      <c r="K41" s="100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144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0" t="str">
        <f>E7</f>
        <v>Hanušovice - Holba - rámcový rozpočet úprav oblasti</v>
      </c>
      <c r="F50" s="321"/>
      <c r="G50" s="321"/>
      <c r="H50" s="321"/>
      <c r="L50" s="33"/>
    </row>
    <row r="51" spans="2:47" ht="12" customHeight="1">
      <c r="B51" s="21"/>
      <c r="C51" s="28" t="s">
        <v>140</v>
      </c>
      <c r="L51" s="21"/>
    </row>
    <row r="52" spans="2:47" s="1" customFormat="1" ht="16.5" customHeight="1">
      <c r="B52" s="33"/>
      <c r="E52" s="320" t="s">
        <v>378</v>
      </c>
      <c r="F52" s="322"/>
      <c r="G52" s="322"/>
      <c r="H52" s="322"/>
      <c r="L52" s="33"/>
    </row>
    <row r="53" spans="2:47" s="1" customFormat="1" ht="12" customHeight="1">
      <c r="B53" s="33"/>
      <c r="C53" s="28" t="s">
        <v>142</v>
      </c>
      <c r="L53" s="33"/>
    </row>
    <row r="54" spans="2:47" s="1" customFormat="1" ht="16.5" customHeight="1">
      <c r="B54" s="33"/>
      <c r="E54" s="284" t="str">
        <f>E11</f>
        <v>SO 101.3 - Komunikace vozidlová - UK 29u</v>
      </c>
      <c r="F54" s="322"/>
      <c r="G54" s="322"/>
      <c r="H54" s="322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Hanušovice</v>
      </c>
      <c r="I56" s="28" t="s">
        <v>23</v>
      </c>
      <c r="J56" s="50" t="str">
        <f>IF(J14="","",J14)</f>
        <v>4. 8. 2026</v>
      </c>
      <c r="L56" s="33"/>
    </row>
    <row r="57" spans="2:47" s="1" customFormat="1" ht="6.95" customHeight="1">
      <c r="B57" s="33"/>
      <c r="L57" s="33"/>
    </row>
    <row r="58" spans="2:47" s="1" customFormat="1" ht="15.2" customHeight="1">
      <c r="B58" s="33"/>
      <c r="C58" s="28" t="s">
        <v>25</v>
      </c>
      <c r="F58" s="26" t="str">
        <f>E17</f>
        <v>Město Hanušovice</v>
      </c>
      <c r="I58" s="28" t="s">
        <v>33</v>
      </c>
      <c r="J58" s="31" t="str">
        <f>E23</f>
        <v>Cekr CZ s.r.o.</v>
      </c>
      <c r="L58" s="33"/>
    </row>
    <row r="59" spans="2:47" s="1" customFormat="1" ht="25.7" customHeight="1">
      <c r="B59" s="33"/>
      <c r="C59" s="28" t="s">
        <v>31</v>
      </c>
      <c r="F59" s="26" t="str">
        <f>IF(E20="","",E20)</f>
        <v>Vyplň údaj</v>
      </c>
      <c r="I59" s="28" t="s">
        <v>38</v>
      </c>
      <c r="J59" s="31" t="str">
        <f>E26</f>
        <v>Jan Zamykal, CS ÚRS 2026/I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145</v>
      </c>
      <c r="D61" s="95"/>
      <c r="E61" s="95"/>
      <c r="F61" s="95"/>
      <c r="G61" s="95"/>
      <c r="H61" s="95"/>
      <c r="I61" s="95"/>
      <c r="J61" s="102" t="s">
        <v>146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3" t="s">
        <v>74</v>
      </c>
      <c r="J63" s="64">
        <f>J91</f>
        <v>0</v>
      </c>
      <c r="L63" s="33"/>
      <c r="AU63" s="18" t="s">
        <v>147</v>
      </c>
    </row>
    <row r="64" spans="2:47" s="8" customFormat="1" ht="24.95" customHeight="1">
      <c r="B64" s="104"/>
      <c r="D64" s="105" t="s">
        <v>148</v>
      </c>
      <c r="E64" s="106"/>
      <c r="F64" s="106"/>
      <c r="G64" s="106"/>
      <c r="H64" s="106"/>
      <c r="I64" s="106"/>
      <c r="J64" s="107">
        <f>J92</f>
        <v>0</v>
      </c>
      <c r="L64" s="104"/>
    </row>
    <row r="65" spans="2:12" s="9" customFormat="1" ht="19.899999999999999" customHeight="1">
      <c r="B65" s="108"/>
      <c r="D65" s="109" t="s">
        <v>149</v>
      </c>
      <c r="E65" s="110"/>
      <c r="F65" s="110"/>
      <c r="G65" s="110"/>
      <c r="H65" s="110"/>
      <c r="I65" s="110"/>
      <c r="J65" s="111">
        <f>J93</f>
        <v>0</v>
      </c>
      <c r="L65" s="108"/>
    </row>
    <row r="66" spans="2:12" s="9" customFormat="1" ht="19.899999999999999" customHeight="1">
      <c r="B66" s="108"/>
      <c r="D66" s="109" t="s">
        <v>380</v>
      </c>
      <c r="E66" s="110"/>
      <c r="F66" s="110"/>
      <c r="G66" s="110"/>
      <c r="H66" s="110"/>
      <c r="I66" s="110"/>
      <c r="J66" s="111">
        <f>J155</f>
        <v>0</v>
      </c>
      <c r="L66" s="108"/>
    </row>
    <row r="67" spans="2:12" s="9" customFormat="1" ht="19.899999999999999" customHeight="1">
      <c r="B67" s="108"/>
      <c r="D67" s="109" t="s">
        <v>150</v>
      </c>
      <c r="E67" s="110"/>
      <c r="F67" s="110"/>
      <c r="G67" s="110"/>
      <c r="H67" s="110"/>
      <c r="I67" s="110"/>
      <c r="J67" s="111">
        <f>J194</f>
        <v>0</v>
      </c>
      <c r="L67" s="108"/>
    </row>
    <row r="68" spans="2:12" s="9" customFormat="1" ht="19.899999999999999" customHeight="1">
      <c r="B68" s="108"/>
      <c r="D68" s="109" t="s">
        <v>151</v>
      </c>
      <c r="E68" s="110"/>
      <c r="F68" s="110"/>
      <c r="G68" s="110"/>
      <c r="H68" s="110"/>
      <c r="I68" s="110"/>
      <c r="J68" s="111">
        <f>J223</f>
        <v>0</v>
      </c>
      <c r="L68" s="108"/>
    </row>
    <row r="69" spans="2:12" s="9" customFormat="1" ht="19.899999999999999" customHeight="1">
      <c r="B69" s="108"/>
      <c r="D69" s="109" t="s">
        <v>152</v>
      </c>
      <c r="E69" s="110"/>
      <c r="F69" s="110"/>
      <c r="G69" s="110"/>
      <c r="H69" s="110"/>
      <c r="I69" s="110"/>
      <c r="J69" s="111">
        <f>J250</f>
        <v>0</v>
      </c>
      <c r="L69" s="108"/>
    </row>
    <row r="70" spans="2:12" s="1" customFormat="1" ht="21.75" customHeight="1">
      <c r="B70" s="33"/>
      <c r="L70" s="33"/>
    </row>
    <row r="71" spans="2:12" s="1" customFormat="1" ht="6.95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3"/>
    </row>
    <row r="75" spans="2:12" s="1" customFormat="1" ht="6.95" customHeight="1"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33"/>
    </row>
    <row r="76" spans="2:12" s="1" customFormat="1" ht="24.95" customHeight="1">
      <c r="B76" s="33"/>
      <c r="C76" s="22" t="s">
        <v>153</v>
      </c>
      <c r="L76" s="33"/>
    </row>
    <row r="77" spans="2:12" s="1" customFormat="1" ht="6.95" customHeight="1">
      <c r="B77" s="33"/>
      <c r="L77" s="33"/>
    </row>
    <row r="78" spans="2:12" s="1" customFormat="1" ht="12" customHeight="1">
      <c r="B78" s="33"/>
      <c r="C78" s="28" t="s">
        <v>16</v>
      </c>
      <c r="L78" s="33"/>
    </row>
    <row r="79" spans="2:12" s="1" customFormat="1" ht="16.5" customHeight="1">
      <c r="B79" s="33"/>
      <c r="E79" s="320" t="str">
        <f>E7</f>
        <v>Hanušovice - Holba - rámcový rozpočet úprav oblasti</v>
      </c>
      <c r="F79" s="321"/>
      <c r="G79" s="321"/>
      <c r="H79" s="321"/>
      <c r="L79" s="33"/>
    </row>
    <row r="80" spans="2:12" ht="12" customHeight="1">
      <c r="B80" s="21"/>
      <c r="C80" s="28" t="s">
        <v>140</v>
      </c>
      <c r="L80" s="21"/>
    </row>
    <row r="81" spans="2:65" s="1" customFormat="1" ht="16.5" customHeight="1">
      <c r="B81" s="33"/>
      <c r="E81" s="320" t="s">
        <v>378</v>
      </c>
      <c r="F81" s="322"/>
      <c r="G81" s="322"/>
      <c r="H81" s="322"/>
      <c r="L81" s="33"/>
    </row>
    <row r="82" spans="2:65" s="1" customFormat="1" ht="12" customHeight="1">
      <c r="B82" s="33"/>
      <c r="C82" s="28" t="s">
        <v>142</v>
      </c>
      <c r="L82" s="33"/>
    </row>
    <row r="83" spans="2:65" s="1" customFormat="1" ht="16.5" customHeight="1">
      <c r="B83" s="33"/>
      <c r="E83" s="284" t="str">
        <f>E11</f>
        <v>SO 101.3 - Komunikace vozidlová - UK 29u</v>
      </c>
      <c r="F83" s="322"/>
      <c r="G83" s="322"/>
      <c r="H83" s="322"/>
      <c r="L83" s="33"/>
    </row>
    <row r="84" spans="2:65" s="1" customFormat="1" ht="6.95" customHeight="1">
      <c r="B84" s="33"/>
      <c r="L84" s="33"/>
    </row>
    <row r="85" spans="2:65" s="1" customFormat="1" ht="12" customHeight="1">
      <c r="B85" s="33"/>
      <c r="C85" s="28" t="s">
        <v>21</v>
      </c>
      <c r="F85" s="26" t="str">
        <f>F14</f>
        <v>k.ú. Hanušovice</v>
      </c>
      <c r="I85" s="28" t="s">
        <v>23</v>
      </c>
      <c r="J85" s="50" t="str">
        <f>IF(J14="","",J14)</f>
        <v>4. 8. 2026</v>
      </c>
      <c r="L85" s="33"/>
    </row>
    <row r="86" spans="2:65" s="1" customFormat="1" ht="6.95" customHeight="1">
      <c r="B86" s="33"/>
      <c r="L86" s="33"/>
    </row>
    <row r="87" spans="2:65" s="1" customFormat="1" ht="15.2" customHeight="1">
      <c r="B87" s="33"/>
      <c r="C87" s="28" t="s">
        <v>25</v>
      </c>
      <c r="F87" s="26" t="str">
        <f>E17</f>
        <v>Město Hanušovice</v>
      </c>
      <c r="I87" s="28" t="s">
        <v>33</v>
      </c>
      <c r="J87" s="31" t="str">
        <f>E23</f>
        <v>Cekr CZ s.r.o.</v>
      </c>
      <c r="L87" s="33"/>
    </row>
    <row r="88" spans="2:65" s="1" customFormat="1" ht="25.7" customHeight="1">
      <c r="B88" s="33"/>
      <c r="C88" s="28" t="s">
        <v>31</v>
      </c>
      <c r="F88" s="26" t="str">
        <f>IF(E20="","",E20)</f>
        <v>Vyplň údaj</v>
      </c>
      <c r="I88" s="28" t="s">
        <v>38</v>
      </c>
      <c r="J88" s="31" t="str">
        <f>E26</f>
        <v>Jan Zamykal, CS ÚRS 2026/I</v>
      </c>
      <c r="L88" s="33"/>
    </row>
    <row r="89" spans="2:65" s="1" customFormat="1" ht="10.35" customHeight="1">
      <c r="B89" s="33"/>
      <c r="L89" s="33"/>
    </row>
    <row r="90" spans="2:65" s="10" customFormat="1" ht="29.25" customHeight="1">
      <c r="B90" s="112"/>
      <c r="C90" s="113" t="s">
        <v>154</v>
      </c>
      <c r="D90" s="114" t="s">
        <v>61</v>
      </c>
      <c r="E90" s="114" t="s">
        <v>57</v>
      </c>
      <c r="F90" s="114" t="s">
        <v>58</v>
      </c>
      <c r="G90" s="114" t="s">
        <v>155</v>
      </c>
      <c r="H90" s="114" t="s">
        <v>156</v>
      </c>
      <c r="I90" s="114" t="s">
        <v>157</v>
      </c>
      <c r="J90" s="114" t="s">
        <v>146</v>
      </c>
      <c r="K90" s="115" t="s">
        <v>158</v>
      </c>
      <c r="L90" s="112"/>
      <c r="M90" s="57" t="s">
        <v>19</v>
      </c>
      <c r="N90" s="58" t="s">
        <v>46</v>
      </c>
      <c r="O90" s="58" t="s">
        <v>159</v>
      </c>
      <c r="P90" s="58" t="s">
        <v>160</v>
      </c>
      <c r="Q90" s="58" t="s">
        <v>161</v>
      </c>
      <c r="R90" s="58" t="s">
        <v>162</v>
      </c>
      <c r="S90" s="58" t="s">
        <v>163</v>
      </c>
      <c r="T90" s="59" t="s">
        <v>164</v>
      </c>
    </row>
    <row r="91" spans="2:65" s="1" customFormat="1" ht="22.9" customHeight="1">
      <c r="B91" s="33"/>
      <c r="C91" s="62" t="s">
        <v>165</v>
      </c>
      <c r="J91" s="116">
        <f>BK91</f>
        <v>0</v>
      </c>
      <c r="L91" s="33"/>
      <c r="M91" s="60"/>
      <c r="N91" s="51"/>
      <c r="O91" s="51"/>
      <c r="P91" s="117">
        <f>P92</f>
        <v>0</v>
      </c>
      <c r="Q91" s="51"/>
      <c r="R91" s="117">
        <f>R92</f>
        <v>492.242796</v>
      </c>
      <c r="S91" s="51"/>
      <c r="T91" s="118">
        <f>T92</f>
        <v>83.07</v>
      </c>
      <c r="AT91" s="18" t="s">
        <v>75</v>
      </c>
      <c r="AU91" s="18" t="s">
        <v>147</v>
      </c>
      <c r="BK91" s="119">
        <f>BK92</f>
        <v>0</v>
      </c>
    </row>
    <row r="92" spans="2:65" s="11" customFormat="1" ht="25.9" customHeight="1">
      <c r="B92" s="120"/>
      <c r="D92" s="121" t="s">
        <v>75</v>
      </c>
      <c r="E92" s="122" t="s">
        <v>166</v>
      </c>
      <c r="F92" s="122" t="s">
        <v>167</v>
      </c>
      <c r="I92" s="123"/>
      <c r="J92" s="124">
        <f>BK92</f>
        <v>0</v>
      </c>
      <c r="L92" s="120"/>
      <c r="M92" s="125"/>
      <c r="P92" s="126">
        <f>P93+P155+P194+P223+P250</f>
        <v>0</v>
      </c>
      <c r="R92" s="126">
        <f>R93+R155+R194+R223+R250</f>
        <v>492.242796</v>
      </c>
      <c r="T92" s="127">
        <f>T93+T155+T194+T223+T250</f>
        <v>83.07</v>
      </c>
      <c r="AR92" s="121" t="s">
        <v>83</v>
      </c>
      <c r="AT92" s="128" t="s">
        <v>75</v>
      </c>
      <c r="AU92" s="128" t="s">
        <v>76</v>
      </c>
      <c r="AY92" s="121" t="s">
        <v>168</v>
      </c>
      <c r="BK92" s="129">
        <f>BK93+BK155+BK194+BK223+BK250</f>
        <v>0</v>
      </c>
    </row>
    <row r="93" spans="2:65" s="11" customFormat="1" ht="22.9" customHeight="1">
      <c r="B93" s="120"/>
      <c r="D93" s="121" t="s">
        <v>75</v>
      </c>
      <c r="E93" s="130" t="s">
        <v>83</v>
      </c>
      <c r="F93" s="130" t="s">
        <v>169</v>
      </c>
      <c r="I93" s="123"/>
      <c r="J93" s="131">
        <f>BK93</f>
        <v>0</v>
      </c>
      <c r="L93" s="120"/>
      <c r="M93" s="125"/>
      <c r="P93" s="126">
        <f>SUM(P94:P154)</f>
        <v>0</v>
      </c>
      <c r="R93" s="126">
        <f>SUM(R94:R154)</f>
        <v>244.904</v>
      </c>
      <c r="T93" s="127">
        <f>SUM(T94:T154)</f>
        <v>83.07</v>
      </c>
      <c r="AR93" s="121" t="s">
        <v>83</v>
      </c>
      <c r="AT93" s="128" t="s">
        <v>75</v>
      </c>
      <c r="AU93" s="128" t="s">
        <v>83</v>
      </c>
      <c r="AY93" s="121" t="s">
        <v>168</v>
      </c>
      <c r="BK93" s="129">
        <f>SUM(BK94:BK154)</f>
        <v>0</v>
      </c>
    </row>
    <row r="94" spans="2:65" s="1" customFormat="1" ht="44.25" customHeight="1">
      <c r="B94" s="33"/>
      <c r="C94" s="132" t="s">
        <v>83</v>
      </c>
      <c r="D94" s="132" t="s">
        <v>170</v>
      </c>
      <c r="E94" s="133" t="s">
        <v>608</v>
      </c>
      <c r="F94" s="134" t="s">
        <v>609</v>
      </c>
      <c r="G94" s="135" t="s">
        <v>173</v>
      </c>
      <c r="H94" s="136">
        <v>234</v>
      </c>
      <c r="I94" s="137"/>
      <c r="J94" s="138">
        <f>ROUND(I94*H94,2)</f>
        <v>0</v>
      </c>
      <c r="K94" s="134" t="s">
        <v>174</v>
      </c>
      <c r="L94" s="33"/>
      <c r="M94" s="139" t="s">
        <v>19</v>
      </c>
      <c r="N94" s="140" t="s">
        <v>47</v>
      </c>
      <c r="P94" s="141">
        <f>O94*H94</f>
        <v>0</v>
      </c>
      <c r="Q94" s="141">
        <v>0</v>
      </c>
      <c r="R94" s="141">
        <f>Q94*H94</f>
        <v>0</v>
      </c>
      <c r="S94" s="141">
        <v>0.35499999999999998</v>
      </c>
      <c r="T94" s="142">
        <f>S94*H94</f>
        <v>83.07</v>
      </c>
      <c r="AR94" s="143" t="s">
        <v>175</v>
      </c>
      <c r="AT94" s="143" t="s">
        <v>170</v>
      </c>
      <c r="AU94" s="143" t="s">
        <v>85</v>
      </c>
      <c r="AY94" s="18" t="s">
        <v>168</v>
      </c>
      <c r="BE94" s="144">
        <f>IF(N94="základní",J94,0)</f>
        <v>0</v>
      </c>
      <c r="BF94" s="144">
        <f>IF(N94="snížená",J94,0)</f>
        <v>0</v>
      </c>
      <c r="BG94" s="144">
        <f>IF(N94="zákl. přenesená",J94,0)</f>
        <v>0</v>
      </c>
      <c r="BH94" s="144">
        <f>IF(N94="sníž. přenesená",J94,0)</f>
        <v>0</v>
      </c>
      <c r="BI94" s="144">
        <f>IF(N94="nulová",J94,0)</f>
        <v>0</v>
      </c>
      <c r="BJ94" s="18" t="s">
        <v>83</v>
      </c>
      <c r="BK94" s="144">
        <f>ROUND(I94*H94,2)</f>
        <v>0</v>
      </c>
      <c r="BL94" s="18" t="s">
        <v>175</v>
      </c>
      <c r="BM94" s="143" t="s">
        <v>610</v>
      </c>
    </row>
    <row r="95" spans="2:65" s="1" customFormat="1" ht="11.25">
      <c r="B95" s="33"/>
      <c r="D95" s="145" t="s">
        <v>177</v>
      </c>
      <c r="F95" s="146" t="s">
        <v>611</v>
      </c>
      <c r="I95" s="147"/>
      <c r="L95" s="33"/>
      <c r="M95" s="148"/>
      <c r="T95" s="54"/>
      <c r="AT95" s="18" t="s">
        <v>177</v>
      </c>
      <c r="AU95" s="18" t="s">
        <v>85</v>
      </c>
    </row>
    <row r="96" spans="2:65" s="12" customFormat="1" ht="11.25">
      <c r="B96" s="149"/>
      <c r="D96" s="150" t="s">
        <v>179</v>
      </c>
      <c r="E96" s="151" t="s">
        <v>19</v>
      </c>
      <c r="F96" s="152" t="s">
        <v>612</v>
      </c>
      <c r="H96" s="151" t="s">
        <v>19</v>
      </c>
      <c r="I96" s="153"/>
      <c r="L96" s="149"/>
      <c r="M96" s="154"/>
      <c r="T96" s="155"/>
      <c r="AT96" s="151" t="s">
        <v>179</v>
      </c>
      <c r="AU96" s="151" t="s">
        <v>85</v>
      </c>
      <c r="AV96" s="12" t="s">
        <v>83</v>
      </c>
      <c r="AW96" s="12" t="s">
        <v>37</v>
      </c>
      <c r="AX96" s="12" t="s">
        <v>76</v>
      </c>
      <c r="AY96" s="151" t="s">
        <v>168</v>
      </c>
    </row>
    <row r="97" spans="2:65" s="12" customFormat="1" ht="11.25">
      <c r="B97" s="149"/>
      <c r="D97" s="150" t="s">
        <v>179</v>
      </c>
      <c r="E97" s="151" t="s">
        <v>19</v>
      </c>
      <c r="F97" s="152" t="s">
        <v>181</v>
      </c>
      <c r="H97" s="151" t="s">
        <v>19</v>
      </c>
      <c r="I97" s="153"/>
      <c r="L97" s="149"/>
      <c r="M97" s="154"/>
      <c r="T97" s="155"/>
      <c r="AT97" s="151" t="s">
        <v>179</v>
      </c>
      <c r="AU97" s="151" t="s">
        <v>85</v>
      </c>
      <c r="AV97" s="12" t="s">
        <v>83</v>
      </c>
      <c r="AW97" s="12" t="s">
        <v>37</v>
      </c>
      <c r="AX97" s="12" t="s">
        <v>76</v>
      </c>
      <c r="AY97" s="151" t="s">
        <v>168</v>
      </c>
    </row>
    <row r="98" spans="2:65" s="13" customFormat="1" ht="11.25">
      <c r="B98" s="156"/>
      <c r="D98" s="150" t="s">
        <v>179</v>
      </c>
      <c r="E98" s="157" t="s">
        <v>19</v>
      </c>
      <c r="F98" s="158" t="s">
        <v>613</v>
      </c>
      <c r="H98" s="159">
        <v>234</v>
      </c>
      <c r="I98" s="160"/>
      <c r="L98" s="156"/>
      <c r="M98" s="161"/>
      <c r="T98" s="162"/>
      <c r="AT98" s="157" t="s">
        <v>179</v>
      </c>
      <c r="AU98" s="157" t="s">
        <v>85</v>
      </c>
      <c r="AV98" s="13" t="s">
        <v>85</v>
      </c>
      <c r="AW98" s="13" t="s">
        <v>37</v>
      </c>
      <c r="AX98" s="13" t="s">
        <v>76</v>
      </c>
      <c r="AY98" s="157" t="s">
        <v>168</v>
      </c>
    </row>
    <row r="99" spans="2:65" s="14" customFormat="1" ht="11.25">
      <c r="B99" s="163"/>
      <c r="D99" s="150" t="s">
        <v>179</v>
      </c>
      <c r="E99" s="164" t="s">
        <v>19</v>
      </c>
      <c r="F99" s="165" t="s">
        <v>183</v>
      </c>
      <c r="H99" s="166">
        <v>234</v>
      </c>
      <c r="I99" s="167"/>
      <c r="L99" s="163"/>
      <c r="M99" s="168"/>
      <c r="T99" s="169"/>
      <c r="AT99" s="164" t="s">
        <v>179</v>
      </c>
      <c r="AU99" s="164" t="s">
        <v>85</v>
      </c>
      <c r="AV99" s="14" t="s">
        <v>175</v>
      </c>
      <c r="AW99" s="14" t="s">
        <v>37</v>
      </c>
      <c r="AX99" s="14" t="s">
        <v>83</v>
      </c>
      <c r="AY99" s="164" t="s">
        <v>168</v>
      </c>
    </row>
    <row r="100" spans="2:65" s="1" customFormat="1" ht="37.9" customHeight="1">
      <c r="B100" s="33"/>
      <c r="C100" s="132" t="s">
        <v>85</v>
      </c>
      <c r="D100" s="132" t="s">
        <v>170</v>
      </c>
      <c r="E100" s="133" t="s">
        <v>614</v>
      </c>
      <c r="F100" s="134" t="s">
        <v>615</v>
      </c>
      <c r="G100" s="135" t="s">
        <v>283</v>
      </c>
      <c r="H100" s="136">
        <v>223.71899999999999</v>
      </c>
      <c r="I100" s="137"/>
      <c r="J100" s="138">
        <f>ROUND(I100*H100,2)</f>
        <v>0</v>
      </c>
      <c r="K100" s="134" t="s">
        <v>174</v>
      </c>
      <c r="L100" s="33"/>
      <c r="M100" s="139" t="s">
        <v>19</v>
      </c>
      <c r="N100" s="140" t="s">
        <v>47</v>
      </c>
      <c r="P100" s="141">
        <f>O100*H100</f>
        <v>0</v>
      </c>
      <c r="Q100" s="141">
        <v>0</v>
      </c>
      <c r="R100" s="141">
        <f>Q100*H100</f>
        <v>0</v>
      </c>
      <c r="S100" s="141">
        <v>0</v>
      </c>
      <c r="T100" s="142">
        <f>S100*H100</f>
        <v>0</v>
      </c>
      <c r="AR100" s="143" t="s">
        <v>175</v>
      </c>
      <c r="AT100" s="143" t="s">
        <v>170</v>
      </c>
      <c r="AU100" s="143" t="s">
        <v>85</v>
      </c>
      <c r="AY100" s="18" t="s">
        <v>168</v>
      </c>
      <c r="BE100" s="144">
        <f>IF(N100="základní",J100,0)</f>
        <v>0</v>
      </c>
      <c r="BF100" s="144">
        <f>IF(N100="snížená",J100,0)</f>
        <v>0</v>
      </c>
      <c r="BG100" s="144">
        <f>IF(N100="zákl. přenesená",J100,0)</f>
        <v>0</v>
      </c>
      <c r="BH100" s="144">
        <f>IF(N100="sníž. přenesená",J100,0)</f>
        <v>0</v>
      </c>
      <c r="BI100" s="144">
        <f>IF(N100="nulová",J100,0)</f>
        <v>0</v>
      </c>
      <c r="BJ100" s="18" t="s">
        <v>83</v>
      </c>
      <c r="BK100" s="144">
        <f>ROUND(I100*H100,2)</f>
        <v>0</v>
      </c>
      <c r="BL100" s="18" t="s">
        <v>175</v>
      </c>
      <c r="BM100" s="143" t="s">
        <v>616</v>
      </c>
    </row>
    <row r="101" spans="2:65" s="1" customFormat="1" ht="11.25">
      <c r="B101" s="33"/>
      <c r="D101" s="145" t="s">
        <v>177</v>
      </c>
      <c r="F101" s="146" t="s">
        <v>617</v>
      </c>
      <c r="I101" s="147"/>
      <c r="L101" s="33"/>
      <c r="M101" s="148"/>
      <c r="T101" s="54"/>
      <c r="AT101" s="18" t="s">
        <v>177</v>
      </c>
      <c r="AU101" s="18" t="s">
        <v>85</v>
      </c>
    </row>
    <row r="102" spans="2:65" s="1" customFormat="1" ht="29.25">
      <c r="B102" s="33"/>
      <c r="D102" s="150" t="s">
        <v>324</v>
      </c>
      <c r="F102" s="177" t="s">
        <v>618</v>
      </c>
      <c r="I102" s="147"/>
      <c r="L102" s="33"/>
      <c r="M102" s="148"/>
      <c r="T102" s="54"/>
      <c r="AT102" s="18" t="s">
        <v>324</v>
      </c>
      <c r="AU102" s="18" t="s">
        <v>85</v>
      </c>
    </row>
    <row r="103" spans="2:65" s="12" customFormat="1" ht="22.5">
      <c r="B103" s="149"/>
      <c r="D103" s="150" t="s">
        <v>179</v>
      </c>
      <c r="E103" s="151" t="s">
        <v>19</v>
      </c>
      <c r="F103" s="152" t="s">
        <v>619</v>
      </c>
      <c r="H103" s="151" t="s">
        <v>19</v>
      </c>
      <c r="I103" s="153"/>
      <c r="L103" s="149"/>
      <c r="M103" s="154"/>
      <c r="T103" s="155"/>
      <c r="AT103" s="151" t="s">
        <v>179</v>
      </c>
      <c r="AU103" s="151" t="s">
        <v>85</v>
      </c>
      <c r="AV103" s="12" t="s">
        <v>83</v>
      </c>
      <c r="AW103" s="12" t="s">
        <v>37</v>
      </c>
      <c r="AX103" s="12" t="s">
        <v>76</v>
      </c>
      <c r="AY103" s="151" t="s">
        <v>168</v>
      </c>
    </row>
    <row r="104" spans="2:65" s="12" customFormat="1" ht="11.25">
      <c r="B104" s="149"/>
      <c r="D104" s="150" t="s">
        <v>179</v>
      </c>
      <c r="E104" s="151" t="s">
        <v>19</v>
      </c>
      <c r="F104" s="152" t="s">
        <v>213</v>
      </c>
      <c r="H104" s="151" t="s">
        <v>19</v>
      </c>
      <c r="I104" s="153"/>
      <c r="L104" s="149"/>
      <c r="M104" s="154"/>
      <c r="T104" s="155"/>
      <c r="AT104" s="151" t="s">
        <v>179</v>
      </c>
      <c r="AU104" s="151" t="s">
        <v>85</v>
      </c>
      <c r="AV104" s="12" t="s">
        <v>83</v>
      </c>
      <c r="AW104" s="12" t="s">
        <v>37</v>
      </c>
      <c r="AX104" s="12" t="s">
        <v>76</v>
      </c>
      <c r="AY104" s="151" t="s">
        <v>168</v>
      </c>
    </row>
    <row r="105" spans="2:65" s="12" customFormat="1" ht="11.25">
      <c r="B105" s="149"/>
      <c r="D105" s="150" t="s">
        <v>179</v>
      </c>
      <c r="E105" s="151" t="s">
        <v>19</v>
      </c>
      <c r="F105" s="152" t="s">
        <v>620</v>
      </c>
      <c r="H105" s="151" t="s">
        <v>19</v>
      </c>
      <c r="I105" s="153"/>
      <c r="L105" s="149"/>
      <c r="M105" s="154"/>
      <c r="T105" s="155"/>
      <c r="AT105" s="151" t="s">
        <v>179</v>
      </c>
      <c r="AU105" s="151" t="s">
        <v>85</v>
      </c>
      <c r="AV105" s="12" t="s">
        <v>83</v>
      </c>
      <c r="AW105" s="12" t="s">
        <v>37</v>
      </c>
      <c r="AX105" s="12" t="s">
        <v>76</v>
      </c>
      <c r="AY105" s="151" t="s">
        <v>168</v>
      </c>
    </row>
    <row r="106" spans="2:65" s="13" customFormat="1" ht="11.25">
      <c r="B106" s="156"/>
      <c r="D106" s="150" t="s">
        <v>179</v>
      </c>
      <c r="E106" s="157" t="s">
        <v>19</v>
      </c>
      <c r="F106" s="158" t="s">
        <v>621</v>
      </c>
      <c r="H106" s="159">
        <v>119.669</v>
      </c>
      <c r="I106" s="160"/>
      <c r="L106" s="156"/>
      <c r="M106" s="161"/>
      <c r="T106" s="162"/>
      <c r="AT106" s="157" t="s">
        <v>179</v>
      </c>
      <c r="AU106" s="157" t="s">
        <v>85</v>
      </c>
      <c r="AV106" s="13" t="s">
        <v>85</v>
      </c>
      <c r="AW106" s="13" t="s">
        <v>37</v>
      </c>
      <c r="AX106" s="13" t="s">
        <v>76</v>
      </c>
      <c r="AY106" s="157" t="s">
        <v>168</v>
      </c>
    </row>
    <row r="107" spans="2:65" s="12" customFormat="1" ht="11.25">
      <c r="B107" s="149"/>
      <c r="D107" s="150" t="s">
        <v>179</v>
      </c>
      <c r="E107" s="151" t="s">
        <v>19</v>
      </c>
      <c r="F107" s="152" t="s">
        <v>622</v>
      </c>
      <c r="H107" s="151" t="s">
        <v>19</v>
      </c>
      <c r="I107" s="153"/>
      <c r="L107" s="149"/>
      <c r="M107" s="154"/>
      <c r="T107" s="155"/>
      <c r="AT107" s="151" t="s">
        <v>179</v>
      </c>
      <c r="AU107" s="151" t="s">
        <v>85</v>
      </c>
      <c r="AV107" s="12" t="s">
        <v>83</v>
      </c>
      <c r="AW107" s="12" t="s">
        <v>37</v>
      </c>
      <c r="AX107" s="12" t="s">
        <v>76</v>
      </c>
      <c r="AY107" s="151" t="s">
        <v>168</v>
      </c>
    </row>
    <row r="108" spans="2:65" s="13" customFormat="1" ht="11.25">
      <c r="B108" s="156"/>
      <c r="D108" s="150" t="s">
        <v>179</v>
      </c>
      <c r="E108" s="157" t="s">
        <v>19</v>
      </c>
      <c r="F108" s="158" t="s">
        <v>623</v>
      </c>
      <c r="H108" s="159">
        <v>-35.1</v>
      </c>
      <c r="I108" s="160"/>
      <c r="L108" s="156"/>
      <c r="M108" s="161"/>
      <c r="T108" s="162"/>
      <c r="AT108" s="157" t="s">
        <v>179</v>
      </c>
      <c r="AU108" s="157" t="s">
        <v>85</v>
      </c>
      <c r="AV108" s="13" t="s">
        <v>85</v>
      </c>
      <c r="AW108" s="13" t="s">
        <v>37</v>
      </c>
      <c r="AX108" s="13" t="s">
        <v>76</v>
      </c>
      <c r="AY108" s="157" t="s">
        <v>168</v>
      </c>
    </row>
    <row r="109" spans="2:65" s="15" customFormat="1" ht="11.25">
      <c r="B109" s="170"/>
      <c r="D109" s="150" t="s">
        <v>179</v>
      </c>
      <c r="E109" s="171" t="s">
        <v>19</v>
      </c>
      <c r="F109" s="172" t="s">
        <v>257</v>
      </c>
      <c r="H109" s="173">
        <v>84.569000000000003</v>
      </c>
      <c r="I109" s="174"/>
      <c r="L109" s="170"/>
      <c r="M109" s="175"/>
      <c r="T109" s="176"/>
      <c r="AT109" s="171" t="s">
        <v>179</v>
      </c>
      <c r="AU109" s="171" t="s">
        <v>85</v>
      </c>
      <c r="AV109" s="15" t="s">
        <v>191</v>
      </c>
      <c r="AW109" s="15" t="s">
        <v>37</v>
      </c>
      <c r="AX109" s="15" t="s">
        <v>76</v>
      </c>
      <c r="AY109" s="171" t="s">
        <v>168</v>
      </c>
    </row>
    <row r="110" spans="2:65" s="12" customFormat="1" ht="11.25">
      <c r="B110" s="149"/>
      <c r="D110" s="150" t="s">
        <v>179</v>
      </c>
      <c r="E110" s="151" t="s">
        <v>19</v>
      </c>
      <c r="F110" s="152" t="s">
        <v>624</v>
      </c>
      <c r="H110" s="151" t="s">
        <v>19</v>
      </c>
      <c r="I110" s="153"/>
      <c r="L110" s="149"/>
      <c r="M110" s="154"/>
      <c r="T110" s="155"/>
      <c r="AT110" s="151" t="s">
        <v>179</v>
      </c>
      <c r="AU110" s="151" t="s">
        <v>85</v>
      </c>
      <c r="AV110" s="12" t="s">
        <v>83</v>
      </c>
      <c r="AW110" s="12" t="s">
        <v>37</v>
      </c>
      <c r="AX110" s="12" t="s">
        <v>76</v>
      </c>
      <c r="AY110" s="151" t="s">
        <v>168</v>
      </c>
    </row>
    <row r="111" spans="2:65" s="12" customFormat="1" ht="11.25">
      <c r="B111" s="149"/>
      <c r="D111" s="150" t="s">
        <v>179</v>
      </c>
      <c r="E111" s="151" t="s">
        <v>19</v>
      </c>
      <c r="F111" s="152" t="s">
        <v>620</v>
      </c>
      <c r="H111" s="151" t="s">
        <v>19</v>
      </c>
      <c r="I111" s="153"/>
      <c r="L111" s="149"/>
      <c r="M111" s="154"/>
      <c r="T111" s="155"/>
      <c r="AT111" s="151" t="s">
        <v>179</v>
      </c>
      <c r="AU111" s="151" t="s">
        <v>85</v>
      </c>
      <c r="AV111" s="12" t="s">
        <v>83</v>
      </c>
      <c r="AW111" s="12" t="s">
        <v>37</v>
      </c>
      <c r="AX111" s="12" t="s">
        <v>76</v>
      </c>
      <c r="AY111" s="151" t="s">
        <v>168</v>
      </c>
    </row>
    <row r="112" spans="2:65" s="13" customFormat="1" ht="11.25">
      <c r="B112" s="156"/>
      <c r="D112" s="150" t="s">
        <v>179</v>
      </c>
      <c r="E112" s="157" t="s">
        <v>19</v>
      </c>
      <c r="F112" s="158" t="s">
        <v>625</v>
      </c>
      <c r="H112" s="159">
        <v>139.15</v>
      </c>
      <c r="I112" s="160"/>
      <c r="L112" s="156"/>
      <c r="M112" s="161"/>
      <c r="T112" s="162"/>
      <c r="AT112" s="157" t="s">
        <v>179</v>
      </c>
      <c r="AU112" s="157" t="s">
        <v>85</v>
      </c>
      <c r="AV112" s="13" t="s">
        <v>85</v>
      </c>
      <c r="AW112" s="13" t="s">
        <v>37</v>
      </c>
      <c r="AX112" s="13" t="s">
        <v>76</v>
      </c>
      <c r="AY112" s="157" t="s">
        <v>168</v>
      </c>
    </row>
    <row r="113" spans="2:65" s="15" customFormat="1" ht="11.25">
      <c r="B113" s="170"/>
      <c r="D113" s="150" t="s">
        <v>179</v>
      </c>
      <c r="E113" s="171" t="s">
        <v>19</v>
      </c>
      <c r="F113" s="172" t="s">
        <v>257</v>
      </c>
      <c r="H113" s="173">
        <v>139.15</v>
      </c>
      <c r="I113" s="174"/>
      <c r="L113" s="170"/>
      <c r="M113" s="175"/>
      <c r="T113" s="176"/>
      <c r="AT113" s="171" t="s">
        <v>179</v>
      </c>
      <c r="AU113" s="171" t="s">
        <v>85</v>
      </c>
      <c r="AV113" s="15" t="s">
        <v>191</v>
      </c>
      <c r="AW113" s="15" t="s">
        <v>37</v>
      </c>
      <c r="AX113" s="15" t="s">
        <v>76</v>
      </c>
      <c r="AY113" s="171" t="s">
        <v>168</v>
      </c>
    </row>
    <row r="114" spans="2:65" s="14" customFormat="1" ht="11.25">
      <c r="B114" s="163"/>
      <c r="D114" s="150" t="s">
        <v>179</v>
      </c>
      <c r="E114" s="164" t="s">
        <v>19</v>
      </c>
      <c r="F114" s="165" t="s">
        <v>183</v>
      </c>
      <c r="H114" s="166">
        <v>223.71899999999999</v>
      </c>
      <c r="I114" s="167"/>
      <c r="L114" s="163"/>
      <c r="M114" s="168"/>
      <c r="T114" s="169"/>
      <c r="AT114" s="164" t="s">
        <v>179</v>
      </c>
      <c r="AU114" s="164" t="s">
        <v>85</v>
      </c>
      <c r="AV114" s="14" t="s">
        <v>175</v>
      </c>
      <c r="AW114" s="14" t="s">
        <v>37</v>
      </c>
      <c r="AX114" s="14" t="s">
        <v>83</v>
      </c>
      <c r="AY114" s="164" t="s">
        <v>168</v>
      </c>
    </row>
    <row r="115" spans="2:65" s="1" customFormat="1" ht="62.65" customHeight="1">
      <c r="B115" s="33"/>
      <c r="C115" s="132" t="s">
        <v>175</v>
      </c>
      <c r="D115" s="132" t="s">
        <v>170</v>
      </c>
      <c r="E115" s="133" t="s">
        <v>388</v>
      </c>
      <c r="F115" s="134" t="s">
        <v>389</v>
      </c>
      <c r="G115" s="135" t="s">
        <v>283</v>
      </c>
      <c r="H115" s="136">
        <v>207.31899999999999</v>
      </c>
      <c r="I115" s="137"/>
      <c r="J115" s="138">
        <f>ROUND(I115*H115,2)</f>
        <v>0</v>
      </c>
      <c r="K115" s="134" t="s">
        <v>174</v>
      </c>
      <c r="L115" s="33"/>
      <c r="M115" s="139" t="s">
        <v>19</v>
      </c>
      <c r="N115" s="140" t="s">
        <v>47</v>
      </c>
      <c r="P115" s="141">
        <f>O115*H115</f>
        <v>0</v>
      </c>
      <c r="Q115" s="141">
        <v>0</v>
      </c>
      <c r="R115" s="141">
        <f>Q115*H115</f>
        <v>0</v>
      </c>
      <c r="S115" s="141">
        <v>0</v>
      </c>
      <c r="T115" s="142">
        <f>S115*H115</f>
        <v>0</v>
      </c>
      <c r="AR115" s="143" t="s">
        <v>175</v>
      </c>
      <c r="AT115" s="143" t="s">
        <v>170</v>
      </c>
      <c r="AU115" s="143" t="s">
        <v>85</v>
      </c>
      <c r="AY115" s="18" t="s">
        <v>168</v>
      </c>
      <c r="BE115" s="144">
        <f>IF(N115="základní",J115,0)</f>
        <v>0</v>
      </c>
      <c r="BF115" s="144">
        <f>IF(N115="snížená",J115,0)</f>
        <v>0</v>
      </c>
      <c r="BG115" s="144">
        <f>IF(N115="zákl. přenesená",J115,0)</f>
        <v>0</v>
      </c>
      <c r="BH115" s="144">
        <f>IF(N115="sníž. přenesená",J115,0)</f>
        <v>0</v>
      </c>
      <c r="BI115" s="144">
        <f>IF(N115="nulová",J115,0)</f>
        <v>0</v>
      </c>
      <c r="BJ115" s="18" t="s">
        <v>83</v>
      </c>
      <c r="BK115" s="144">
        <f>ROUND(I115*H115,2)</f>
        <v>0</v>
      </c>
      <c r="BL115" s="18" t="s">
        <v>175</v>
      </c>
      <c r="BM115" s="143" t="s">
        <v>626</v>
      </c>
    </row>
    <row r="116" spans="2:65" s="1" customFormat="1" ht="11.25">
      <c r="B116" s="33"/>
      <c r="D116" s="145" t="s">
        <v>177</v>
      </c>
      <c r="F116" s="146" t="s">
        <v>391</v>
      </c>
      <c r="I116" s="147"/>
      <c r="L116" s="33"/>
      <c r="M116" s="148"/>
      <c r="T116" s="54"/>
      <c r="AT116" s="18" t="s">
        <v>177</v>
      </c>
      <c r="AU116" s="18" t="s">
        <v>85</v>
      </c>
    </row>
    <row r="117" spans="2:65" s="12" customFormat="1" ht="22.5">
      <c r="B117" s="149"/>
      <c r="D117" s="150" t="s">
        <v>179</v>
      </c>
      <c r="E117" s="151" t="s">
        <v>19</v>
      </c>
      <c r="F117" s="152" t="s">
        <v>392</v>
      </c>
      <c r="H117" s="151" t="s">
        <v>19</v>
      </c>
      <c r="I117" s="153"/>
      <c r="L117" s="149"/>
      <c r="M117" s="154"/>
      <c r="T117" s="155"/>
      <c r="AT117" s="151" t="s">
        <v>179</v>
      </c>
      <c r="AU117" s="151" t="s">
        <v>85</v>
      </c>
      <c r="AV117" s="12" t="s">
        <v>83</v>
      </c>
      <c r="AW117" s="12" t="s">
        <v>37</v>
      </c>
      <c r="AX117" s="12" t="s">
        <v>76</v>
      </c>
      <c r="AY117" s="151" t="s">
        <v>168</v>
      </c>
    </row>
    <row r="118" spans="2:65" s="13" customFormat="1" ht="11.25">
      <c r="B118" s="156"/>
      <c r="D118" s="150" t="s">
        <v>179</v>
      </c>
      <c r="E118" s="157" t="s">
        <v>19</v>
      </c>
      <c r="F118" s="158" t="s">
        <v>627</v>
      </c>
      <c r="H118" s="159">
        <v>223.71899999999999</v>
      </c>
      <c r="I118" s="160"/>
      <c r="L118" s="156"/>
      <c r="M118" s="161"/>
      <c r="T118" s="162"/>
      <c r="AT118" s="157" t="s">
        <v>179</v>
      </c>
      <c r="AU118" s="157" t="s">
        <v>85</v>
      </c>
      <c r="AV118" s="13" t="s">
        <v>85</v>
      </c>
      <c r="AW118" s="13" t="s">
        <v>37</v>
      </c>
      <c r="AX118" s="13" t="s">
        <v>76</v>
      </c>
      <c r="AY118" s="157" t="s">
        <v>168</v>
      </c>
    </row>
    <row r="119" spans="2:65" s="13" customFormat="1" ht="11.25">
      <c r="B119" s="156"/>
      <c r="D119" s="150" t="s">
        <v>179</v>
      </c>
      <c r="E119" s="157" t="s">
        <v>19</v>
      </c>
      <c r="F119" s="158" t="s">
        <v>628</v>
      </c>
      <c r="H119" s="159">
        <v>-16.399999999999999</v>
      </c>
      <c r="I119" s="160"/>
      <c r="L119" s="156"/>
      <c r="M119" s="161"/>
      <c r="T119" s="162"/>
      <c r="AT119" s="157" t="s">
        <v>179</v>
      </c>
      <c r="AU119" s="157" t="s">
        <v>85</v>
      </c>
      <c r="AV119" s="13" t="s">
        <v>85</v>
      </c>
      <c r="AW119" s="13" t="s">
        <v>37</v>
      </c>
      <c r="AX119" s="13" t="s">
        <v>76</v>
      </c>
      <c r="AY119" s="157" t="s">
        <v>168</v>
      </c>
    </row>
    <row r="120" spans="2:65" s="14" customFormat="1" ht="11.25">
      <c r="B120" s="163"/>
      <c r="D120" s="150" t="s">
        <v>179</v>
      </c>
      <c r="E120" s="164" t="s">
        <v>19</v>
      </c>
      <c r="F120" s="165" t="s">
        <v>183</v>
      </c>
      <c r="H120" s="166">
        <v>207.31899999999999</v>
      </c>
      <c r="I120" s="167"/>
      <c r="L120" s="163"/>
      <c r="M120" s="168"/>
      <c r="T120" s="169"/>
      <c r="AT120" s="164" t="s">
        <v>179</v>
      </c>
      <c r="AU120" s="164" t="s">
        <v>85</v>
      </c>
      <c r="AV120" s="14" t="s">
        <v>175</v>
      </c>
      <c r="AW120" s="14" t="s">
        <v>37</v>
      </c>
      <c r="AX120" s="14" t="s">
        <v>83</v>
      </c>
      <c r="AY120" s="164" t="s">
        <v>168</v>
      </c>
    </row>
    <row r="121" spans="2:65" s="1" customFormat="1" ht="66.75" customHeight="1">
      <c r="B121" s="33"/>
      <c r="C121" s="132" t="s">
        <v>190</v>
      </c>
      <c r="D121" s="132" t="s">
        <v>170</v>
      </c>
      <c r="E121" s="133" t="s">
        <v>394</v>
      </c>
      <c r="F121" s="134" t="s">
        <v>395</v>
      </c>
      <c r="G121" s="135" t="s">
        <v>283</v>
      </c>
      <c r="H121" s="136">
        <v>1451.2329999999999</v>
      </c>
      <c r="I121" s="137"/>
      <c r="J121" s="138">
        <f>ROUND(I121*H121,2)</f>
        <v>0</v>
      </c>
      <c r="K121" s="134" t="s">
        <v>174</v>
      </c>
      <c r="L121" s="33"/>
      <c r="M121" s="139" t="s">
        <v>19</v>
      </c>
      <c r="N121" s="140" t="s">
        <v>47</v>
      </c>
      <c r="P121" s="141">
        <f>O121*H121</f>
        <v>0</v>
      </c>
      <c r="Q121" s="141">
        <v>0</v>
      </c>
      <c r="R121" s="141">
        <f>Q121*H121</f>
        <v>0</v>
      </c>
      <c r="S121" s="141">
        <v>0</v>
      </c>
      <c r="T121" s="142">
        <f>S121*H121</f>
        <v>0</v>
      </c>
      <c r="AR121" s="143" t="s">
        <v>175</v>
      </c>
      <c r="AT121" s="143" t="s">
        <v>170</v>
      </c>
      <c r="AU121" s="143" t="s">
        <v>85</v>
      </c>
      <c r="AY121" s="18" t="s">
        <v>168</v>
      </c>
      <c r="BE121" s="144">
        <f>IF(N121="základní",J121,0)</f>
        <v>0</v>
      </c>
      <c r="BF121" s="144">
        <f>IF(N121="snížená",J121,0)</f>
        <v>0</v>
      </c>
      <c r="BG121" s="144">
        <f>IF(N121="zákl. přenesená",J121,0)</f>
        <v>0</v>
      </c>
      <c r="BH121" s="144">
        <f>IF(N121="sníž. přenesená",J121,0)</f>
        <v>0</v>
      </c>
      <c r="BI121" s="144">
        <f>IF(N121="nulová",J121,0)</f>
        <v>0</v>
      </c>
      <c r="BJ121" s="18" t="s">
        <v>83</v>
      </c>
      <c r="BK121" s="144">
        <f>ROUND(I121*H121,2)</f>
        <v>0</v>
      </c>
      <c r="BL121" s="18" t="s">
        <v>175</v>
      </c>
      <c r="BM121" s="143" t="s">
        <v>629</v>
      </c>
    </row>
    <row r="122" spans="2:65" s="1" customFormat="1" ht="11.25">
      <c r="B122" s="33"/>
      <c r="D122" s="145" t="s">
        <v>177</v>
      </c>
      <c r="F122" s="146" t="s">
        <v>397</v>
      </c>
      <c r="I122" s="147"/>
      <c r="L122" s="33"/>
      <c r="M122" s="148"/>
      <c r="T122" s="54"/>
      <c r="AT122" s="18" t="s">
        <v>177</v>
      </c>
      <c r="AU122" s="18" t="s">
        <v>85</v>
      </c>
    </row>
    <row r="123" spans="2:65" s="12" customFormat="1" ht="22.5">
      <c r="B123" s="149"/>
      <c r="D123" s="150" t="s">
        <v>179</v>
      </c>
      <c r="E123" s="151" t="s">
        <v>19</v>
      </c>
      <c r="F123" s="152" t="s">
        <v>392</v>
      </c>
      <c r="H123" s="151" t="s">
        <v>19</v>
      </c>
      <c r="I123" s="153"/>
      <c r="L123" s="149"/>
      <c r="M123" s="154"/>
      <c r="T123" s="155"/>
      <c r="AT123" s="151" t="s">
        <v>179</v>
      </c>
      <c r="AU123" s="151" t="s">
        <v>85</v>
      </c>
      <c r="AV123" s="12" t="s">
        <v>83</v>
      </c>
      <c r="AW123" s="12" t="s">
        <v>37</v>
      </c>
      <c r="AX123" s="12" t="s">
        <v>76</v>
      </c>
      <c r="AY123" s="151" t="s">
        <v>168</v>
      </c>
    </row>
    <row r="124" spans="2:65" s="13" customFormat="1" ht="11.25">
      <c r="B124" s="156"/>
      <c r="D124" s="150" t="s">
        <v>179</v>
      </c>
      <c r="E124" s="157" t="s">
        <v>19</v>
      </c>
      <c r="F124" s="158" t="s">
        <v>630</v>
      </c>
      <c r="H124" s="159">
        <v>1451.2329999999999</v>
      </c>
      <c r="I124" s="160"/>
      <c r="L124" s="156"/>
      <c r="M124" s="161"/>
      <c r="T124" s="162"/>
      <c r="AT124" s="157" t="s">
        <v>179</v>
      </c>
      <c r="AU124" s="157" t="s">
        <v>85</v>
      </c>
      <c r="AV124" s="13" t="s">
        <v>85</v>
      </c>
      <c r="AW124" s="13" t="s">
        <v>37</v>
      </c>
      <c r="AX124" s="13" t="s">
        <v>76</v>
      </c>
      <c r="AY124" s="157" t="s">
        <v>168</v>
      </c>
    </row>
    <row r="125" spans="2:65" s="14" customFormat="1" ht="11.25">
      <c r="B125" s="163"/>
      <c r="D125" s="150" t="s">
        <v>179</v>
      </c>
      <c r="E125" s="164" t="s">
        <v>19</v>
      </c>
      <c r="F125" s="165" t="s">
        <v>183</v>
      </c>
      <c r="H125" s="166">
        <v>1451.2329999999999</v>
      </c>
      <c r="I125" s="167"/>
      <c r="L125" s="163"/>
      <c r="M125" s="168"/>
      <c r="T125" s="169"/>
      <c r="AT125" s="164" t="s">
        <v>179</v>
      </c>
      <c r="AU125" s="164" t="s">
        <v>85</v>
      </c>
      <c r="AV125" s="14" t="s">
        <v>175</v>
      </c>
      <c r="AW125" s="14" t="s">
        <v>37</v>
      </c>
      <c r="AX125" s="14" t="s">
        <v>83</v>
      </c>
      <c r="AY125" s="164" t="s">
        <v>168</v>
      </c>
    </row>
    <row r="126" spans="2:65" s="1" customFormat="1" ht="55.5" customHeight="1">
      <c r="B126" s="33"/>
      <c r="C126" s="132" t="s">
        <v>207</v>
      </c>
      <c r="D126" s="132" t="s">
        <v>170</v>
      </c>
      <c r="E126" s="133" t="s">
        <v>631</v>
      </c>
      <c r="F126" s="134" t="s">
        <v>632</v>
      </c>
      <c r="G126" s="135" t="s">
        <v>283</v>
      </c>
      <c r="H126" s="136">
        <v>139.15</v>
      </c>
      <c r="I126" s="137"/>
      <c r="J126" s="138">
        <f>ROUND(I126*H126,2)</f>
        <v>0</v>
      </c>
      <c r="K126" s="134" t="s">
        <v>174</v>
      </c>
      <c r="L126" s="33"/>
      <c r="M126" s="139" t="s">
        <v>19</v>
      </c>
      <c r="N126" s="140" t="s">
        <v>47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175</v>
      </c>
      <c r="AT126" s="143" t="s">
        <v>170</v>
      </c>
      <c r="AU126" s="143" t="s">
        <v>85</v>
      </c>
      <c r="AY126" s="18" t="s">
        <v>168</v>
      </c>
      <c r="BE126" s="144">
        <f>IF(N126="základní",J126,0)</f>
        <v>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8" t="s">
        <v>83</v>
      </c>
      <c r="BK126" s="144">
        <f>ROUND(I126*H126,2)</f>
        <v>0</v>
      </c>
      <c r="BL126" s="18" t="s">
        <v>175</v>
      </c>
      <c r="BM126" s="143" t="s">
        <v>633</v>
      </c>
    </row>
    <row r="127" spans="2:65" s="1" customFormat="1" ht="11.25">
      <c r="B127" s="33"/>
      <c r="D127" s="145" t="s">
        <v>177</v>
      </c>
      <c r="F127" s="146" t="s">
        <v>634</v>
      </c>
      <c r="I127" s="147"/>
      <c r="L127" s="33"/>
      <c r="M127" s="148"/>
      <c r="T127" s="54"/>
      <c r="AT127" s="18" t="s">
        <v>177</v>
      </c>
      <c r="AU127" s="18" t="s">
        <v>85</v>
      </c>
    </row>
    <row r="128" spans="2:65" s="12" customFormat="1" ht="22.5">
      <c r="B128" s="149"/>
      <c r="D128" s="150" t="s">
        <v>179</v>
      </c>
      <c r="E128" s="151" t="s">
        <v>19</v>
      </c>
      <c r="F128" s="152" t="s">
        <v>635</v>
      </c>
      <c r="H128" s="151" t="s">
        <v>19</v>
      </c>
      <c r="I128" s="153"/>
      <c r="L128" s="149"/>
      <c r="M128" s="154"/>
      <c r="T128" s="155"/>
      <c r="AT128" s="151" t="s">
        <v>179</v>
      </c>
      <c r="AU128" s="151" t="s">
        <v>85</v>
      </c>
      <c r="AV128" s="12" t="s">
        <v>83</v>
      </c>
      <c r="AW128" s="12" t="s">
        <v>37</v>
      </c>
      <c r="AX128" s="12" t="s">
        <v>76</v>
      </c>
      <c r="AY128" s="151" t="s">
        <v>168</v>
      </c>
    </row>
    <row r="129" spans="2:65" s="12" customFormat="1" ht="11.25">
      <c r="B129" s="149"/>
      <c r="D129" s="150" t="s">
        <v>179</v>
      </c>
      <c r="E129" s="151" t="s">
        <v>19</v>
      </c>
      <c r="F129" s="152" t="s">
        <v>213</v>
      </c>
      <c r="H129" s="151" t="s">
        <v>19</v>
      </c>
      <c r="I129" s="153"/>
      <c r="L129" s="149"/>
      <c r="M129" s="154"/>
      <c r="T129" s="155"/>
      <c r="AT129" s="151" t="s">
        <v>179</v>
      </c>
      <c r="AU129" s="151" t="s">
        <v>85</v>
      </c>
      <c r="AV129" s="12" t="s">
        <v>83</v>
      </c>
      <c r="AW129" s="12" t="s">
        <v>37</v>
      </c>
      <c r="AX129" s="12" t="s">
        <v>76</v>
      </c>
      <c r="AY129" s="151" t="s">
        <v>168</v>
      </c>
    </row>
    <row r="130" spans="2:65" s="12" customFormat="1" ht="11.25">
      <c r="B130" s="149"/>
      <c r="D130" s="150" t="s">
        <v>179</v>
      </c>
      <c r="E130" s="151" t="s">
        <v>19</v>
      </c>
      <c r="F130" s="152" t="s">
        <v>620</v>
      </c>
      <c r="H130" s="151" t="s">
        <v>19</v>
      </c>
      <c r="I130" s="153"/>
      <c r="L130" s="149"/>
      <c r="M130" s="154"/>
      <c r="T130" s="155"/>
      <c r="AT130" s="151" t="s">
        <v>179</v>
      </c>
      <c r="AU130" s="151" t="s">
        <v>85</v>
      </c>
      <c r="AV130" s="12" t="s">
        <v>83</v>
      </c>
      <c r="AW130" s="12" t="s">
        <v>37</v>
      </c>
      <c r="AX130" s="12" t="s">
        <v>76</v>
      </c>
      <c r="AY130" s="151" t="s">
        <v>168</v>
      </c>
    </row>
    <row r="131" spans="2:65" s="13" customFormat="1" ht="11.25">
      <c r="B131" s="156"/>
      <c r="D131" s="150" t="s">
        <v>179</v>
      </c>
      <c r="E131" s="157" t="s">
        <v>19</v>
      </c>
      <c r="F131" s="158" t="s">
        <v>625</v>
      </c>
      <c r="H131" s="159">
        <v>139.15</v>
      </c>
      <c r="I131" s="160"/>
      <c r="L131" s="156"/>
      <c r="M131" s="161"/>
      <c r="T131" s="162"/>
      <c r="AT131" s="157" t="s">
        <v>179</v>
      </c>
      <c r="AU131" s="157" t="s">
        <v>85</v>
      </c>
      <c r="AV131" s="13" t="s">
        <v>85</v>
      </c>
      <c r="AW131" s="13" t="s">
        <v>37</v>
      </c>
      <c r="AX131" s="13" t="s">
        <v>76</v>
      </c>
      <c r="AY131" s="157" t="s">
        <v>168</v>
      </c>
    </row>
    <row r="132" spans="2:65" s="12" customFormat="1" ht="22.5">
      <c r="B132" s="149"/>
      <c r="D132" s="150" t="s">
        <v>179</v>
      </c>
      <c r="E132" s="151" t="s">
        <v>19</v>
      </c>
      <c r="F132" s="152" t="s">
        <v>636</v>
      </c>
      <c r="H132" s="151" t="s">
        <v>19</v>
      </c>
      <c r="I132" s="153"/>
      <c r="L132" s="149"/>
      <c r="M132" s="154"/>
      <c r="T132" s="155"/>
      <c r="AT132" s="151" t="s">
        <v>179</v>
      </c>
      <c r="AU132" s="151" t="s">
        <v>85</v>
      </c>
      <c r="AV132" s="12" t="s">
        <v>83</v>
      </c>
      <c r="AW132" s="12" t="s">
        <v>37</v>
      </c>
      <c r="AX132" s="12" t="s">
        <v>76</v>
      </c>
      <c r="AY132" s="151" t="s">
        <v>168</v>
      </c>
    </row>
    <row r="133" spans="2:65" s="14" customFormat="1" ht="11.25">
      <c r="B133" s="163"/>
      <c r="D133" s="150" t="s">
        <v>179</v>
      </c>
      <c r="E133" s="164" t="s">
        <v>19</v>
      </c>
      <c r="F133" s="165" t="s">
        <v>183</v>
      </c>
      <c r="H133" s="166">
        <v>139.15</v>
      </c>
      <c r="I133" s="167"/>
      <c r="L133" s="163"/>
      <c r="M133" s="168"/>
      <c r="T133" s="169"/>
      <c r="AT133" s="164" t="s">
        <v>179</v>
      </c>
      <c r="AU133" s="164" t="s">
        <v>85</v>
      </c>
      <c r="AV133" s="14" t="s">
        <v>175</v>
      </c>
      <c r="AW133" s="14" t="s">
        <v>37</v>
      </c>
      <c r="AX133" s="14" t="s">
        <v>83</v>
      </c>
      <c r="AY133" s="164" t="s">
        <v>168</v>
      </c>
    </row>
    <row r="134" spans="2:65" s="1" customFormat="1" ht="16.5" customHeight="1">
      <c r="B134" s="33"/>
      <c r="C134" s="181" t="s">
        <v>218</v>
      </c>
      <c r="D134" s="181" t="s">
        <v>446</v>
      </c>
      <c r="E134" s="182" t="s">
        <v>637</v>
      </c>
      <c r="F134" s="183" t="s">
        <v>638</v>
      </c>
      <c r="G134" s="184" t="s">
        <v>334</v>
      </c>
      <c r="H134" s="185">
        <v>244.904</v>
      </c>
      <c r="I134" s="186"/>
      <c r="J134" s="187">
        <f>ROUND(I134*H134,2)</f>
        <v>0</v>
      </c>
      <c r="K134" s="183" t="s">
        <v>322</v>
      </c>
      <c r="L134" s="188"/>
      <c r="M134" s="189" t="s">
        <v>19</v>
      </c>
      <c r="N134" s="190" t="s">
        <v>47</v>
      </c>
      <c r="P134" s="141">
        <f>O134*H134</f>
        <v>0</v>
      </c>
      <c r="Q134" s="141">
        <v>1</v>
      </c>
      <c r="R134" s="141">
        <f>Q134*H134</f>
        <v>244.904</v>
      </c>
      <c r="S134" s="141">
        <v>0</v>
      </c>
      <c r="T134" s="142">
        <f>S134*H134</f>
        <v>0</v>
      </c>
      <c r="AR134" s="143" t="s">
        <v>230</v>
      </c>
      <c r="AT134" s="143" t="s">
        <v>446</v>
      </c>
      <c r="AU134" s="143" t="s">
        <v>85</v>
      </c>
      <c r="AY134" s="18" t="s">
        <v>168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8" t="s">
        <v>83</v>
      </c>
      <c r="BK134" s="144">
        <f>ROUND(I134*H134,2)</f>
        <v>0</v>
      </c>
      <c r="BL134" s="18" t="s">
        <v>175</v>
      </c>
      <c r="BM134" s="143" t="s">
        <v>639</v>
      </c>
    </row>
    <row r="135" spans="2:65" s="1" customFormat="1" ht="39">
      <c r="B135" s="33"/>
      <c r="D135" s="150" t="s">
        <v>324</v>
      </c>
      <c r="F135" s="177" t="s">
        <v>640</v>
      </c>
      <c r="I135" s="147"/>
      <c r="L135" s="33"/>
      <c r="M135" s="148"/>
      <c r="T135" s="54"/>
      <c r="AT135" s="18" t="s">
        <v>324</v>
      </c>
      <c r="AU135" s="18" t="s">
        <v>85</v>
      </c>
    </row>
    <row r="136" spans="2:65" s="12" customFormat="1" ht="22.5">
      <c r="B136" s="149"/>
      <c r="D136" s="150" t="s">
        <v>179</v>
      </c>
      <c r="E136" s="151" t="s">
        <v>19</v>
      </c>
      <c r="F136" s="152" t="s">
        <v>641</v>
      </c>
      <c r="H136" s="151" t="s">
        <v>19</v>
      </c>
      <c r="I136" s="153"/>
      <c r="L136" s="149"/>
      <c r="M136" s="154"/>
      <c r="T136" s="155"/>
      <c r="AT136" s="151" t="s">
        <v>179</v>
      </c>
      <c r="AU136" s="151" t="s">
        <v>85</v>
      </c>
      <c r="AV136" s="12" t="s">
        <v>83</v>
      </c>
      <c r="AW136" s="12" t="s">
        <v>37</v>
      </c>
      <c r="AX136" s="12" t="s">
        <v>76</v>
      </c>
      <c r="AY136" s="151" t="s">
        <v>168</v>
      </c>
    </row>
    <row r="137" spans="2:65" s="13" customFormat="1" ht="11.25">
      <c r="B137" s="156"/>
      <c r="D137" s="150" t="s">
        <v>179</v>
      </c>
      <c r="E137" s="157" t="s">
        <v>19</v>
      </c>
      <c r="F137" s="158" t="s">
        <v>642</v>
      </c>
      <c r="H137" s="159">
        <v>244.904</v>
      </c>
      <c r="I137" s="160"/>
      <c r="L137" s="156"/>
      <c r="M137" s="161"/>
      <c r="T137" s="162"/>
      <c r="AT137" s="157" t="s">
        <v>179</v>
      </c>
      <c r="AU137" s="157" t="s">
        <v>85</v>
      </c>
      <c r="AV137" s="13" t="s">
        <v>85</v>
      </c>
      <c r="AW137" s="13" t="s">
        <v>37</v>
      </c>
      <c r="AX137" s="13" t="s">
        <v>76</v>
      </c>
      <c r="AY137" s="157" t="s">
        <v>168</v>
      </c>
    </row>
    <row r="138" spans="2:65" s="14" customFormat="1" ht="11.25">
      <c r="B138" s="163"/>
      <c r="D138" s="150" t="s">
        <v>179</v>
      </c>
      <c r="E138" s="164" t="s">
        <v>19</v>
      </c>
      <c r="F138" s="165" t="s">
        <v>183</v>
      </c>
      <c r="H138" s="166">
        <v>244.904</v>
      </c>
      <c r="I138" s="167"/>
      <c r="L138" s="163"/>
      <c r="M138" s="168"/>
      <c r="T138" s="169"/>
      <c r="AT138" s="164" t="s">
        <v>179</v>
      </c>
      <c r="AU138" s="164" t="s">
        <v>85</v>
      </c>
      <c r="AV138" s="14" t="s">
        <v>175</v>
      </c>
      <c r="AW138" s="14" t="s">
        <v>37</v>
      </c>
      <c r="AX138" s="14" t="s">
        <v>83</v>
      </c>
      <c r="AY138" s="164" t="s">
        <v>168</v>
      </c>
    </row>
    <row r="139" spans="2:65" s="1" customFormat="1" ht="37.9" customHeight="1">
      <c r="B139" s="33"/>
      <c r="C139" s="132" t="s">
        <v>230</v>
      </c>
      <c r="D139" s="132" t="s">
        <v>170</v>
      </c>
      <c r="E139" s="133" t="s">
        <v>399</v>
      </c>
      <c r="F139" s="134" t="s">
        <v>400</v>
      </c>
      <c r="G139" s="135" t="s">
        <v>334</v>
      </c>
      <c r="H139" s="136">
        <v>373.17399999999998</v>
      </c>
      <c r="I139" s="137"/>
      <c r="J139" s="138">
        <f>ROUND(I139*H139,2)</f>
        <v>0</v>
      </c>
      <c r="K139" s="134" t="s">
        <v>174</v>
      </c>
      <c r="L139" s="33"/>
      <c r="M139" s="139" t="s">
        <v>19</v>
      </c>
      <c r="N139" s="140" t="s">
        <v>47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175</v>
      </c>
      <c r="AT139" s="143" t="s">
        <v>170</v>
      </c>
      <c r="AU139" s="143" t="s">
        <v>85</v>
      </c>
      <c r="AY139" s="18" t="s">
        <v>168</v>
      </c>
      <c r="BE139" s="144">
        <f>IF(N139="základní",J139,0)</f>
        <v>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8" t="s">
        <v>83</v>
      </c>
      <c r="BK139" s="144">
        <f>ROUND(I139*H139,2)</f>
        <v>0</v>
      </c>
      <c r="BL139" s="18" t="s">
        <v>175</v>
      </c>
      <c r="BM139" s="143" t="s">
        <v>643</v>
      </c>
    </row>
    <row r="140" spans="2:65" s="1" customFormat="1" ht="11.25">
      <c r="B140" s="33"/>
      <c r="D140" s="145" t="s">
        <v>177</v>
      </c>
      <c r="F140" s="146" t="s">
        <v>402</v>
      </c>
      <c r="I140" s="147"/>
      <c r="L140" s="33"/>
      <c r="M140" s="148"/>
      <c r="T140" s="54"/>
      <c r="AT140" s="18" t="s">
        <v>177</v>
      </c>
      <c r="AU140" s="18" t="s">
        <v>85</v>
      </c>
    </row>
    <row r="141" spans="2:65" s="12" customFormat="1" ht="11.25">
      <c r="B141" s="149"/>
      <c r="D141" s="150" t="s">
        <v>179</v>
      </c>
      <c r="E141" s="151" t="s">
        <v>19</v>
      </c>
      <c r="F141" s="152" t="s">
        <v>403</v>
      </c>
      <c r="H141" s="151" t="s">
        <v>19</v>
      </c>
      <c r="I141" s="153"/>
      <c r="L141" s="149"/>
      <c r="M141" s="154"/>
      <c r="T141" s="155"/>
      <c r="AT141" s="151" t="s">
        <v>179</v>
      </c>
      <c r="AU141" s="151" t="s">
        <v>85</v>
      </c>
      <c r="AV141" s="12" t="s">
        <v>83</v>
      </c>
      <c r="AW141" s="12" t="s">
        <v>37</v>
      </c>
      <c r="AX141" s="12" t="s">
        <v>76</v>
      </c>
      <c r="AY141" s="151" t="s">
        <v>168</v>
      </c>
    </row>
    <row r="142" spans="2:65" s="13" customFormat="1" ht="11.25">
      <c r="B142" s="156"/>
      <c r="D142" s="150" t="s">
        <v>179</v>
      </c>
      <c r="E142" s="157" t="s">
        <v>19</v>
      </c>
      <c r="F142" s="158" t="s">
        <v>644</v>
      </c>
      <c r="H142" s="159">
        <v>373.17399999999998</v>
      </c>
      <c r="I142" s="160"/>
      <c r="L142" s="156"/>
      <c r="M142" s="161"/>
      <c r="T142" s="162"/>
      <c r="AT142" s="157" t="s">
        <v>179</v>
      </c>
      <c r="AU142" s="157" t="s">
        <v>85</v>
      </c>
      <c r="AV142" s="13" t="s">
        <v>85</v>
      </c>
      <c r="AW142" s="13" t="s">
        <v>37</v>
      </c>
      <c r="AX142" s="13" t="s">
        <v>76</v>
      </c>
      <c r="AY142" s="157" t="s">
        <v>168</v>
      </c>
    </row>
    <row r="143" spans="2:65" s="14" customFormat="1" ht="11.25">
      <c r="B143" s="163"/>
      <c r="D143" s="150" t="s">
        <v>179</v>
      </c>
      <c r="E143" s="164" t="s">
        <v>19</v>
      </c>
      <c r="F143" s="165" t="s">
        <v>183</v>
      </c>
      <c r="H143" s="166">
        <v>373.17399999999998</v>
      </c>
      <c r="I143" s="167"/>
      <c r="L143" s="163"/>
      <c r="M143" s="168"/>
      <c r="T143" s="169"/>
      <c r="AT143" s="164" t="s">
        <v>179</v>
      </c>
      <c r="AU143" s="164" t="s">
        <v>85</v>
      </c>
      <c r="AV143" s="14" t="s">
        <v>175</v>
      </c>
      <c r="AW143" s="14" t="s">
        <v>37</v>
      </c>
      <c r="AX143" s="14" t="s">
        <v>83</v>
      </c>
      <c r="AY143" s="164" t="s">
        <v>168</v>
      </c>
    </row>
    <row r="144" spans="2:65" s="1" customFormat="1" ht="44.25" customHeight="1">
      <c r="B144" s="33"/>
      <c r="C144" s="132" t="s">
        <v>241</v>
      </c>
      <c r="D144" s="132" t="s">
        <v>170</v>
      </c>
      <c r="E144" s="133" t="s">
        <v>563</v>
      </c>
      <c r="F144" s="134" t="s">
        <v>564</v>
      </c>
      <c r="G144" s="135" t="s">
        <v>283</v>
      </c>
      <c r="H144" s="136">
        <v>16.399999999999999</v>
      </c>
      <c r="I144" s="137"/>
      <c r="J144" s="138">
        <f>ROUND(I144*H144,2)</f>
        <v>0</v>
      </c>
      <c r="K144" s="134" t="s">
        <v>174</v>
      </c>
      <c r="L144" s="33"/>
      <c r="M144" s="139" t="s">
        <v>19</v>
      </c>
      <c r="N144" s="140" t="s">
        <v>47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175</v>
      </c>
      <c r="AT144" s="143" t="s">
        <v>170</v>
      </c>
      <c r="AU144" s="143" t="s">
        <v>85</v>
      </c>
      <c r="AY144" s="18" t="s">
        <v>168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8" t="s">
        <v>83</v>
      </c>
      <c r="BK144" s="144">
        <f>ROUND(I144*H144,2)</f>
        <v>0</v>
      </c>
      <c r="BL144" s="18" t="s">
        <v>175</v>
      </c>
      <c r="BM144" s="143" t="s">
        <v>645</v>
      </c>
    </row>
    <row r="145" spans="2:65" s="1" customFormat="1" ht="11.25">
      <c r="B145" s="33"/>
      <c r="D145" s="145" t="s">
        <v>177</v>
      </c>
      <c r="F145" s="146" t="s">
        <v>566</v>
      </c>
      <c r="I145" s="147"/>
      <c r="L145" s="33"/>
      <c r="M145" s="148"/>
      <c r="T145" s="54"/>
      <c r="AT145" s="18" t="s">
        <v>177</v>
      </c>
      <c r="AU145" s="18" t="s">
        <v>85</v>
      </c>
    </row>
    <row r="146" spans="2:65" s="12" customFormat="1" ht="22.5">
      <c r="B146" s="149"/>
      <c r="D146" s="150" t="s">
        <v>179</v>
      </c>
      <c r="E146" s="151" t="s">
        <v>19</v>
      </c>
      <c r="F146" s="152" t="s">
        <v>567</v>
      </c>
      <c r="H146" s="151" t="s">
        <v>19</v>
      </c>
      <c r="I146" s="153"/>
      <c r="L146" s="149"/>
      <c r="M146" s="154"/>
      <c r="T146" s="155"/>
      <c r="AT146" s="151" t="s">
        <v>179</v>
      </c>
      <c r="AU146" s="151" t="s">
        <v>85</v>
      </c>
      <c r="AV146" s="12" t="s">
        <v>83</v>
      </c>
      <c r="AW146" s="12" t="s">
        <v>37</v>
      </c>
      <c r="AX146" s="12" t="s">
        <v>76</v>
      </c>
      <c r="AY146" s="151" t="s">
        <v>168</v>
      </c>
    </row>
    <row r="147" spans="2:65" s="12" customFormat="1" ht="11.25">
      <c r="B147" s="149"/>
      <c r="D147" s="150" t="s">
        <v>179</v>
      </c>
      <c r="E147" s="151" t="s">
        <v>19</v>
      </c>
      <c r="F147" s="152" t="s">
        <v>181</v>
      </c>
      <c r="H147" s="151" t="s">
        <v>19</v>
      </c>
      <c r="I147" s="153"/>
      <c r="L147" s="149"/>
      <c r="M147" s="154"/>
      <c r="T147" s="155"/>
      <c r="AT147" s="151" t="s">
        <v>179</v>
      </c>
      <c r="AU147" s="151" t="s">
        <v>85</v>
      </c>
      <c r="AV147" s="12" t="s">
        <v>83</v>
      </c>
      <c r="AW147" s="12" t="s">
        <v>37</v>
      </c>
      <c r="AX147" s="12" t="s">
        <v>76</v>
      </c>
      <c r="AY147" s="151" t="s">
        <v>168</v>
      </c>
    </row>
    <row r="148" spans="2:65" s="13" customFormat="1" ht="11.25">
      <c r="B148" s="156"/>
      <c r="D148" s="150" t="s">
        <v>179</v>
      </c>
      <c r="E148" s="157" t="s">
        <v>19</v>
      </c>
      <c r="F148" s="158" t="s">
        <v>646</v>
      </c>
      <c r="H148" s="159">
        <v>16.399999999999999</v>
      </c>
      <c r="I148" s="160"/>
      <c r="L148" s="156"/>
      <c r="M148" s="161"/>
      <c r="T148" s="162"/>
      <c r="AT148" s="157" t="s">
        <v>179</v>
      </c>
      <c r="AU148" s="157" t="s">
        <v>85</v>
      </c>
      <c r="AV148" s="13" t="s">
        <v>85</v>
      </c>
      <c r="AW148" s="13" t="s">
        <v>37</v>
      </c>
      <c r="AX148" s="13" t="s">
        <v>76</v>
      </c>
      <c r="AY148" s="157" t="s">
        <v>168</v>
      </c>
    </row>
    <row r="149" spans="2:65" s="14" customFormat="1" ht="11.25">
      <c r="B149" s="163"/>
      <c r="D149" s="150" t="s">
        <v>179</v>
      </c>
      <c r="E149" s="164" t="s">
        <v>19</v>
      </c>
      <c r="F149" s="165" t="s">
        <v>183</v>
      </c>
      <c r="H149" s="166">
        <v>16.399999999999999</v>
      </c>
      <c r="I149" s="167"/>
      <c r="L149" s="163"/>
      <c r="M149" s="168"/>
      <c r="T149" s="169"/>
      <c r="AT149" s="164" t="s">
        <v>179</v>
      </c>
      <c r="AU149" s="164" t="s">
        <v>85</v>
      </c>
      <c r="AV149" s="14" t="s">
        <v>175</v>
      </c>
      <c r="AW149" s="14" t="s">
        <v>37</v>
      </c>
      <c r="AX149" s="14" t="s">
        <v>83</v>
      </c>
      <c r="AY149" s="164" t="s">
        <v>168</v>
      </c>
    </row>
    <row r="150" spans="2:65" s="1" customFormat="1" ht="33" customHeight="1">
      <c r="B150" s="33"/>
      <c r="C150" s="132" t="s">
        <v>248</v>
      </c>
      <c r="D150" s="132" t="s">
        <v>170</v>
      </c>
      <c r="E150" s="133" t="s">
        <v>647</v>
      </c>
      <c r="F150" s="134" t="s">
        <v>648</v>
      </c>
      <c r="G150" s="135" t="s">
        <v>173</v>
      </c>
      <c r="H150" s="136">
        <v>266.2</v>
      </c>
      <c r="I150" s="137"/>
      <c r="J150" s="138">
        <f>ROUND(I150*H150,2)</f>
        <v>0</v>
      </c>
      <c r="K150" s="134" t="s">
        <v>19</v>
      </c>
      <c r="L150" s="33"/>
      <c r="M150" s="139" t="s">
        <v>19</v>
      </c>
      <c r="N150" s="140" t="s">
        <v>47</v>
      </c>
      <c r="P150" s="141">
        <f>O150*H150</f>
        <v>0</v>
      </c>
      <c r="Q150" s="141">
        <v>0</v>
      </c>
      <c r="R150" s="141">
        <f>Q150*H150</f>
        <v>0</v>
      </c>
      <c r="S150" s="141">
        <v>0</v>
      </c>
      <c r="T150" s="142">
        <f>S150*H150</f>
        <v>0</v>
      </c>
      <c r="AR150" s="143" t="s">
        <v>175</v>
      </c>
      <c r="AT150" s="143" t="s">
        <v>170</v>
      </c>
      <c r="AU150" s="143" t="s">
        <v>85</v>
      </c>
      <c r="AY150" s="18" t="s">
        <v>168</v>
      </c>
      <c r="BE150" s="144">
        <f>IF(N150="základní",J150,0)</f>
        <v>0</v>
      </c>
      <c r="BF150" s="144">
        <f>IF(N150="snížená",J150,0)</f>
        <v>0</v>
      </c>
      <c r="BG150" s="144">
        <f>IF(N150="zákl. přenesená",J150,0)</f>
        <v>0</v>
      </c>
      <c r="BH150" s="144">
        <f>IF(N150="sníž. přenesená",J150,0)</f>
        <v>0</v>
      </c>
      <c r="BI150" s="144">
        <f>IF(N150="nulová",J150,0)</f>
        <v>0</v>
      </c>
      <c r="BJ150" s="18" t="s">
        <v>83</v>
      </c>
      <c r="BK150" s="144">
        <f>ROUND(I150*H150,2)</f>
        <v>0</v>
      </c>
      <c r="BL150" s="18" t="s">
        <v>175</v>
      </c>
      <c r="BM150" s="143" t="s">
        <v>649</v>
      </c>
    </row>
    <row r="151" spans="2:65" s="12" customFormat="1" ht="22.5">
      <c r="B151" s="149"/>
      <c r="D151" s="150" t="s">
        <v>179</v>
      </c>
      <c r="E151" s="151" t="s">
        <v>19</v>
      </c>
      <c r="F151" s="152" t="s">
        <v>650</v>
      </c>
      <c r="H151" s="151" t="s">
        <v>19</v>
      </c>
      <c r="I151" s="153"/>
      <c r="L151" s="149"/>
      <c r="M151" s="154"/>
      <c r="T151" s="155"/>
      <c r="AT151" s="151" t="s">
        <v>179</v>
      </c>
      <c r="AU151" s="151" t="s">
        <v>85</v>
      </c>
      <c r="AV151" s="12" t="s">
        <v>83</v>
      </c>
      <c r="AW151" s="12" t="s">
        <v>37</v>
      </c>
      <c r="AX151" s="12" t="s">
        <v>76</v>
      </c>
      <c r="AY151" s="151" t="s">
        <v>168</v>
      </c>
    </row>
    <row r="152" spans="2:65" s="12" customFormat="1" ht="11.25">
      <c r="B152" s="149"/>
      <c r="D152" s="150" t="s">
        <v>179</v>
      </c>
      <c r="E152" s="151" t="s">
        <v>19</v>
      </c>
      <c r="F152" s="152" t="s">
        <v>651</v>
      </c>
      <c r="H152" s="151" t="s">
        <v>19</v>
      </c>
      <c r="I152" s="153"/>
      <c r="L152" s="149"/>
      <c r="M152" s="154"/>
      <c r="T152" s="155"/>
      <c r="AT152" s="151" t="s">
        <v>179</v>
      </c>
      <c r="AU152" s="151" t="s">
        <v>85</v>
      </c>
      <c r="AV152" s="12" t="s">
        <v>83</v>
      </c>
      <c r="AW152" s="12" t="s">
        <v>37</v>
      </c>
      <c r="AX152" s="12" t="s">
        <v>76</v>
      </c>
      <c r="AY152" s="151" t="s">
        <v>168</v>
      </c>
    </row>
    <row r="153" spans="2:65" s="13" customFormat="1" ht="11.25">
      <c r="B153" s="156"/>
      <c r="D153" s="150" t="s">
        <v>179</v>
      </c>
      <c r="E153" s="157" t="s">
        <v>19</v>
      </c>
      <c r="F153" s="158" t="s">
        <v>652</v>
      </c>
      <c r="H153" s="159">
        <v>266.2</v>
      </c>
      <c r="I153" s="160"/>
      <c r="L153" s="156"/>
      <c r="M153" s="161"/>
      <c r="T153" s="162"/>
      <c r="AT153" s="157" t="s">
        <v>179</v>
      </c>
      <c r="AU153" s="157" t="s">
        <v>85</v>
      </c>
      <c r="AV153" s="13" t="s">
        <v>85</v>
      </c>
      <c r="AW153" s="13" t="s">
        <v>37</v>
      </c>
      <c r="AX153" s="13" t="s">
        <v>76</v>
      </c>
      <c r="AY153" s="157" t="s">
        <v>168</v>
      </c>
    </row>
    <row r="154" spans="2:65" s="14" customFormat="1" ht="11.25">
      <c r="B154" s="163"/>
      <c r="D154" s="150" t="s">
        <v>179</v>
      </c>
      <c r="E154" s="164" t="s">
        <v>19</v>
      </c>
      <c r="F154" s="165" t="s">
        <v>183</v>
      </c>
      <c r="H154" s="166">
        <v>266.2</v>
      </c>
      <c r="I154" s="167"/>
      <c r="L154" s="163"/>
      <c r="M154" s="168"/>
      <c r="T154" s="169"/>
      <c r="AT154" s="164" t="s">
        <v>179</v>
      </c>
      <c r="AU154" s="164" t="s">
        <v>85</v>
      </c>
      <c r="AV154" s="14" t="s">
        <v>175</v>
      </c>
      <c r="AW154" s="14" t="s">
        <v>37</v>
      </c>
      <c r="AX154" s="14" t="s">
        <v>83</v>
      </c>
      <c r="AY154" s="164" t="s">
        <v>168</v>
      </c>
    </row>
    <row r="155" spans="2:65" s="11" customFormat="1" ht="22.9" customHeight="1">
      <c r="B155" s="120"/>
      <c r="D155" s="121" t="s">
        <v>75</v>
      </c>
      <c r="E155" s="130" t="s">
        <v>190</v>
      </c>
      <c r="F155" s="130" t="s">
        <v>405</v>
      </c>
      <c r="I155" s="123"/>
      <c r="J155" s="131">
        <f>BK155</f>
        <v>0</v>
      </c>
      <c r="L155" s="120"/>
      <c r="M155" s="125"/>
      <c r="P155" s="126">
        <f>SUM(P156:P193)</f>
        <v>0</v>
      </c>
      <c r="R155" s="126">
        <f>SUM(R156:R193)</f>
        <v>201.21089999999998</v>
      </c>
      <c r="T155" s="127">
        <f>SUM(T156:T193)</f>
        <v>0</v>
      </c>
      <c r="AR155" s="121" t="s">
        <v>83</v>
      </c>
      <c r="AT155" s="128" t="s">
        <v>75</v>
      </c>
      <c r="AU155" s="128" t="s">
        <v>83</v>
      </c>
      <c r="AY155" s="121" t="s">
        <v>168</v>
      </c>
      <c r="BK155" s="129">
        <f>SUM(BK156:BK193)</f>
        <v>0</v>
      </c>
    </row>
    <row r="156" spans="2:65" s="1" customFormat="1" ht="33" customHeight="1">
      <c r="B156" s="33"/>
      <c r="C156" s="132" t="s">
        <v>272</v>
      </c>
      <c r="D156" s="132" t="s">
        <v>170</v>
      </c>
      <c r="E156" s="133" t="s">
        <v>653</v>
      </c>
      <c r="F156" s="134" t="s">
        <v>654</v>
      </c>
      <c r="G156" s="135" t="s">
        <v>173</v>
      </c>
      <c r="H156" s="136">
        <v>278.3</v>
      </c>
      <c r="I156" s="137"/>
      <c r="J156" s="138">
        <f>ROUND(I156*H156,2)</f>
        <v>0</v>
      </c>
      <c r="K156" s="134" t="s">
        <v>174</v>
      </c>
      <c r="L156" s="33"/>
      <c r="M156" s="139" t="s">
        <v>19</v>
      </c>
      <c r="N156" s="140" t="s">
        <v>47</v>
      </c>
      <c r="P156" s="141">
        <f>O156*H156</f>
        <v>0</v>
      </c>
      <c r="Q156" s="141">
        <v>0.34499999999999997</v>
      </c>
      <c r="R156" s="141">
        <f>Q156*H156</f>
        <v>96.013499999999993</v>
      </c>
      <c r="S156" s="141">
        <v>0</v>
      </c>
      <c r="T156" s="142">
        <f>S156*H156</f>
        <v>0</v>
      </c>
      <c r="AR156" s="143" t="s">
        <v>175</v>
      </c>
      <c r="AT156" s="143" t="s">
        <v>170</v>
      </c>
      <c r="AU156" s="143" t="s">
        <v>85</v>
      </c>
      <c r="AY156" s="18" t="s">
        <v>168</v>
      </c>
      <c r="BE156" s="144">
        <f>IF(N156="základní",J156,0)</f>
        <v>0</v>
      </c>
      <c r="BF156" s="144">
        <f>IF(N156="snížená",J156,0)</f>
        <v>0</v>
      </c>
      <c r="BG156" s="144">
        <f>IF(N156="zákl. přenesená",J156,0)</f>
        <v>0</v>
      </c>
      <c r="BH156" s="144">
        <f>IF(N156="sníž. přenesená",J156,0)</f>
        <v>0</v>
      </c>
      <c r="BI156" s="144">
        <f>IF(N156="nulová",J156,0)</f>
        <v>0</v>
      </c>
      <c r="BJ156" s="18" t="s">
        <v>83</v>
      </c>
      <c r="BK156" s="144">
        <f>ROUND(I156*H156,2)</f>
        <v>0</v>
      </c>
      <c r="BL156" s="18" t="s">
        <v>175</v>
      </c>
      <c r="BM156" s="143" t="s">
        <v>655</v>
      </c>
    </row>
    <row r="157" spans="2:65" s="1" customFormat="1" ht="11.25">
      <c r="B157" s="33"/>
      <c r="D157" s="145" t="s">
        <v>177</v>
      </c>
      <c r="F157" s="146" t="s">
        <v>656</v>
      </c>
      <c r="I157" s="147"/>
      <c r="L157" s="33"/>
      <c r="M157" s="148"/>
      <c r="T157" s="54"/>
      <c r="AT157" s="18" t="s">
        <v>177</v>
      </c>
      <c r="AU157" s="18" t="s">
        <v>85</v>
      </c>
    </row>
    <row r="158" spans="2:65" s="12" customFormat="1" ht="11.25">
      <c r="B158" s="149"/>
      <c r="D158" s="150" t="s">
        <v>179</v>
      </c>
      <c r="E158" s="151" t="s">
        <v>19</v>
      </c>
      <c r="F158" s="152" t="s">
        <v>657</v>
      </c>
      <c r="H158" s="151" t="s">
        <v>19</v>
      </c>
      <c r="I158" s="153"/>
      <c r="L158" s="149"/>
      <c r="M158" s="154"/>
      <c r="T158" s="155"/>
      <c r="AT158" s="151" t="s">
        <v>179</v>
      </c>
      <c r="AU158" s="151" t="s">
        <v>85</v>
      </c>
      <c r="AV158" s="12" t="s">
        <v>83</v>
      </c>
      <c r="AW158" s="12" t="s">
        <v>37</v>
      </c>
      <c r="AX158" s="12" t="s">
        <v>76</v>
      </c>
      <c r="AY158" s="151" t="s">
        <v>168</v>
      </c>
    </row>
    <row r="159" spans="2:65" s="12" customFormat="1" ht="11.25">
      <c r="B159" s="149"/>
      <c r="D159" s="150" t="s">
        <v>179</v>
      </c>
      <c r="E159" s="151" t="s">
        <v>19</v>
      </c>
      <c r="F159" s="152" t="s">
        <v>181</v>
      </c>
      <c r="H159" s="151" t="s">
        <v>19</v>
      </c>
      <c r="I159" s="153"/>
      <c r="L159" s="149"/>
      <c r="M159" s="154"/>
      <c r="T159" s="155"/>
      <c r="AT159" s="151" t="s">
        <v>179</v>
      </c>
      <c r="AU159" s="151" t="s">
        <v>85</v>
      </c>
      <c r="AV159" s="12" t="s">
        <v>83</v>
      </c>
      <c r="AW159" s="12" t="s">
        <v>37</v>
      </c>
      <c r="AX159" s="12" t="s">
        <v>76</v>
      </c>
      <c r="AY159" s="151" t="s">
        <v>168</v>
      </c>
    </row>
    <row r="160" spans="2:65" s="12" customFormat="1" ht="11.25">
      <c r="B160" s="149"/>
      <c r="D160" s="150" t="s">
        <v>179</v>
      </c>
      <c r="E160" s="151" t="s">
        <v>19</v>
      </c>
      <c r="F160" s="152" t="s">
        <v>658</v>
      </c>
      <c r="H160" s="151" t="s">
        <v>19</v>
      </c>
      <c r="I160" s="153"/>
      <c r="L160" s="149"/>
      <c r="M160" s="154"/>
      <c r="T160" s="155"/>
      <c r="AT160" s="151" t="s">
        <v>179</v>
      </c>
      <c r="AU160" s="151" t="s">
        <v>85</v>
      </c>
      <c r="AV160" s="12" t="s">
        <v>83</v>
      </c>
      <c r="AW160" s="12" t="s">
        <v>37</v>
      </c>
      <c r="AX160" s="12" t="s">
        <v>76</v>
      </c>
      <c r="AY160" s="151" t="s">
        <v>168</v>
      </c>
    </row>
    <row r="161" spans="2:65" s="13" customFormat="1" ht="11.25">
      <c r="B161" s="156"/>
      <c r="D161" s="150" t="s">
        <v>179</v>
      </c>
      <c r="E161" s="157" t="s">
        <v>19</v>
      </c>
      <c r="F161" s="158" t="s">
        <v>659</v>
      </c>
      <c r="H161" s="159">
        <v>278.3</v>
      </c>
      <c r="I161" s="160"/>
      <c r="L161" s="156"/>
      <c r="M161" s="161"/>
      <c r="T161" s="162"/>
      <c r="AT161" s="157" t="s">
        <v>179</v>
      </c>
      <c r="AU161" s="157" t="s">
        <v>85</v>
      </c>
      <c r="AV161" s="13" t="s">
        <v>85</v>
      </c>
      <c r="AW161" s="13" t="s">
        <v>37</v>
      </c>
      <c r="AX161" s="13" t="s">
        <v>76</v>
      </c>
      <c r="AY161" s="157" t="s">
        <v>168</v>
      </c>
    </row>
    <row r="162" spans="2:65" s="14" customFormat="1" ht="11.25">
      <c r="B162" s="163"/>
      <c r="D162" s="150" t="s">
        <v>179</v>
      </c>
      <c r="E162" s="164" t="s">
        <v>19</v>
      </c>
      <c r="F162" s="165" t="s">
        <v>183</v>
      </c>
      <c r="H162" s="166">
        <v>278.3</v>
      </c>
      <c r="I162" s="167"/>
      <c r="L162" s="163"/>
      <c r="M162" s="168"/>
      <c r="T162" s="169"/>
      <c r="AT162" s="164" t="s">
        <v>179</v>
      </c>
      <c r="AU162" s="164" t="s">
        <v>85</v>
      </c>
      <c r="AV162" s="14" t="s">
        <v>175</v>
      </c>
      <c r="AW162" s="14" t="s">
        <v>37</v>
      </c>
      <c r="AX162" s="14" t="s">
        <v>83</v>
      </c>
      <c r="AY162" s="164" t="s">
        <v>168</v>
      </c>
    </row>
    <row r="163" spans="2:65" s="1" customFormat="1" ht="33" customHeight="1">
      <c r="B163" s="33"/>
      <c r="C163" s="132" t="s">
        <v>8</v>
      </c>
      <c r="D163" s="132" t="s">
        <v>170</v>
      </c>
      <c r="E163" s="133" t="s">
        <v>660</v>
      </c>
      <c r="F163" s="134" t="s">
        <v>661</v>
      </c>
      <c r="G163" s="135" t="s">
        <v>173</v>
      </c>
      <c r="H163" s="136">
        <v>254.1</v>
      </c>
      <c r="I163" s="137"/>
      <c r="J163" s="138">
        <f>ROUND(I163*H163,2)</f>
        <v>0</v>
      </c>
      <c r="K163" s="134" t="s">
        <v>174</v>
      </c>
      <c r="L163" s="33"/>
      <c r="M163" s="139" t="s">
        <v>19</v>
      </c>
      <c r="N163" s="140" t="s">
        <v>47</v>
      </c>
      <c r="P163" s="141">
        <f>O163*H163</f>
        <v>0</v>
      </c>
      <c r="Q163" s="141">
        <v>0.41399999999999998</v>
      </c>
      <c r="R163" s="141">
        <f>Q163*H163</f>
        <v>105.19739999999999</v>
      </c>
      <c r="S163" s="141">
        <v>0</v>
      </c>
      <c r="T163" s="142">
        <f>S163*H163</f>
        <v>0</v>
      </c>
      <c r="AR163" s="143" t="s">
        <v>175</v>
      </c>
      <c r="AT163" s="143" t="s">
        <v>170</v>
      </c>
      <c r="AU163" s="143" t="s">
        <v>85</v>
      </c>
      <c r="AY163" s="18" t="s">
        <v>168</v>
      </c>
      <c r="BE163" s="144">
        <f>IF(N163="základní",J163,0)</f>
        <v>0</v>
      </c>
      <c r="BF163" s="144">
        <f>IF(N163="snížená",J163,0)</f>
        <v>0</v>
      </c>
      <c r="BG163" s="144">
        <f>IF(N163="zákl. přenesená",J163,0)</f>
        <v>0</v>
      </c>
      <c r="BH163" s="144">
        <f>IF(N163="sníž. přenesená",J163,0)</f>
        <v>0</v>
      </c>
      <c r="BI163" s="144">
        <f>IF(N163="nulová",J163,0)</f>
        <v>0</v>
      </c>
      <c r="BJ163" s="18" t="s">
        <v>83</v>
      </c>
      <c r="BK163" s="144">
        <f>ROUND(I163*H163,2)</f>
        <v>0</v>
      </c>
      <c r="BL163" s="18" t="s">
        <v>175</v>
      </c>
      <c r="BM163" s="143" t="s">
        <v>662</v>
      </c>
    </row>
    <row r="164" spans="2:65" s="1" customFormat="1" ht="11.25">
      <c r="B164" s="33"/>
      <c r="D164" s="145" t="s">
        <v>177</v>
      </c>
      <c r="F164" s="146" t="s">
        <v>663</v>
      </c>
      <c r="I164" s="147"/>
      <c r="L164" s="33"/>
      <c r="M164" s="148"/>
      <c r="T164" s="54"/>
      <c r="AT164" s="18" t="s">
        <v>177</v>
      </c>
      <c r="AU164" s="18" t="s">
        <v>85</v>
      </c>
    </row>
    <row r="165" spans="2:65" s="12" customFormat="1" ht="11.25">
      <c r="B165" s="149"/>
      <c r="D165" s="150" t="s">
        <v>179</v>
      </c>
      <c r="E165" s="151" t="s">
        <v>19</v>
      </c>
      <c r="F165" s="152" t="s">
        <v>657</v>
      </c>
      <c r="H165" s="151" t="s">
        <v>19</v>
      </c>
      <c r="I165" s="153"/>
      <c r="L165" s="149"/>
      <c r="M165" s="154"/>
      <c r="T165" s="155"/>
      <c r="AT165" s="151" t="s">
        <v>179</v>
      </c>
      <c r="AU165" s="151" t="s">
        <v>85</v>
      </c>
      <c r="AV165" s="12" t="s">
        <v>83</v>
      </c>
      <c r="AW165" s="12" t="s">
        <v>37</v>
      </c>
      <c r="AX165" s="12" t="s">
        <v>76</v>
      </c>
      <c r="AY165" s="151" t="s">
        <v>168</v>
      </c>
    </row>
    <row r="166" spans="2:65" s="12" customFormat="1" ht="11.25">
      <c r="B166" s="149"/>
      <c r="D166" s="150" t="s">
        <v>179</v>
      </c>
      <c r="E166" s="151" t="s">
        <v>19</v>
      </c>
      <c r="F166" s="152" t="s">
        <v>181</v>
      </c>
      <c r="H166" s="151" t="s">
        <v>19</v>
      </c>
      <c r="I166" s="153"/>
      <c r="L166" s="149"/>
      <c r="M166" s="154"/>
      <c r="T166" s="155"/>
      <c r="AT166" s="151" t="s">
        <v>179</v>
      </c>
      <c r="AU166" s="151" t="s">
        <v>85</v>
      </c>
      <c r="AV166" s="12" t="s">
        <v>83</v>
      </c>
      <c r="AW166" s="12" t="s">
        <v>37</v>
      </c>
      <c r="AX166" s="12" t="s">
        <v>76</v>
      </c>
      <c r="AY166" s="151" t="s">
        <v>168</v>
      </c>
    </row>
    <row r="167" spans="2:65" s="12" customFormat="1" ht="11.25">
      <c r="B167" s="149"/>
      <c r="D167" s="150" t="s">
        <v>179</v>
      </c>
      <c r="E167" s="151" t="s">
        <v>19</v>
      </c>
      <c r="F167" s="152" t="s">
        <v>664</v>
      </c>
      <c r="H167" s="151" t="s">
        <v>19</v>
      </c>
      <c r="I167" s="153"/>
      <c r="L167" s="149"/>
      <c r="M167" s="154"/>
      <c r="T167" s="155"/>
      <c r="AT167" s="151" t="s">
        <v>179</v>
      </c>
      <c r="AU167" s="151" t="s">
        <v>85</v>
      </c>
      <c r="AV167" s="12" t="s">
        <v>83</v>
      </c>
      <c r="AW167" s="12" t="s">
        <v>37</v>
      </c>
      <c r="AX167" s="12" t="s">
        <v>76</v>
      </c>
      <c r="AY167" s="151" t="s">
        <v>168</v>
      </c>
    </row>
    <row r="168" spans="2:65" s="13" customFormat="1" ht="11.25">
      <c r="B168" s="156"/>
      <c r="D168" s="150" t="s">
        <v>179</v>
      </c>
      <c r="E168" s="157" t="s">
        <v>19</v>
      </c>
      <c r="F168" s="158" t="s">
        <v>665</v>
      </c>
      <c r="H168" s="159">
        <v>254.1</v>
      </c>
      <c r="I168" s="160"/>
      <c r="L168" s="156"/>
      <c r="M168" s="161"/>
      <c r="T168" s="162"/>
      <c r="AT168" s="157" t="s">
        <v>179</v>
      </c>
      <c r="AU168" s="157" t="s">
        <v>85</v>
      </c>
      <c r="AV168" s="13" t="s">
        <v>85</v>
      </c>
      <c r="AW168" s="13" t="s">
        <v>37</v>
      </c>
      <c r="AX168" s="13" t="s">
        <v>76</v>
      </c>
      <c r="AY168" s="157" t="s">
        <v>168</v>
      </c>
    </row>
    <row r="169" spans="2:65" s="14" customFormat="1" ht="11.25">
      <c r="B169" s="163"/>
      <c r="D169" s="150" t="s">
        <v>179</v>
      </c>
      <c r="E169" s="164" t="s">
        <v>19</v>
      </c>
      <c r="F169" s="165" t="s">
        <v>183</v>
      </c>
      <c r="H169" s="166">
        <v>254.1</v>
      </c>
      <c r="I169" s="167"/>
      <c r="L169" s="163"/>
      <c r="M169" s="168"/>
      <c r="T169" s="169"/>
      <c r="AT169" s="164" t="s">
        <v>179</v>
      </c>
      <c r="AU169" s="164" t="s">
        <v>85</v>
      </c>
      <c r="AV169" s="14" t="s">
        <v>175</v>
      </c>
      <c r="AW169" s="14" t="s">
        <v>37</v>
      </c>
      <c r="AX169" s="14" t="s">
        <v>83</v>
      </c>
      <c r="AY169" s="164" t="s">
        <v>168</v>
      </c>
    </row>
    <row r="170" spans="2:65" s="1" customFormat="1" ht="44.25" customHeight="1">
      <c r="B170" s="33"/>
      <c r="C170" s="132" t="s">
        <v>288</v>
      </c>
      <c r="D170" s="132" t="s">
        <v>170</v>
      </c>
      <c r="E170" s="133" t="s">
        <v>406</v>
      </c>
      <c r="F170" s="134" t="s">
        <v>407</v>
      </c>
      <c r="G170" s="135" t="s">
        <v>173</v>
      </c>
      <c r="H170" s="136">
        <v>242</v>
      </c>
      <c r="I170" s="137"/>
      <c r="J170" s="138">
        <f>ROUND(I170*H170,2)</f>
        <v>0</v>
      </c>
      <c r="K170" s="134" t="s">
        <v>174</v>
      </c>
      <c r="L170" s="33"/>
      <c r="M170" s="139" t="s">
        <v>19</v>
      </c>
      <c r="N170" s="140" t="s">
        <v>47</v>
      </c>
      <c r="P170" s="141">
        <f>O170*H170</f>
        <v>0</v>
      </c>
      <c r="Q170" s="141">
        <v>0</v>
      </c>
      <c r="R170" s="141">
        <f>Q170*H170</f>
        <v>0</v>
      </c>
      <c r="S170" s="141">
        <v>0</v>
      </c>
      <c r="T170" s="142">
        <f>S170*H170</f>
        <v>0</v>
      </c>
      <c r="AR170" s="143" t="s">
        <v>175</v>
      </c>
      <c r="AT170" s="143" t="s">
        <v>170</v>
      </c>
      <c r="AU170" s="143" t="s">
        <v>85</v>
      </c>
      <c r="AY170" s="18" t="s">
        <v>168</v>
      </c>
      <c r="BE170" s="144">
        <f>IF(N170="základní",J170,0)</f>
        <v>0</v>
      </c>
      <c r="BF170" s="144">
        <f>IF(N170="snížená",J170,0)</f>
        <v>0</v>
      </c>
      <c r="BG170" s="144">
        <f>IF(N170="zákl. přenesená",J170,0)</f>
        <v>0</v>
      </c>
      <c r="BH170" s="144">
        <f>IF(N170="sníž. přenesená",J170,0)</f>
        <v>0</v>
      </c>
      <c r="BI170" s="144">
        <f>IF(N170="nulová",J170,0)</f>
        <v>0</v>
      </c>
      <c r="BJ170" s="18" t="s">
        <v>83</v>
      </c>
      <c r="BK170" s="144">
        <f>ROUND(I170*H170,2)</f>
        <v>0</v>
      </c>
      <c r="BL170" s="18" t="s">
        <v>175</v>
      </c>
      <c r="BM170" s="143" t="s">
        <v>666</v>
      </c>
    </row>
    <row r="171" spans="2:65" s="1" customFormat="1" ht="11.25">
      <c r="B171" s="33"/>
      <c r="D171" s="145" t="s">
        <v>177</v>
      </c>
      <c r="F171" s="146" t="s">
        <v>409</v>
      </c>
      <c r="I171" s="147"/>
      <c r="L171" s="33"/>
      <c r="M171" s="148"/>
      <c r="T171" s="54"/>
      <c r="AT171" s="18" t="s">
        <v>177</v>
      </c>
      <c r="AU171" s="18" t="s">
        <v>85</v>
      </c>
    </row>
    <row r="172" spans="2:65" s="12" customFormat="1" ht="22.5">
      <c r="B172" s="149"/>
      <c r="D172" s="150" t="s">
        <v>179</v>
      </c>
      <c r="E172" s="151" t="s">
        <v>19</v>
      </c>
      <c r="F172" s="152" t="s">
        <v>410</v>
      </c>
      <c r="H172" s="151" t="s">
        <v>19</v>
      </c>
      <c r="I172" s="153"/>
      <c r="L172" s="149"/>
      <c r="M172" s="154"/>
      <c r="T172" s="155"/>
      <c r="AT172" s="151" t="s">
        <v>179</v>
      </c>
      <c r="AU172" s="151" t="s">
        <v>85</v>
      </c>
      <c r="AV172" s="12" t="s">
        <v>83</v>
      </c>
      <c r="AW172" s="12" t="s">
        <v>37</v>
      </c>
      <c r="AX172" s="12" t="s">
        <v>76</v>
      </c>
      <c r="AY172" s="151" t="s">
        <v>168</v>
      </c>
    </row>
    <row r="173" spans="2:65" s="12" customFormat="1" ht="11.25">
      <c r="B173" s="149"/>
      <c r="D173" s="150" t="s">
        <v>179</v>
      </c>
      <c r="E173" s="151" t="s">
        <v>19</v>
      </c>
      <c r="F173" s="152" t="s">
        <v>181</v>
      </c>
      <c r="H173" s="151" t="s">
        <v>19</v>
      </c>
      <c r="I173" s="153"/>
      <c r="L173" s="149"/>
      <c r="M173" s="154"/>
      <c r="T173" s="155"/>
      <c r="AT173" s="151" t="s">
        <v>179</v>
      </c>
      <c r="AU173" s="151" t="s">
        <v>85</v>
      </c>
      <c r="AV173" s="12" t="s">
        <v>83</v>
      </c>
      <c r="AW173" s="12" t="s">
        <v>37</v>
      </c>
      <c r="AX173" s="12" t="s">
        <v>76</v>
      </c>
      <c r="AY173" s="151" t="s">
        <v>168</v>
      </c>
    </row>
    <row r="174" spans="2:65" s="13" customFormat="1" ht="11.25">
      <c r="B174" s="156"/>
      <c r="D174" s="150" t="s">
        <v>179</v>
      </c>
      <c r="E174" s="157" t="s">
        <v>19</v>
      </c>
      <c r="F174" s="158" t="s">
        <v>667</v>
      </c>
      <c r="H174" s="159">
        <v>242</v>
      </c>
      <c r="I174" s="160"/>
      <c r="L174" s="156"/>
      <c r="M174" s="161"/>
      <c r="T174" s="162"/>
      <c r="AT174" s="157" t="s">
        <v>179</v>
      </c>
      <c r="AU174" s="157" t="s">
        <v>85</v>
      </c>
      <c r="AV174" s="13" t="s">
        <v>85</v>
      </c>
      <c r="AW174" s="13" t="s">
        <v>37</v>
      </c>
      <c r="AX174" s="13" t="s">
        <v>76</v>
      </c>
      <c r="AY174" s="157" t="s">
        <v>168</v>
      </c>
    </row>
    <row r="175" spans="2:65" s="14" customFormat="1" ht="11.25">
      <c r="B175" s="163"/>
      <c r="D175" s="150" t="s">
        <v>179</v>
      </c>
      <c r="E175" s="164" t="s">
        <v>19</v>
      </c>
      <c r="F175" s="165" t="s">
        <v>183</v>
      </c>
      <c r="H175" s="166">
        <v>242</v>
      </c>
      <c r="I175" s="167"/>
      <c r="L175" s="163"/>
      <c r="M175" s="168"/>
      <c r="T175" s="169"/>
      <c r="AT175" s="164" t="s">
        <v>179</v>
      </c>
      <c r="AU175" s="164" t="s">
        <v>85</v>
      </c>
      <c r="AV175" s="14" t="s">
        <v>175</v>
      </c>
      <c r="AW175" s="14" t="s">
        <v>37</v>
      </c>
      <c r="AX175" s="14" t="s">
        <v>83</v>
      </c>
      <c r="AY175" s="164" t="s">
        <v>168</v>
      </c>
    </row>
    <row r="176" spans="2:65" s="1" customFormat="1" ht="24.2" customHeight="1">
      <c r="B176" s="33"/>
      <c r="C176" s="132" t="s">
        <v>295</v>
      </c>
      <c r="D176" s="132" t="s">
        <v>170</v>
      </c>
      <c r="E176" s="133" t="s">
        <v>412</v>
      </c>
      <c r="F176" s="134" t="s">
        <v>413</v>
      </c>
      <c r="G176" s="135" t="s">
        <v>173</v>
      </c>
      <c r="H176" s="136">
        <v>242</v>
      </c>
      <c r="I176" s="137"/>
      <c r="J176" s="138">
        <f>ROUND(I176*H176,2)</f>
        <v>0</v>
      </c>
      <c r="K176" s="134" t="s">
        <v>174</v>
      </c>
      <c r="L176" s="33"/>
      <c r="M176" s="139" t="s">
        <v>19</v>
      </c>
      <c r="N176" s="140" t="s">
        <v>47</v>
      </c>
      <c r="P176" s="141">
        <f>O176*H176</f>
        <v>0</v>
      </c>
      <c r="Q176" s="141">
        <v>0</v>
      </c>
      <c r="R176" s="141">
        <f>Q176*H176</f>
        <v>0</v>
      </c>
      <c r="S176" s="141">
        <v>0</v>
      </c>
      <c r="T176" s="142">
        <f>S176*H176</f>
        <v>0</v>
      </c>
      <c r="AR176" s="143" t="s">
        <v>175</v>
      </c>
      <c r="AT176" s="143" t="s">
        <v>170</v>
      </c>
      <c r="AU176" s="143" t="s">
        <v>85</v>
      </c>
      <c r="AY176" s="18" t="s">
        <v>168</v>
      </c>
      <c r="BE176" s="144">
        <f>IF(N176="základní",J176,0)</f>
        <v>0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8" t="s">
        <v>83</v>
      </c>
      <c r="BK176" s="144">
        <f>ROUND(I176*H176,2)</f>
        <v>0</v>
      </c>
      <c r="BL176" s="18" t="s">
        <v>175</v>
      </c>
      <c r="BM176" s="143" t="s">
        <v>668</v>
      </c>
    </row>
    <row r="177" spans="2:65" s="1" customFormat="1" ht="11.25">
      <c r="B177" s="33"/>
      <c r="D177" s="145" t="s">
        <v>177</v>
      </c>
      <c r="F177" s="146" t="s">
        <v>415</v>
      </c>
      <c r="I177" s="147"/>
      <c r="L177" s="33"/>
      <c r="M177" s="148"/>
      <c r="T177" s="54"/>
      <c r="AT177" s="18" t="s">
        <v>177</v>
      </c>
      <c r="AU177" s="18" t="s">
        <v>85</v>
      </c>
    </row>
    <row r="178" spans="2:65" s="12" customFormat="1" ht="22.5">
      <c r="B178" s="149"/>
      <c r="D178" s="150" t="s">
        <v>179</v>
      </c>
      <c r="E178" s="151" t="s">
        <v>19</v>
      </c>
      <c r="F178" s="152" t="s">
        <v>416</v>
      </c>
      <c r="H178" s="151" t="s">
        <v>19</v>
      </c>
      <c r="I178" s="153"/>
      <c r="L178" s="149"/>
      <c r="M178" s="154"/>
      <c r="T178" s="155"/>
      <c r="AT178" s="151" t="s">
        <v>179</v>
      </c>
      <c r="AU178" s="151" t="s">
        <v>85</v>
      </c>
      <c r="AV178" s="12" t="s">
        <v>83</v>
      </c>
      <c r="AW178" s="12" t="s">
        <v>37</v>
      </c>
      <c r="AX178" s="12" t="s">
        <v>76</v>
      </c>
      <c r="AY178" s="151" t="s">
        <v>168</v>
      </c>
    </row>
    <row r="179" spans="2:65" s="12" customFormat="1" ht="11.25">
      <c r="B179" s="149"/>
      <c r="D179" s="150" t="s">
        <v>179</v>
      </c>
      <c r="E179" s="151" t="s">
        <v>19</v>
      </c>
      <c r="F179" s="152" t="s">
        <v>181</v>
      </c>
      <c r="H179" s="151" t="s">
        <v>19</v>
      </c>
      <c r="I179" s="153"/>
      <c r="L179" s="149"/>
      <c r="M179" s="154"/>
      <c r="T179" s="155"/>
      <c r="AT179" s="151" t="s">
        <v>179</v>
      </c>
      <c r="AU179" s="151" t="s">
        <v>85</v>
      </c>
      <c r="AV179" s="12" t="s">
        <v>83</v>
      </c>
      <c r="AW179" s="12" t="s">
        <v>37</v>
      </c>
      <c r="AX179" s="12" t="s">
        <v>76</v>
      </c>
      <c r="AY179" s="151" t="s">
        <v>168</v>
      </c>
    </row>
    <row r="180" spans="2:65" s="13" customFormat="1" ht="11.25">
      <c r="B180" s="156"/>
      <c r="D180" s="150" t="s">
        <v>179</v>
      </c>
      <c r="E180" s="157" t="s">
        <v>19</v>
      </c>
      <c r="F180" s="158" t="s">
        <v>669</v>
      </c>
      <c r="H180" s="159">
        <v>242</v>
      </c>
      <c r="I180" s="160"/>
      <c r="L180" s="156"/>
      <c r="M180" s="161"/>
      <c r="T180" s="162"/>
      <c r="AT180" s="157" t="s">
        <v>179</v>
      </c>
      <c r="AU180" s="157" t="s">
        <v>85</v>
      </c>
      <c r="AV180" s="13" t="s">
        <v>85</v>
      </c>
      <c r="AW180" s="13" t="s">
        <v>37</v>
      </c>
      <c r="AX180" s="13" t="s">
        <v>76</v>
      </c>
      <c r="AY180" s="157" t="s">
        <v>168</v>
      </c>
    </row>
    <row r="181" spans="2:65" s="14" customFormat="1" ht="11.25">
      <c r="B181" s="163"/>
      <c r="D181" s="150" t="s">
        <v>179</v>
      </c>
      <c r="E181" s="164" t="s">
        <v>19</v>
      </c>
      <c r="F181" s="165" t="s">
        <v>183</v>
      </c>
      <c r="H181" s="166">
        <v>242</v>
      </c>
      <c r="I181" s="167"/>
      <c r="L181" s="163"/>
      <c r="M181" s="168"/>
      <c r="T181" s="169"/>
      <c r="AT181" s="164" t="s">
        <v>179</v>
      </c>
      <c r="AU181" s="164" t="s">
        <v>85</v>
      </c>
      <c r="AV181" s="14" t="s">
        <v>175</v>
      </c>
      <c r="AW181" s="14" t="s">
        <v>37</v>
      </c>
      <c r="AX181" s="14" t="s">
        <v>83</v>
      </c>
      <c r="AY181" s="164" t="s">
        <v>168</v>
      </c>
    </row>
    <row r="182" spans="2:65" s="1" customFormat="1" ht="24.2" customHeight="1">
      <c r="B182" s="33"/>
      <c r="C182" s="132" t="s">
        <v>302</v>
      </c>
      <c r="D182" s="132" t="s">
        <v>170</v>
      </c>
      <c r="E182" s="133" t="s">
        <v>418</v>
      </c>
      <c r="F182" s="134" t="s">
        <v>419</v>
      </c>
      <c r="G182" s="135" t="s">
        <v>173</v>
      </c>
      <c r="H182" s="136">
        <v>242</v>
      </c>
      <c r="I182" s="137"/>
      <c r="J182" s="138">
        <f>ROUND(I182*H182,2)</f>
        <v>0</v>
      </c>
      <c r="K182" s="134" t="s">
        <v>174</v>
      </c>
      <c r="L182" s="33"/>
      <c r="M182" s="139" t="s">
        <v>19</v>
      </c>
      <c r="N182" s="140" t="s">
        <v>47</v>
      </c>
      <c r="P182" s="141">
        <f>O182*H182</f>
        <v>0</v>
      </c>
      <c r="Q182" s="141">
        <v>0</v>
      </c>
      <c r="R182" s="141">
        <f>Q182*H182</f>
        <v>0</v>
      </c>
      <c r="S182" s="141">
        <v>0</v>
      </c>
      <c r="T182" s="142">
        <f>S182*H182</f>
        <v>0</v>
      </c>
      <c r="AR182" s="143" t="s">
        <v>175</v>
      </c>
      <c r="AT182" s="143" t="s">
        <v>170</v>
      </c>
      <c r="AU182" s="143" t="s">
        <v>85</v>
      </c>
      <c r="AY182" s="18" t="s">
        <v>168</v>
      </c>
      <c r="BE182" s="144">
        <f>IF(N182="základní",J182,0)</f>
        <v>0</v>
      </c>
      <c r="BF182" s="144">
        <f>IF(N182="snížená",J182,0)</f>
        <v>0</v>
      </c>
      <c r="BG182" s="144">
        <f>IF(N182="zákl. přenesená",J182,0)</f>
        <v>0</v>
      </c>
      <c r="BH182" s="144">
        <f>IF(N182="sníž. přenesená",J182,0)</f>
        <v>0</v>
      </c>
      <c r="BI182" s="144">
        <f>IF(N182="nulová",J182,0)</f>
        <v>0</v>
      </c>
      <c r="BJ182" s="18" t="s">
        <v>83</v>
      </c>
      <c r="BK182" s="144">
        <f>ROUND(I182*H182,2)</f>
        <v>0</v>
      </c>
      <c r="BL182" s="18" t="s">
        <v>175</v>
      </c>
      <c r="BM182" s="143" t="s">
        <v>670</v>
      </c>
    </row>
    <row r="183" spans="2:65" s="1" customFormat="1" ht="11.25">
      <c r="B183" s="33"/>
      <c r="D183" s="145" t="s">
        <v>177</v>
      </c>
      <c r="F183" s="146" t="s">
        <v>421</v>
      </c>
      <c r="I183" s="147"/>
      <c r="L183" s="33"/>
      <c r="M183" s="148"/>
      <c r="T183" s="54"/>
      <c r="AT183" s="18" t="s">
        <v>177</v>
      </c>
      <c r="AU183" s="18" t="s">
        <v>85</v>
      </c>
    </row>
    <row r="184" spans="2:65" s="12" customFormat="1" ht="11.25">
      <c r="B184" s="149"/>
      <c r="D184" s="150" t="s">
        <v>179</v>
      </c>
      <c r="E184" s="151" t="s">
        <v>19</v>
      </c>
      <c r="F184" s="152" t="s">
        <v>422</v>
      </c>
      <c r="H184" s="151" t="s">
        <v>19</v>
      </c>
      <c r="I184" s="153"/>
      <c r="L184" s="149"/>
      <c r="M184" s="154"/>
      <c r="T184" s="155"/>
      <c r="AT184" s="151" t="s">
        <v>179</v>
      </c>
      <c r="AU184" s="151" t="s">
        <v>85</v>
      </c>
      <c r="AV184" s="12" t="s">
        <v>83</v>
      </c>
      <c r="AW184" s="12" t="s">
        <v>37</v>
      </c>
      <c r="AX184" s="12" t="s">
        <v>76</v>
      </c>
      <c r="AY184" s="151" t="s">
        <v>168</v>
      </c>
    </row>
    <row r="185" spans="2:65" s="12" customFormat="1" ht="11.25">
      <c r="B185" s="149"/>
      <c r="D185" s="150" t="s">
        <v>179</v>
      </c>
      <c r="E185" s="151" t="s">
        <v>19</v>
      </c>
      <c r="F185" s="152" t="s">
        <v>181</v>
      </c>
      <c r="H185" s="151" t="s">
        <v>19</v>
      </c>
      <c r="I185" s="153"/>
      <c r="L185" s="149"/>
      <c r="M185" s="154"/>
      <c r="T185" s="155"/>
      <c r="AT185" s="151" t="s">
        <v>179</v>
      </c>
      <c r="AU185" s="151" t="s">
        <v>85</v>
      </c>
      <c r="AV185" s="12" t="s">
        <v>83</v>
      </c>
      <c r="AW185" s="12" t="s">
        <v>37</v>
      </c>
      <c r="AX185" s="12" t="s">
        <v>76</v>
      </c>
      <c r="AY185" s="151" t="s">
        <v>168</v>
      </c>
    </row>
    <row r="186" spans="2:65" s="13" customFormat="1" ht="11.25">
      <c r="B186" s="156"/>
      <c r="D186" s="150" t="s">
        <v>179</v>
      </c>
      <c r="E186" s="157" t="s">
        <v>19</v>
      </c>
      <c r="F186" s="158" t="s">
        <v>669</v>
      </c>
      <c r="H186" s="159">
        <v>242</v>
      </c>
      <c r="I186" s="160"/>
      <c r="L186" s="156"/>
      <c r="M186" s="161"/>
      <c r="T186" s="162"/>
      <c r="AT186" s="157" t="s">
        <v>179</v>
      </c>
      <c r="AU186" s="157" t="s">
        <v>85</v>
      </c>
      <c r="AV186" s="13" t="s">
        <v>85</v>
      </c>
      <c r="AW186" s="13" t="s">
        <v>37</v>
      </c>
      <c r="AX186" s="13" t="s">
        <v>76</v>
      </c>
      <c r="AY186" s="157" t="s">
        <v>168</v>
      </c>
    </row>
    <row r="187" spans="2:65" s="14" customFormat="1" ht="11.25">
      <c r="B187" s="163"/>
      <c r="D187" s="150" t="s">
        <v>179</v>
      </c>
      <c r="E187" s="164" t="s">
        <v>19</v>
      </c>
      <c r="F187" s="165" t="s">
        <v>183</v>
      </c>
      <c r="H187" s="166">
        <v>242</v>
      </c>
      <c r="I187" s="167"/>
      <c r="L187" s="163"/>
      <c r="M187" s="168"/>
      <c r="T187" s="169"/>
      <c r="AT187" s="164" t="s">
        <v>179</v>
      </c>
      <c r="AU187" s="164" t="s">
        <v>85</v>
      </c>
      <c r="AV187" s="14" t="s">
        <v>175</v>
      </c>
      <c r="AW187" s="14" t="s">
        <v>37</v>
      </c>
      <c r="AX187" s="14" t="s">
        <v>83</v>
      </c>
      <c r="AY187" s="164" t="s">
        <v>168</v>
      </c>
    </row>
    <row r="188" spans="2:65" s="1" customFormat="1" ht="49.15" customHeight="1">
      <c r="B188" s="33"/>
      <c r="C188" s="132" t="s">
        <v>308</v>
      </c>
      <c r="D188" s="132" t="s">
        <v>170</v>
      </c>
      <c r="E188" s="133" t="s">
        <v>423</v>
      </c>
      <c r="F188" s="134" t="s">
        <v>424</v>
      </c>
      <c r="G188" s="135" t="s">
        <v>173</v>
      </c>
      <c r="H188" s="136">
        <v>242</v>
      </c>
      <c r="I188" s="137"/>
      <c r="J188" s="138">
        <f>ROUND(I188*H188,2)</f>
        <v>0</v>
      </c>
      <c r="K188" s="134" t="s">
        <v>174</v>
      </c>
      <c r="L188" s="33"/>
      <c r="M188" s="139" t="s">
        <v>19</v>
      </c>
      <c r="N188" s="140" t="s">
        <v>47</v>
      </c>
      <c r="P188" s="141">
        <f>O188*H188</f>
        <v>0</v>
      </c>
      <c r="Q188" s="141">
        <v>0</v>
      </c>
      <c r="R188" s="141">
        <f>Q188*H188</f>
        <v>0</v>
      </c>
      <c r="S188" s="141">
        <v>0</v>
      </c>
      <c r="T188" s="142">
        <f>S188*H188</f>
        <v>0</v>
      </c>
      <c r="AR188" s="143" t="s">
        <v>175</v>
      </c>
      <c r="AT188" s="143" t="s">
        <v>170</v>
      </c>
      <c r="AU188" s="143" t="s">
        <v>85</v>
      </c>
      <c r="AY188" s="18" t="s">
        <v>168</v>
      </c>
      <c r="BE188" s="144">
        <f>IF(N188="základní",J188,0)</f>
        <v>0</v>
      </c>
      <c r="BF188" s="144">
        <f>IF(N188="snížená",J188,0)</f>
        <v>0</v>
      </c>
      <c r="BG188" s="144">
        <f>IF(N188="zákl. přenesená",J188,0)</f>
        <v>0</v>
      </c>
      <c r="BH188" s="144">
        <f>IF(N188="sníž. přenesená",J188,0)</f>
        <v>0</v>
      </c>
      <c r="BI188" s="144">
        <f>IF(N188="nulová",J188,0)</f>
        <v>0</v>
      </c>
      <c r="BJ188" s="18" t="s">
        <v>83</v>
      </c>
      <c r="BK188" s="144">
        <f>ROUND(I188*H188,2)</f>
        <v>0</v>
      </c>
      <c r="BL188" s="18" t="s">
        <v>175</v>
      </c>
      <c r="BM188" s="143" t="s">
        <v>671</v>
      </c>
    </row>
    <row r="189" spans="2:65" s="1" customFormat="1" ht="11.25">
      <c r="B189" s="33"/>
      <c r="D189" s="145" t="s">
        <v>177</v>
      </c>
      <c r="F189" s="146" t="s">
        <v>426</v>
      </c>
      <c r="I189" s="147"/>
      <c r="L189" s="33"/>
      <c r="M189" s="148"/>
      <c r="T189" s="54"/>
      <c r="AT189" s="18" t="s">
        <v>177</v>
      </c>
      <c r="AU189" s="18" t="s">
        <v>85</v>
      </c>
    </row>
    <row r="190" spans="2:65" s="12" customFormat="1" ht="22.5">
      <c r="B190" s="149"/>
      <c r="D190" s="150" t="s">
        <v>179</v>
      </c>
      <c r="E190" s="151" t="s">
        <v>19</v>
      </c>
      <c r="F190" s="152" t="s">
        <v>427</v>
      </c>
      <c r="H190" s="151" t="s">
        <v>19</v>
      </c>
      <c r="I190" s="153"/>
      <c r="L190" s="149"/>
      <c r="M190" s="154"/>
      <c r="T190" s="155"/>
      <c r="AT190" s="151" t="s">
        <v>179</v>
      </c>
      <c r="AU190" s="151" t="s">
        <v>85</v>
      </c>
      <c r="AV190" s="12" t="s">
        <v>83</v>
      </c>
      <c r="AW190" s="12" t="s">
        <v>37</v>
      </c>
      <c r="AX190" s="12" t="s">
        <v>76</v>
      </c>
      <c r="AY190" s="151" t="s">
        <v>168</v>
      </c>
    </row>
    <row r="191" spans="2:65" s="12" customFormat="1" ht="11.25">
      <c r="B191" s="149"/>
      <c r="D191" s="150" t="s">
        <v>179</v>
      </c>
      <c r="E191" s="151" t="s">
        <v>19</v>
      </c>
      <c r="F191" s="152" t="s">
        <v>181</v>
      </c>
      <c r="H191" s="151" t="s">
        <v>19</v>
      </c>
      <c r="I191" s="153"/>
      <c r="L191" s="149"/>
      <c r="M191" s="154"/>
      <c r="T191" s="155"/>
      <c r="AT191" s="151" t="s">
        <v>179</v>
      </c>
      <c r="AU191" s="151" t="s">
        <v>85</v>
      </c>
      <c r="AV191" s="12" t="s">
        <v>83</v>
      </c>
      <c r="AW191" s="12" t="s">
        <v>37</v>
      </c>
      <c r="AX191" s="12" t="s">
        <v>76</v>
      </c>
      <c r="AY191" s="151" t="s">
        <v>168</v>
      </c>
    </row>
    <row r="192" spans="2:65" s="13" customFormat="1" ht="11.25">
      <c r="B192" s="156"/>
      <c r="D192" s="150" t="s">
        <v>179</v>
      </c>
      <c r="E192" s="157" t="s">
        <v>19</v>
      </c>
      <c r="F192" s="158" t="s">
        <v>672</v>
      </c>
      <c r="H192" s="159">
        <v>242</v>
      </c>
      <c r="I192" s="160"/>
      <c r="L192" s="156"/>
      <c r="M192" s="161"/>
      <c r="T192" s="162"/>
      <c r="AT192" s="157" t="s">
        <v>179</v>
      </c>
      <c r="AU192" s="157" t="s">
        <v>85</v>
      </c>
      <c r="AV192" s="13" t="s">
        <v>85</v>
      </c>
      <c r="AW192" s="13" t="s">
        <v>37</v>
      </c>
      <c r="AX192" s="13" t="s">
        <v>76</v>
      </c>
      <c r="AY192" s="157" t="s">
        <v>168</v>
      </c>
    </row>
    <row r="193" spans="2:65" s="14" customFormat="1" ht="11.25">
      <c r="B193" s="163"/>
      <c r="D193" s="150" t="s">
        <v>179</v>
      </c>
      <c r="E193" s="164" t="s">
        <v>19</v>
      </c>
      <c r="F193" s="165" t="s">
        <v>183</v>
      </c>
      <c r="H193" s="166">
        <v>242</v>
      </c>
      <c r="I193" s="167"/>
      <c r="L193" s="163"/>
      <c r="M193" s="168"/>
      <c r="T193" s="169"/>
      <c r="AT193" s="164" t="s">
        <v>179</v>
      </c>
      <c r="AU193" s="164" t="s">
        <v>85</v>
      </c>
      <c r="AV193" s="14" t="s">
        <v>175</v>
      </c>
      <c r="AW193" s="14" t="s">
        <v>37</v>
      </c>
      <c r="AX193" s="14" t="s">
        <v>83</v>
      </c>
      <c r="AY193" s="164" t="s">
        <v>168</v>
      </c>
    </row>
    <row r="194" spans="2:65" s="11" customFormat="1" ht="22.9" customHeight="1">
      <c r="B194" s="120"/>
      <c r="D194" s="121" t="s">
        <v>75</v>
      </c>
      <c r="E194" s="130" t="s">
        <v>241</v>
      </c>
      <c r="F194" s="130" t="s">
        <v>318</v>
      </c>
      <c r="I194" s="123"/>
      <c r="J194" s="131">
        <f>BK194</f>
        <v>0</v>
      </c>
      <c r="L194" s="120"/>
      <c r="M194" s="125"/>
      <c r="P194" s="126">
        <f>SUM(P195:P222)</f>
        <v>0</v>
      </c>
      <c r="R194" s="126">
        <f>SUM(R195:R222)</f>
        <v>46.127896</v>
      </c>
      <c r="T194" s="127">
        <f>SUM(T195:T222)</f>
        <v>0</v>
      </c>
      <c r="AR194" s="121" t="s">
        <v>83</v>
      </c>
      <c r="AT194" s="128" t="s">
        <v>75</v>
      </c>
      <c r="AU194" s="128" t="s">
        <v>83</v>
      </c>
      <c r="AY194" s="121" t="s">
        <v>168</v>
      </c>
      <c r="BK194" s="129">
        <f>SUM(BK195:BK222)</f>
        <v>0</v>
      </c>
    </row>
    <row r="195" spans="2:65" s="1" customFormat="1" ht="62.65" customHeight="1">
      <c r="B195" s="33"/>
      <c r="C195" s="132" t="s">
        <v>319</v>
      </c>
      <c r="D195" s="132" t="s">
        <v>170</v>
      </c>
      <c r="E195" s="133" t="s">
        <v>440</v>
      </c>
      <c r="F195" s="134" t="s">
        <v>441</v>
      </c>
      <c r="G195" s="135" t="s">
        <v>251</v>
      </c>
      <c r="H195" s="136">
        <v>328</v>
      </c>
      <c r="I195" s="137"/>
      <c r="J195" s="138">
        <f>ROUND(I195*H195,2)</f>
        <v>0</v>
      </c>
      <c r="K195" s="134" t="s">
        <v>174</v>
      </c>
      <c r="L195" s="33"/>
      <c r="M195" s="139" t="s">
        <v>19</v>
      </c>
      <c r="N195" s="140" t="s">
        <v>47</v>
      </c>
      <c r="P195" s="141">
        <f>O195*H195</f>
        <v>0</v>
      </c>
      <c r="Q195" s="141">
        <v>8.9779999999999999E-2</v>
      </c>
      <c r="R195" s="141">
        <f>Q195*H195</f>
        <v>29.447839999999999</v>
      </c>
      <c r="S195" s="141">
        <v>0</v>
      </c>
      <c r="T195" s="142">
        <f>S195*H195</f>
        <v>0</v>
      </c>
      <c r="AR195" s="143" t="s">
        <v>175</v>
      </c>
      <c r="AT195" s="143" t="s">
        <v>170</v>
      </c>
      <c r="AU195" s="143" t="s">
        <v>85</v>
      </c>
      <c r="AY195" s="18" t="s">
        <v>168</v>
      </c>
      <c r="BE195" s="144">
        <f>IF(N195="základní",J195,0)</f>
        <v>0</v>
      </c>
      <c r="BF195" s="144">
        <f>IF(N195="snížená",J195,0)</f>
        <v>0</v>
      </c>
      <c r="BG195" s="144">
        <f>IF(N195="zákl. přenesená",J195,0)</f>
        <v>0</v>
      </c>
      <c r="BH195" s="144">
        <f>IF(N195="sníž. přenesená",J195,0)</f>
        <v>0</v>
      </c>
      <c r="BI195" s="144">
        <f>IF(N195="nulová",J195,0)</f>
        <v>0</v>
      </c>
      <c r="BJ195" s="18" t="s">
        <v>83</v>
      </c>
      <c r="BK195" s="144">
        <f>ROUND(I195*H195,2)</f>
        <v>0</v>
      </c>
      <c r="BL195" s="18" t="s">
        <v>175</v>
      </c>
      <c r="BM195" s="143" t="s">
        <v>673</v>
      </c>
    </row>
    <row r="196" spans="2:65" s="1" customFormat="1" ht="11.25">
      <c r="B196" s="33"/>
      <c r="D196" s="145" t="s">
        <v>177</v>
      </c>
      <c r="F196" s="146" t="s">
        <v>443</v>
      </c>
      <c r="I196" s="147"/>
      <c r="L196" s="33"/>
      <c r="M196" s="148"/>
      <c r="T196" s="54"/>
      <c r="AT196" s="18" t="s">
        <v>177</v>
      </c>
      <c r="AU196" s="18" t="s">
        <v>85</v>
      </c>
    </row>
    <row r="197" spans="2:65" s="12" customFormat="1" ht="11.25">
      <c r="B197" s="149"/>
      <c r="D197" s="150" t="s">
        <v>179</v>
      </c>
      <c r="E197" s="151" t="s">
        <v>19</v>
      </c>
      <c r="F197" s="152" t="s">
        <v>674</v>
      </c>
      <c r="H197" s="151" t="s">
        <v>19</v>
      </c>
      <c r="I197" s="153"/>
      <c r="L197" s="149"/>
      <c r="M197" s="154"/>
      <c r="T197" s="155"/>
      <c r="AT197" s="151" t="s">
        <v>179</v>
      </c>
      <c r="AU197" s="151" t="s">
        <v>85</v>
      </c>
      <c r="AV197" s="12" t="s">
        <v>83</v>
      </c>
      <c r="AW197" s="12" t="s">
        <v>37</v>
      </c>
      <c r="AX197" s="12" t="s">
        <v>76</v>
      </c>
      <c r="AY197" s="151" t="s">
        <v>168</v>
      </c>
    </row>
    <row r="198" spans="2:65" s="12" customFormat="1" ht="11.25">
      <c r="B198" s="149"/>
      <c r="D198" s="150" t="s">
        <v>179</v>
      </c>
      <c r="E198" s="151" t="s">
        <v>19</v>
      </c>
      <c r="F198" s="152" t="s">
        <v>181</v>
      </c>
      <c r="H198" s="151" t="s">
        <v>19</v>
      </c>
      <c r="I198" s="153"/>
      <c r="L198" s="149"/>
      <c r="M198" s="154"/>
      <c r="T198" s="155"/>
      <c r="AT198" s="151" t="s">
        <v>179</v>
      </c>
      <c r="AU198" s="151" t="s">
        <v>85</v>
      </c>
      <c r="AV198" s="12" t="s">
        <v>83</v>
      </c>
      <c r="AW198" s="12" t="s">
        <v>37</v>
      </c>
      <c r="AX198" s="12" t="s">
        <v>76</v>
      </c>
      <c r="AY198" s="151" t="s">
        <v>168</v>
      </c>
    </row>
    <row r="199" spans="2:65" s="13" customFormat="1" ht="11.25">
      <c r="B199" s="156"/>
      <c r="D199" s="150" t="s">
        <v>179</v>
      </c>
      <c r="E199" s="157" t="s">
        <v>19</v>
      </c>
      <c r="F199" s="158" t="s">
        <v>675</v>
      </c>
      <c r="H199" s="159">
        <v>328</v>
      </c>
      <c r="I199" s="160"/>
      <c r="L199" s="156"/>
      <c r="M199" s="161"/>
      <c r="T199" s="162"/>
      <c r="AT199" s="157" t="s">
        <v>179</v>
      </c>
      <c r="AU199" s="157" t="s">
        <v>85</v>
      </c>
      <c r="AV199" s="13" t="s">
        <v>85</v>
      </c>
      <c r="AW199" s="13" t="s">
        <v>37</v>
      </c>
      <c r="AX199" s="13" t="s">
        <v>76</v>
      </c>
      <c r="AY199" s="157" t="s">
        <v>168</v>
      </c>
    </row>
    <row r="200" spans="2:65" s="14" customFormat="1" ht="11.25">
      <c r="B200" s="163"/>
      <c r="D200" s="150" t="s">
        <v>179</v>
      </c>
      <c r="E200" s="164" t="s">
        <v>19</v>
      </c>
      <c r="F200" s="165" t="s">
        <v>183</v>
      </c>
      <c r="H200" s="166">
        <v>328</v>
      </c>
      <c r="I200" s="167"/>
      <c r="L200" s="163"/>
      <c r="M200" s="168"/>
      <c r="T200" s="169"/>
      <c r="AT200" s="164" t="s">
        <v>179</v>
      </c>
      <c r="AU200" s="164" t="s">
        <v>85</v>
      </c>
      <c r="AV200" s="14" t="s">
        <v>175</v>
      </c>
      <c r="AW200" s="14" t="s">
        <v>37</v>
      </c>
      <c r="AX200" s="14" t="s">
        <v>83</v>
      </c>
      <c r="AY200" s="164" t="s">
        <v>168</v>
      </c>
    </row>
    <row r="201" spans="2:65" s="1" customFormat="1" ht="16.5" customHeight="1">
      <c r="B201" s="33"/>
      <c r="C201" s="181" t="s">
        <v>331</v>
      </c>
      <c r="D201" s="181" t="s">
        <v>446</v>
      </c>
      <c r="E201" s="182" t="s">
        <v>447</v>
      </c>
      <c r="F201" s="183" t="s">
        <v>448</v>
      </c>
      <c r="G201" s="184" t="s">
        <v>173</v>
      </c>
      <c r="H201" s="185">
        <v>33.456000000000003</v>
      </c>
      <c r="I201" s="186"/>
      <c r="J201" s="187">
        <f>ROUND(I201*H201,2)</f>
        <v>0</v>
      </c>
      <c r="K201" s="183" t="s">
        <v>174</v>
      </c>
      <c r="L201" s="188"/>
      <c r="M201" s="189" t="s">
        <v>19</v>
      </c>
      <c r="N201" s="190" t="s">
        <v>47</v>
      </c>
      <c r="P201" s="141">
        <f>O201*H201</f>
        <v>0</v>
      </c>
      <c r="Q201" s="141">
        <v>0.222</v>
      </c>
      <c r="R201" s="141">
        <f>Q201*H201</f>
        <v>7.4272320000000009</v>
      </c>
      <c r="S201" s="141">
        <v>0</v>
      </c>
      <c r="T201" s="142">
        <f>S201*H201</f>
        <v>0</v>
      </c>
      <c r="AR201" s="143" t="s">
        <v>230</v>
      </c>
      <c r="AT201" s="143" t="s">
        <v>446</v>
      </c>
      <c r="AU201" s="143" t="s">
        <v>85</v>
      </c>
      <c r="AY201" s="18" t="s">
        <v>168</v>
      </c>
      <c r="BE201" s="144">
        <f>IF(N201="základní",J201,0)</f>
        <v>0</v>
      </c>
      <c r="BF201" s="144">
        <f>IF(N201="snížená",J201,0)</f>
        <v>0</v>
      </c>
      <c r="BG201" s="144">
        <f>IF(N201="zákl. přenesená",J201,0)</f>
        <v>0</v>
      </c>
      <c r="BH201" s="144">
        <f>IF(N201="sníž. přenesená",J201,0)</f>
        <v>0</v>
      </c>
      <c r="BI201" s="144">
        <f>IF(N201="nulová",J201,0)</f>
        <v>0</v>
      </c>
      <c r="BJ201" s="18" t="s">
        <v>83</v>
      </c>
      <c r="BK201" s="144">
        <f>ROUND(I201*H201,2)</f>
        <v>0</v>
      </c>
      <c r="BL201" s="18" t="s">
        <v>175</v>
      </c>
      <c r="BM201" s="143" t="s">
        <v>676</v>
      </c>
    </row>
    <row r="202" spans="2:65" s="12" customFormat="1" ht="11.25">
      <c r="B202" s="149"/>
      <c r="D202" s="150" t="s">
        <v>179</v>
      </c>
      <c r="E202" s="151" t="s">
        <v>19</v>
      </c>
      <c r="F202" s="152" t="s">
        <v>450</v>
      </c>
      <c r="H202" s="151" t="s">
        <v>19</v>
      </c>
      <c r="I202" s="153"/>
      <c r="L202" s="149"/>
      <c r="M202" s="154"/>
      <c r="T202" s="155"/>
      <c r="AT202" s="151" t="s">
        <v>179</v>
      </c>
      <c r="AU202" s="151" t="s">
        <v>85</v>
      </c>
      <c r="AV202" s="12" t="s">
        <v>83</v>
      </c>
      <c r="AW202" s="12" t="s">
        <v>37</v>
      </c>
      <c r="AX202" s="12" t="s">
        <v>76</v>
      </c>
      <c r="AY202" s="151" t="s">
        <v>168</v>
      </c>
    </row>
    <row r="203" spans="2:65" s="13" customFormat="1" ht="11.25">
      <c r="B203" s="156"/>
      <c r="D203" s="150" t="s">
        <v>179</v>
      </c>
      <c r="E203" s="157" t="s">
        <v>19</v>
      </c>
      <c r="F203" s="158" t="s">
        <v>677</v>
      </c>
      <c r="H203" s="159">
        <v>33.456000000000003</v>
      </c>
      <c r="I203" s="160"/>
      <c r="L203" s="156"/>
      <c r="M203" s="161"/>
      <c r="T203" s="162"/>
      <c r="AT203" s="157" t="s">
        <v>179</v>
      </c>
      <c r="AU203" s="157" t="s">
        <v>85</v>
      </c>
      <c r="AV203" s="13" t="s">
        <v>85</v>
      </c>
      <c r="AW203" s="13" t="s">
        <v>37</v>
      </c>
      <c r="AX203" s="13" t="s">
        <v>76</v>
      </c>
      <c r="AY203" s="157" t="s">
        <v>168</v>
      </c>
    </row>
    <row r="204" spans="2:65" s="14" customFormat="1" ht="11.25">
      <c r="B204" s="163"/>
      <c r="D204" s="150" t="s">
        <v>179</v>
      </c>
      <c r="E204" s="164" t="s">
        <v>19</v>
      </c>
      <c r="F204" s="165" t="s">
        <v>183</v>
      </c>
      <c r="H204" s="166">
        <v>33.456000000000003</v>
      </c>
      <c r="I204" s="167"/>
      <c r="L204" s="163"/>
      <c r="M204" s="168"/>
      <c r="T204" s="169"/>
      <c r="AT204" s="164" t="s">
        <v>179</v>
      </c>
      <c r="AU204" s="164" t="s">
        <v>85</v>
      </c>
      <c r="AV204" s="14" t="s">
        <v>175</v>
      </c>
      <c r="AW204" s="14" t="s">
        <v>37</v>
      </c>
      <c r="AX204" s="14" t="s">
        <v>83</v>
      </c>
      <c r="AY204" s="164" t="s">
        <v>168</v>
      </c>
    </row>
    <row r="205" spans="2:65" s="1" customFormat="1" ht="24.2" customHeight="1">
      <c r="B205" s="33"/>
      <c r="C205" s="132" t="s">
        <v>339</v>
      </c>
      <c r="D205" s="132" t="s">
        <v>170</v>
      </c>
      <c r="E205" s="133" t="s">
        <v>473</v>
      </c>
      <c r="F205" s="134" t="s">
        <v>474</v>
      </c>
      <c r="G205" s="135" t="s">
        <v>283</v>
      </c>
      <c r="H205" s="136">
        <v>4.0999999999999996</v>
      </c>
      <c r="I205" s="137"/>
      <c r="J205" s="138">
        <f>ROUND(I205*H205,2)</f>
        <v>0</v>
      </c>
      <c r="K205" s="134" t="s">
        <v>174</v>
      </c>
      <c r="L205" s="33"/>
      <c r="M205" s="139" t="s">
        <v>19</v>
      </c>
      <c r="N205" s="140" t="s">
        <v>47</v>
      </c>
      <c r="P205" s="141">
        <f>O205*H205</f>
        <v>0</v>
      </c>
      <c r="Q205" s="141">
        <v>2.2563399999999998</v>
      </c>
      <c r="R205" s="141">
        <f>Q205*H205</f>
        <v>9.2509939999999986</v>
      </c>
      <c r="S205" s="141">
        <v>0</v>
      </c>
      <c r="T205" s="142">
        <f>S205*H205</f>
        <v>0</v>
      </c>
      <c r="AR205" s="143" t="s">
        <v>175</v>
      </c>
      <c r="AT205" s="143" t="s">
        <v>170</v>
      </c>
      <c r="AU205" s="143" t="s">
        <v>85</v>
      </c>
      <c r="AY205" s="18" t="s">
        <v>168</v>
      </c>
      <c r="BE205" s="144">
        <f>IF(N205="základní",J205,0)</f>
        <v>0</v>
      </c>
      <c r="BF205" s="144">
        <f>IF(N205="snížená",J205,0)</f>
        <v>0</v>
      </c>
      <c r="BG205" s="144">
        <f>IF(N205="zákl. přenesená",J205,0)</f>
        <v>0</v>
      </c>
      <c r="BH205" s="144">
        <f>IF(N205="sníž. přenesená",J205,0)</f>
        <v>0</v>
      </c>
      <c r="BI205" s="144">
        <f>IF(N205="nulová",J205,0)</f>
        <v>0</v>
      </c>
      <c r="BJ205" s="18" t="s">
        <v>83</v>
      </c>
      <c r="BK205" s="144">
        <f>ROUND(I205*H205,2)</f>
        <v>0</v>
      </c>
      <c r="BL205" s="18" t="s">
        <v>175</v>
      </c>
      <c r="BM205" s="143" t="s">
        <v>678</v>
      </c>
    </row>
    <row r="206" spans="2:65" s="1" customFormat="1" ht="11.25">
      <c r="B206" s="33"/>
      <c r="D206" s="145" t="s">
        <v>177</v>
      </c>
      <c r="F206" s="146" t="s">
        <v>476</v>
      </c>
      <c r="I206" s="147"/>
      <c r="L206" s="33"/>
      <c r="M206" s="148"/>
      <c r="T206" s="54"/>
      <c r="AT206" s="18" t="s">
        <v>177</v>
      </c>
      <c r="AU206" s="18" t="s">
        <v>85</v>
      </c>
    </row>
    <row r="207" spans="2:65" s="12" customFormat="1" ht="11.25">
      <c r="B207" s="149"/>
      <c r="D207" s="150" t="s">
        <v>179</v>
      </c>
      <c r="E207" s="151" t="s">
        <v>19</v>
      </c>
      <c r="F207" s="152" t="s">
        <v>477</v>
      </c>
      <c r="H207" s="151" t="s">
        <v>19</v>
      </c>
      <c r="I207" s="153"/>
      <c r="L207" s="149"/>
      <c r="M207" s="154"/>
      <c r="T207" s="155"/>
      <c r="AT207" s="151" t="s">
        <v>179</v>
      </c>
      <c r="AU207" s="151" t="s">
        <v>85</v>
      </c>
      <c r="AV207" s="12" t="s">
        <v>83</v>
      </c>
      <c r="AW207" s="12" t="s">
        <v>37</v>
      </c>
      <c r="AX207" s="12" t="s">
        <v>76</v>
      </c>
      <c r="AY207" s="151" t="s">
        <v>168</v>
      </c>
    </row>
    <row r="208" spans="2:65" s="12" customFormat="1" ht="11.25">
      <c r="B208" s="149"/>
      <c r="D208" s="150" t="s">
        <v>179</v>
      </c>
      <c r="E208" s="151" t="s">
        <v>19</v>
      </c>
      <c r="F208" s="152" t="s">
        <v>480</v>
      </c>
      <c r="H208" s="151" t="s">
        <v>19</v>
      </c>
      <c r="I208" s="153"/>
      <c r="L208" s="149"/>
      <c r="M208" s="154"/>
      <c r="T208" s="155"/>
      <c r="AT208" s="151" t="s">
        <v>179</v>
      </c>
      <c r="AU208" s="151" t="s">
        <v>85</v>
      </c>
      <c r="AV208" s="12" t="s">
        <v>83</v>
      </c>
      <c r="AW208" s="12" t="s">
        <v>37</v>
      </c>
      <c r="AX208" s="12" t="s">
        <v>76</v>
      </c>
      <c r="AY208" s="151" t="s">
        <v>168</v>
      </c>
    </row>
    <row r="209" spans="2:65" s="13" customFormat="1" ht="11.25">
      <c r="B209" s="156"/>
      <c r="D209" s="150" t="s">
        <v>179</v>
      </c>
      <c r="E209" s="157" t="s">
        <v>19</v>
      </c>
      <c r="F209" s="158" t="s">
        <v>679</v>
      </c>
      <c r="H209" s="159">
        <v>4.0999999999999996</v>
      </c>
      <c r="I209" s="160"/>
      <c r="L209" s="156"/>
      <c r="M209" s="161"/>
      <c r="T209" s="162"/>
      <c r="AT209" s="157" t="s">
        <v>179</v>
      </c>
      <c r="AU209" s="157" t="s">
        <v>85</v>
      </c>
      <c r="AV209" s="13" t="s">
        <v>85</v>
      </c>
      <c r="AW209" s="13" t="s">
        <v>37</v>
      </c>
      <c r="AX209" s="13" t="s">
        <v>76</v>
      </c>
      <c r="AY209" s="157" t="s">
        <v>168</v>
      </c>
    </row>
    <row r="210" spans="2:65" s="14" customFormat="1" ht="11.25">
      <c r="B210" s="163"/>
      <c r="D210" s="150" t="s">
        <v>179</v>
      </c>
      <c r="E210" s="164" t="s">
        <v>19</v>
      </c>
      <c r="F210" s="165" t="s">
        <v>183</v>
      </c>
      <c r="H210" s="166">
        <v>4.0999999999999996</v>
      </c>
      <c r="I210" s="167"/>
      <c r="L210" s="163"/>
      <c r="M210" s="168"/>
      <c r="T210" s="169"/>
      <c r="AT210" s="164" t="s">
        <v>179</v>
      </c>
      <c r="AU210" s="164" t="s">
        <v>85</v>
      </c>
      <c r="AV210" s="14" t="s">
        <v>175</v>
      </c>
      <c r="AW210" s="14" t="s">
        <v>37</v>
      </c>
      <c r="AX210" s="14" t="s">
        <v>83</v>
      </c>
      <c r="AY210" s="164" t="s">
        <v>168</v>
      </c>
    </row>
    <row r="211" spans="2:65" s="1" customFormat="1" ht="62.65" customHeight="1">
      <c r="B211" s="33"/>
      <c r="C211" s="132" t="s">
        <v>346</v>
      </c>
      <c r="D211" s="132" t="s">
        <v>170</v>
      </c>
      <c r="E211" s="133" t="s">
        <v>482</v>
      </c>
      <c r="F211" s="134" t="s">
        <v>483</v>
      </c>
      <c r="G211" s="135" t="s">
        <v>251</v>
      </c>
      <c r="H211" s="136">
        <v>3</v>
      </c>
      <c r="I211" s="137"/>
      <c r="J211" s="138">
        <f>ROUND(I211*H211,2)</f>
        <v>0</v>
      </c>
      <c r="K211" s="134" t="s">
        <v>174</v>
      </c>
      <c r="L211" s="33"/>
      <c r="M211" s="139" t="s">
        <v>19</v>
      </c>
      <c r="N211" s="140" t="s">
        <v>47</v>
      </c>
      <c r="P211" s="141">
        <f>O211*H211</f>
        <v>0</v>
      </c>
      <c r="Q211" s="141">
        <v>6.0999999999999997E-4</v>
      </c>
      <c r="R211" s="141">
        <f>Q211*H211</f>
        <v>1.83E-3</v>
      </c>
      <c r="S211" s="141">
        <v>0</v>
      </c>
      <c r="T211" s="142">
        <f>S211*H211</f>
        <v>0</v>
      </c>
      <c r="AR211" s="143" t="s">
        <v>175</v>
      </c>
      <c r="AT211" s="143" t="s">
        <v>170</v>
      </c>
      <c r="AU211" s="143" t="s">
        <v>85</v>
      </c>
      <c r="AY211" s="18" t="s">
        <v>168</v>
      </c>
      <c r="BE211" s="144">
        <f>IF(N211="základní",J211,0)</f>
        <v>0</v>
      </c>
      <c r="BF211" s="144">
        <f>IF(N211="snížená",J211,0)</f>
        <v>0</v>
      </c>
      <c r="BG211" s="144">
        <f>IF(N211="zákl. přenesená",J211,0)</f>
        <v>0</v>
      </c>
      <c r="BH211" s="144">
        <f>IF(N211="sníž. přenesená",J211,0)</f>
        <v>0</v>
      </c>
      <c r="BI211" s="144">
        <f>IF(N211="nulová",J211,0)</f>
        <v>0</v>
      </c>
      <c r="BJ211" s="18" t="s">
        <v>83</v>
      </c>
      <c r="BK211" s="144">
        <f>ROUND(I211*H211,2)</f>
        <v>0</v>
      </c>
      <c r="BL211" s="18" t="s">
        <v>175</v>
      </c>
      <c r="BM211" s="143" t="s">
        <v>680</v>
      </c>
    </row>
    <row r="212" spans="2:65" s="1" customFormat="1" ht="11.25">
      <c r="B212" s="33"/>
      <c r="D212" s="145" t="s">
        <v>177</v>
      </c>
      <c r="F212" s="146" t="s">
        <v>485</v>
      </c>
      <c r="I212" s="147"/>
      <c r="L212" s="33"/>
      <c r="M212" s="148"/>
      <c r="T212" s="54"/>
      <c r="AT212" s="18" t="s">
        <v>177</v>
      </c>
      <c r="AU212" s="18" t="s">
        <v>85</v>
      </c>
    </row>
    <row r="213" spans="2:65" s="12" customFormat="1" ht="22.5">
      <c r="B213" s="149"/>
      <c r="D213" s="150" t="s">
        <v>179</v>
      </c>
      <c r="E213" s="151" t="s">
        <v>19</v>
      </c>
      <c r="F213" s="152" t="s">
        <v>486</v>
      </c>
      <c r="H213" s="151" t="s">
        <v>19</v>
      </c>
      <c r="I213" s="153"/>
      <c r="L213" s="149"/>
      <c r="M213" s="154"/>
      <c r="T213" s="155"/>
      <c r="AT213" s="151" t="s">
        <v>179</v>
      </c>
      <c r="AU213" s="151" t="s">
        <v>85</v>
      </c>
      <c r="AV213" s="12" t="s">
        <v>83</v>
      </c>
      <c r="AW213" s="12" t="s">
        <v>37</v>
      </c>
      <c r="AX213" s="12" t="s">
        <v>76</v>
      </c>
      <c r="AY213" s="151" t="s">
        <v>168</v>
      </c>
    </row>
    <row r="214" spans="2:65" s="12" customFormat="1" ht="11.25">
      <c r="B214" s="149"/>
      <c r="D214" s="150" t="s">
        <v>179</v>
      </c>
      <c r="E214" s="151" t="s">
        <v>19</v>
      </c>
      <c r="F214" s="152" t="s">
        <v>181</v>
      </c>
      <c r="H214" s="151" t="s">
        <v>19</v>
      </c>
      <c r="I214" s="153"/>
      <c r="L214" s="149"/>
      <c r="M214" s="154"/>
      <c r="T214" s="155"/>
      <c r="AT214" s="151" t="s">
        <v>179</v>
      </c>
      <c r="AU214" s="151" t="s">
        <v>85</v>
      </c>
      <c r="AV214" s="12" t="s">
        <v>83</v>
      </c>
      <c r="AW214" s="12" t="s">
        <v>37</v>
      </c>
      <c r="AX214" s="12" t="s">
        <v>76</v>
      </c>
      <c r="AY214" s="151" t="s">
        <v>168</v>
      </c>
    </row>
    <row r="215" spans="2:65" s="13" customFormat="1" ht="11.25">
      <c r="B215" s="156"/>
      <c r="D215" s="150" t="s">
        <v>179</v>
      </c>
      <c r="E215" s="157" t="s">
        <v>19</v>
      </c>
      <c r="F215" s="158" t="s">
        <v>681</v>
      </c>
      <c r="H215" s="159">
        <v>3</v>
      </c>
      <c r="I215" s="160"/>
      <c r="L215" s="156"/>
      <c r="M215" s="161"/>
      <c r="T215" s="162"/>
      <c r="AT215" s="157" t="s">
        <v>179</v>
      </c>
      <c r="AU215" s="157" t="s">
        <v>85</v>
      </c>
      <c r="AV215" s="13" t="s">
        <v>85</v>
      </c>
      <c r="AW215" s="13" t="s">
        <v>37</v>
      </c>
      <c r="AX215" s="13" t="s">
        <v>76</v>
      </c>
      <c r="AY215" s="157" t="s">
        <v>168</v>
      </c>
    </row>
    <row r="216" spans="2:65" s="14" customFormat="1" ht="11.25">
      <c r="B216" s="163"/>
      <c r="D216" s="150" t="s">
        <v>179</v>
      </c>
      <c r="E216" s="164" t="s">
        <v>19</v>
      </c>
      <c r="F216" s="165" t="s">
        <v>183</v>
      </c>
      <c r="H216" s="166">
        <v>3</v>
      </c>
      <c r="I216" s="167"/>
      <c r="L216" s="163"/>
      <c r="M216" s="168"/>
      <c r="T216" s="169"/>
      <c r="AT216" s="164" t="s">
        <v>179</v>
      </c>
      <c r="AU216" s="164" t="s">
        <v>85</v>
      </c>
      <c r="AV216" s="14" t="s">
        <v>175</v>
      </c>
      <c r="AW216" s="14" t="s">
        <v>37</v>
      </c>
      <c r="AX216" s="14" t="s">
        <v>83</v>
      </c>
      <c r="AY216" s="164" t="s">
        <v>168</v>
      </c>
    </row>
    <row r="217" spans="2:65" s="1" customFormat="1" ht="24.2" customHeight="1">
      <c r="B217" s="33"/>
      <c r="C217" s="132" t="s">
        <v>7</v>
      </c>
      <c r="D217" s="132" t="s">
        <v>170</v>
      </c>
      <c r="E217" s="133" t="s">
        <v>488</v>
      </c>
      <c r="F217" s="134" t="s">
        <v>489</v>
      </c>
      <c r="G217" s="135" t="s">
        <v>251</v>
      </c>
      <c r="H217" s="136">
        <v>3</v>
      </c>
      <c r="I217" s="137"/>
      <c r="J217" s="138">
        <f>ROUND(I217*H217,2)</f>
        <v>0</v>
      </c>
      <c r="K217" s="134" t="s">
        <v>174</v>
      </c>
      <c r="L217" s="33"/>
      <c r="M217" s="139" t="s">
        <v>19</v>
      </c>
      <c r="N217" s="140" t="s">
        <v>47</v>
      </c>
      <c r="P217" s="141">
        <f>O217*H217</f>
        <v>0</v>
      </c>
      <c r="Q217" s="141">
        <v>0</v>
      </c>
      <c r="R217" s="141">
        <f>Q217*H217</f>
        <v>0</v>
      </c>
      <c r="S217" s="141">
        <v>0</v>
      </c>
      <c r="T217" s="142">
        <f>S217*H217</f>
        <v>0</v>
      </c>
      <c r="AR217" s="143" t="s">
        <v>175</v>
      </c>
      <c r="AT217" s="143" t="s">
        <v>170</v>
      </c>
      <c r="AU217" s="143" t="s">
        <v>85</v>
      </c>
      <c r="AY217" s="18" t="s">
        <v>168</v>
      </c>
      <c r="BE217" s="144">
        <f>IF(N217="základní",J217,0)</f>
        <v>0</v>
      </c>
      <c r="BF217" s="144">
        <f>IF(N217="snížená",J217,0)</f>
        <v>0</v>
      </c>
      <c r="BG217" s="144">
        <f>IF(N217="zákl. přenesená",J217,0)</f>
        <v>0</v>
      </c>
      <c r="BH217" s="144">
        <f>IF(N217="sníž. přenesená",J217,0)</f>
        <v>0</v>
      </c>
      <c r="BI217" s="144">
        <f>IF(N217="nulová",J217,0)</f>
        <v>0</v>
      </c>
      <c r="BJ217" s="18" t="s">
        <v>83</v>
      </c>
      <c r="BK217" s="144">
        <f>ROUND(I217*H217,2)</f>
        <v>0</v>
      </c>
      <c r="BL217" s="18" t="s">
        <v>175</v>
      </c>
      <c r="BM217" s="143" t="s">
        <v>682</v>
      </c>
    </row>
    <row r="218" spans="2:65" s="1" customFormat="1" ht="11.25">
      <c r="B218" s="33"/>
      <c r="D218" s="145" t="s">
        <v>177</v>
      </c>
      <c r="F218" s="146" t="s">
        <v>491</v>
      </c>
      <c r="I218" s="147"/>
      <c r="L218" s="33"/>
      <c r="M218" s="148"/>
      <c r="T218" s="54"/>
      <c r="AT218" s="18" t="s">
        <v>177</v>
      </c>
      <c r="AU218" s="18" t="s">
        <v>85</v>
      </c>
    </row>
    <row r="219" spans="2:65" s="12" customFormat="1" ht="22.5">
      <c r="B219" s="149"/>
      <c r="D219" s="150" t="s">
        <v>179</v>
      </c>
      <c r="E219" s="151" t="s">
        <v>19</v>
      </c>
      <c r="F219" s="152" t="s">
        <v>547</v>
      </c>
      <c r="H219" s="151" t="s">
        <v>19</v>
      </c>
      <c r="I219" s="153"/>
      <c r="L219" s="149"/>
      <c r="M219" s="154"/>
      <c r="T219" s="155"/>
      <c r="AT219" s="151" t="s">
        <v>179</v>
      </c>
      <c r="AU219" s="151" t="s">
        <v>85</v>
      </c>
      <c r="AV219" s="12" t="s">
        <v>83</v>
      </c>
      <c r="AW219" s="12" t="s">
        <v>37</v>
      </c>
      <c r="AX219" s="12" t="s">
        <v>76</v>
      </c>
      <c r="AY219" s="151" t="s">
        <v>168</v>
      </c>
    </row>
    <row r="220" spans="2:65" s="12" customFormat="1" ht="11.25">
      <c r="B220" s="149"/>
      <c r="D220" s="150" t="s">
        <v>179</v>
      </c>
      <c r="E220" s="151" t="s">
        <v>19</v>
      </c>
      <c r="F220" s="152" t="s">
        <v>181</v>
      </c>
      <c r="H220" s="151" t="s">
        <v>19</v>
      </c>
      <c r="I220" s="153"/>
      <c r="L220" s="149"/>
      <c r="M220" s="154"/>
      <c r="T220" s="155"/>
      <c r="AT220" s="151" t="s">
        <v>179</v>
      </c>
      <c r="AU220" s="151" t="s">
        <v>85</v>
      </c>
      <c r="AV220" s="12" t="s">
        <v>83</v>
      </c>
      <c r="AW220" s="12" t="s">
        <v>37</v>
      </c>
      <c r="AX220" s="12" t="s">
        <v>76</v>
      </c>
      <c r="AY220" s="151" t="s">
        <v>168</v>
      </c>
    </row>
    <row r="221" spans="2:65" s="13" customFormat="1" ht="11.25">
      <c r="B221" s="156"/>
      <c r="D221" s="150" t="s">
        <v>179</v>
      </c>
      <c r="E221" s="157" t="s">
        <v>19</v>
      </c>
      <c r="F221" s="158" t="s">
        <v>681</v>
      </c>
      <c r="H221" s="159">
        <v>3</v>
      </c>
      <c r="I221" s="160"/>
      <c r="L221" s="156"/>
      <c r="M221" s="161"/>
      <c r="T221" s="162"/>
      <c r="AT221" s="157" t="s">
        <v>179</v>
      </c>
      <c r="AU221" s="157" t="s">
        <v>85</v>
      </c>
      <c r="AV221" s="13" t="s">
        <v>85</v>
      </c>
      <c r="AW221" s="13" t="s">
        <v>37</v>
      </c>
      <c r="AX221" s="13" t="s">
        <v>76</v>
      </c>
      <c r="AY221" s="157" t="s">
        <v>168</v>
      </c>
    </row>
    <row r="222" spans="2:65" s="14" customFormat="1" ht="11.25">
      <c r="B222" s="163"/>
      <c r="D222" s="150" t="s">
        <v>179</v>
      </c>
      <c r="E222" s="164" t="s">
        <v>19</v>
      </c>
      <c r="F222" s="165" t="s">
        <v>183</v>
      </c>
      <c r="H222" s="166">
        <v>3</v>
      </c>
      <c r="I222" s="167"/>
      <c r="L222" s="163"/>
      <c r="M222" s="168"/>
      <c r="T222" s="169"/>
      <c r="AT222" s="164" t="s">
        <v>179</v>
      </c>
      <c r="AU222" s="164" t="s">
        <v>85</v>
      </c>
      <c r="AV222" s="14" t="s">
        <v>175</v>
      </c>
      <c r="AW222" s="14" t="s">
        <v>37</v>
      </c>
      <c r="AX222" s="14" t="s">
        <v>83</v>
      </c>
      <c r="AY222" s="164" t="s">
        <v>168</v>
      </c>
    </row>
    <row r="223" spans="2:65" s="11" customFormat="1" ht="22.9" customHeight="1">
      <c r="B223" s="120"/>
      <c r="D223" s="121" t="s">
        <v>75</v>
      </c>
      <c r="E223" s="130" t="s">
        <v>329</v>
      </c>
      <c r="F223" s="130" t="s">
        <v>330</v>
      </c>
      <c r="I223" s="123"/>
      <c r="J223" s="131">
        <f>BK223</f>
        <v>0</v>
      </c>
      <c r="L223" s="120"/>
      <c r="M223" s="125"/>
      <c r="P223" s="126">
        <f>SUM(P224:P249)</f>
        <v>0</v>
      </c>
      <c r="R223" s="126">
        <f>SUM(R224:R249)</f>
        <v>0</v>
      </c>
      <c r="T223" s="127">
        <f>SUM(T224:T249)</f>
        <v>0</v>
      </c>
      <c r="AR223" s="121" t="s">
        <v>83</v>
      </c>
      <c r="AT223" s="128" t="s">
        <v>75</v>
      </c>
      <c r="AU223" s="128" t="s">
        <v>83</v>
      </c>
      <c r="AY223" s="121" t="s">
        <v>168</v>
      </c>
      <c r="BK223" s="129">
        <f>SUM(BK224:BK249)</f>
        <v>0</v>
      </c>
    </row>
    <row r="224" spans="2:65" s="1" customFormat="1" ht="37.9" customHeight="1">
      <c r="B224" s="33"/>
      <c r="C224" s="132" t="s">
        <v>360</v>
      </c>
      <c r="D224" s="132" t="s">
        <v>170</v>
      </c>
      <c r="E224" s="133" t="s">
        <v>347</v>
      </c>
      <c r="F224" s="134" t="s">
        <v>348</v>
      </c>
      <c r="G224" s="135" t="s">
        <v>334</v>
      </c>
      <c r="H224" s="136">
        <v>24.920999999999999</v>
      </c>
      <c r="I224" s="137"/>
      <c r="J224" s="138">
        <f>ROUND(I224*H224,2)</f>
        <v>0</v>
      </c>
      <c r="K224" s="134" t="s">
        <v>174</v>
      </c>
      <c r="L224" s="33"/>
      <c r="M224" s="139" t="s">
        <v>19</v>
      </c>
      <c r="N224" s="140" t="s">
        <v>47</v>
      </c>
      <c r="P224" s="141">
        <f>O224*H224</f>
        <v>0</v>
      </c>
      <c r="Q224" s="141">
        <v>0</v>
      </c>
      <c r="R224" s="141">
        <f>Q224*H224</f>
        <v>0</v>
      </c>
      <c r="S224" s="141">
        <v>0</v>
      </c>
      <c r="T224" s="142">
        <f>S224*H224</f>
        <v>0</v>
      </c>
      <c r="AR224" s="143" t="s">
        <v>175</v>
      </c>
      <c r="AT224" s="143" t="s">
        <v>170</v>
      </c>
      <c r="AU224" s="143" t="s">
        <v>85</v>
      </c>
      <c r="AY224" s="18" t="s">
        <v>168</v>
      </c>
      <c r="BE224" s="144">
        <f>IF(N224="základní",J224,0)</f>
        <v>0</v>
      </c>
      <c r="BF224" s="144">
        <f>IF(N224="snížená",J224,0)</f>
        <v>0</v>
      </c>
      <c r="BG224" s="144">
        <f>IF(N224="zákl. přenesená",J224,0)</f>
        <v>0</v>
      </c>
      <c r="BH224" s="144">
        <f>IF(N224="sníž. přenesená",J224,0)</f>
        <v>0</v>
      </c>
      <c r="BI224" s="144">
        <f>IF(N224="nulová",J224,0)</f>
        <v>0</v>
      </c>
      <c r="BJ224" s="18" t="s">
        <v>83</v>
      </c>
      <c r="BK224" s="144">
        <f>ROUND(I224*H224,2)</f>
        <v>0</v>
      </c>
      <c r="BL224" s="18" t="s">
        <v>175</v>
      </c>
      <c r="BM224" s="143" t="s">
        <v>683</v>
      </c>
    </row>
    <row r="225" spans="2:65" s="1" customFormat="1" ht="11.25">
      <c r="B225" s="33"/>
      <c r="D225" s="145" t="s">
        <v>177</v>
      </c>
      <c r="F225" s="146" t="s">
        <v>350</v>
      </c>
      <c r="I225" s="147"/>
      <c r="L225" s="33"/>
      <c r="M225" s="148"/>
      <c r="T225" s="54"/>
      <c r="AT225" s="18" t="s">
        <v>177</v>
      </c>
      <c r="AU225" s="18" t="s">
        <v>85</v>
      </c>
    </row>
    <row r="226" spans="2:65" s="12" customFormat="1" ht="22.5">
      <c r="B226" s="149"/>
      <c r="D226" s="150" t="s">
        <v>179</v>
      </c>
      <c r="E226" s="151" t="s">
        <v>19</v>
      </c>
      <c r="F226" s="152" t="s">
        <v>337</v>
      </c>
      <c r="H226" s="151" t="s">
        <v>19</v>
      </c>
      <c r="I226" s="153"/>
      <c r="L226" s="149"/>
      <c r="M226" s="154"/>
      <c r="T226" s="155"/>
      <c r="AT226" s="151" t="s">
        <v>179</v>
      </c>
      <c r="AU226" s="151" t="s">
        <v>85</v>
      </c>
      <c r="AV226" s="12" t="s">
        <v>83</v>
      </c>
      <c r="AW226" s="12" t="s">
        <v>37</v>
      </c>
      <c r="AX226" s="12" t="s">
        <v>76</v>
      </c>
      <c r="AY226" s="151" t="s">
        <v>168</v>
      </c>
    </row>
    <row r="227" spans="2:65" s="13" customFormat="1" ht="11.25">
      <c r="B227" s="156"/>
      <c r="D227" s="150" t="s">
        <v>179</v>
      </c>
      <c r="E227" s="157" t="s">
        <v>19</v>
      </c>
      <c r="F227" s="158" t="s">
        <v>684</v>
      </c>
      <c r="H227" s="159">
        <v>24.920999999999999</v>
      </c>
      <c r="I227" s="160"/>
      <c r="L227" s="156"/>
      <c r="M227" s="161"/>
      <c r="T227" s="162"/>
      <c r="AT227" s="157" t="s">
        <v>179</v>
      </c>
      <c r="AU227" s="157" t="s">
        <v>85</v>
      </c>
      <c r="AV227" s="13" t="s">
        <v>85</v>
      </c>
      <c r="AW227" s="13" t="s">
        <v>37</v>
      </c>
      <c r="AX227" s="13" t="s">
        <v>76</v>
      </c>
      <c r="AY227" s="157" t="s">
        <v>168</v>
      </c>
    </row>
    <row r="228" spans="2:65" s="14" customFormat="1" ht="11.25">
      <c r="B228" s="163"/>
      <c r="D228" s="150" t="s">
        <v>179</v>
      </c>
      <c r="E228" s="164" t="s">
        <v>19</v>
      </c>
      <c r="F228" s="165" t="s">
        <v>183</v>
      </c>
      <c r="H228" s="166">
        <v>24.920999999999999</v>
      </c>
      <c r="I228" s="167"/>
      <c r="L228" s="163"/>
      <c r="M228" s="168"/>
      <c r="T228" s="169"/>
      <c r="AT228" s="164" t="s">
        <v>179</v>
      </c>
      <c r="AU228" s="164" t="s">
        <v>85</v>
      </c>
      <c r="AV228" s="14" t="s">
        <v>175</v>
      </c>
      <c r="AW228" s="14" t="s">
        <v>37</v>
      </c>
      <c r="AX228" s="14" t="s">
        <v>83</v>
      </c>
      <c r="AY228" s="164" t="s">
        <v>168</v>
      </c>
    </row>
    <row r="229" spans="2:65" s="1" customFormat="1" ht="49.15" customHeight="1">
      <c r="B229" s="33"/>
      <c r="C229" s="132" t="s">
        <v>366</v>
      </c>
      <c r="D229" s="132" t="s">
        <v>170</v>
      </c>
      <c r="E229" s="133" t="s">
        <v>354</v>
      </c>
      <c r="F229" s="134" t="s">
        <v>685</v>
      </c>
      <c r="G229" s="135" t="s">
        <v>334</v>
      </c>
      <c r="H229" s="136">
        <v>457.77600000000001</v>
      </c>
      <c r="I229" s="137"/>
      <c r="J229" s="138">
        <f>ROUND(I229*H229,2)</f>
        <v>0</v>
      </c>
      <c r="K229" s="134" t="s">
        <v>174</v>
      </c>
      <c r="L229" s="33"/>
      <c r="M229" s="139" t="s">
        <v>19</v>
      </c>
      <c r="N229" s="140" t="s">
        <v>47</v>
      </c>
      <c r="P229" s="141">
        <f>O229*H229</f>
        <v>0</v>
      </c>
      <c r="Q229" s="141">
        <v>0</v>
      </c>
      <c r="R229" s="141">
        <f>Q229*H229</f>
        <v>0</v>
      </c>
      <c r="S229" s="141">
        <v>0</v>
      </c>
      <c r="T229" s="142">
        <f>S229*H229</f>
        <v>0</v>
      </c>
      <c r="AR229" s="143" t="s">
        <v>175</v>
      </c>
      <c r="AT229" s="143" t="s">
        <v>170</v>
      </c>
      <c r="AU229" s="143" t="s">
        <v>85</v>
      </c>
      <c r="AY229" s="18" t="s">
        <v>168</v>
      </c>
      <c r="BE229" s="144">
        <f>IF(N229="základní",J229,0)</f>
        <v>0</v>
      </c>
      <c r="BF229" s="144">
        <f>IF(N229="snížená",J229,0)</f>
        <v>0</v>
      </c>
      <c r="BG229" s="144">
        <f>IF(N229="zákl. přenesená",J229,0)</f>
        <v>0</v>
      </c>
      <c r="BH229" s="144">
        <f>IF(N229="sníž. přenesená",J229,0)</f>
        <v>0</v>
      </c>
      <c r="BI229" s="144">
        <f>IF(N229="nulová",J229,0)</f>
        <v>0</v>
      </c>
      <c r="BJ229" s="18" t="s">
        <v>83</v>
      </c>
      <c r="BK229" s="144">
        <f>ROUND(I229*H229,2)</f>
        <v>0</v>
      </c>
      <c r="BL229" s="18" t="s">
        <v>175</v>
      </c>
      <c r="BM229" s="143" t="s">
        <v>686</v>
      </c>
    </row>
    <row r="230" spans="2:65" s="1" customFormat="1" ht="11.25">
      <c r="B230" s="33"/>
      <c r="D230" s="145" t="s">
        <v>177</v>
      </c>
      <c r="F230" s="146" t="s">
        <v>687</v>
      </c>
      <c r="I230" s="147"/>
      <c r="L230" s="33"/>
      <c r="M230" s="148"/>
      <c r="T230" s="54"/>
      <c r="AT230" s="18" t="s">
        <v>177</v>
      </c>
      <c r="AU230" s="18" t="s">
        <v>85</v>
      </c>
    </row>
    <row r="231" spans="2:65" s="12" customFormat="1" ht="22.5">
      <c r="B231" s="149"/>
      <c r="D231" s="150" t="s">
        <v>179</v>
      </c>
      <c r="E231" s="151" t="s">
        <v>19</v>
      </c>
      <c r="F231" s="152" t="s">
        <v>337</v>
      </c>
      <c r="H231" s="151" t="s">
        <v>19</v>
      </c>
      <c r="I231" s="153"/>
      <c r="L231" s="149"/>
      <c r="M231" s="154"/>
      <c r="T231" s="155"/>
      <c r="AT231" s="151" t="s">
        <v>179</v>
      </c>
      <c r="AU231" s="151" t="s">
        <v>85</v>
      </c>
      <c r="AV231" s="12" t="s">
        <v>83</v>
      </c>
      <c r="AW231" s="12" t="s">
        <v>37</v>
      </c>
      <c r="AX231" s="12" t="s">
        <v>76</v>
      </c>
      <c r="AY231" s="151" t="s">
        <v>168</v>
      </c>
    </row>
    <row r="232" spans="2:65" s="13" customFormat="1" ht="11.25">
      <c r="B232" s="156"/>
      <c r="D232" s="150" t="s">
        <v>179</v>
      </c>
      <c r="E232" s="157" t="s">
        <v>19</v>
      </c>
      <c r="F232" s="158" t="s">
        <v>688</v>
      </c>
      <c r="H232" s="159">
        <v>59.04</v>
      </c>
      <c r="I232" s="160"/>
      <c r="L232" s="156"/>
      <c r="M232" s="161"/>
      <c r="T232" s="162"/>
      <c r="AT232" s="157" t="s">
        <v>179</v>
      </c>
      <c r="AU232" s="157" t="s">
        <v>85</v>
      </c>
      <c r="AV232" s="13" t="s">
        <v>85</v>
      </c>
      <c r="AW232" s="13" t="s">
        <v>37</v>
      </c>
      <c r="AX232" s="13" t="s">
        <v>76</v>
      </c>
      <c r="AY232" s="157" t="s">
        <v>168</v>
      </c>
    </row>
    <row r="233" spans="2:65" s="13" customFormat="1" ht="11.25">
      <c r="B233" s="156"/>
      <c r="D233" s="150" t="s">
        <v>179</v>
      </c>
      <c r="E233" s="157" t="s">
        <v>19</v>
      </c>
      <c r="F233" s="158" t="s">
        <v>689</v>
      </c>
      <c r="H233" s="159">
        <v>398.73599999999999</v>
      </c>
      <c r="I233" s="160"/>
      <c r="L233" s="156"/>
      <c r="M233" s="161"/>
      <c r="T233" s="162"/>
      <c r="AT233" s="157" t="s">
        <v>179</v>
      </c>
      <c r="AU233" s="157" t="s">
        <v>85</v>
      </c>
      <c r="AV233" s="13" t="s">
        <v>85</v>
      </c>
      <c r="AW233" s="13" t="s">
        <v>37</v>
      </c>
      <c r="AX233" s="13" t="s">
        <v>76</v>
      </c>
      <c r="AY233" s="157" t="s">
        <v>168</v>
      </c>
    </row>
    <row r="234" spans="2:65" s="14" customFormat="1" ht="11.25">
      <c r="B234" s="163"/>
      <c r="D234" s="150" t="s">
        <v>179</v>
      </c>
      <c r="E234" s="164" t="s">
        <v>19</v>
      </c>
      <c r="F234" s="165" t="s">
        <v>183</v>
      </c>
      <c r="H234" s="166">
        <v>457.77600000000001</v>
      </c>
      <c r="I234" s="167"/>
      <c r="L234" s="163"/>
      <c r="M234" s="168"/>
      <c r="T234" s="169"/>
      <c r="AT234" s="164" t="s">
        <v>179</v>
      </c>
      <c r="AU234" s="164" t="s">
        <v>85</v>
      </c>
      <c r="AV234" s="14" t="s">
        <v>175</v>
      </c>
      <c r="AW234" s="14" t="s">
        <v>37</v>
      </c>
      <c r="AX234" s="14" t="s">
        <v>83</v>
      </c>
      <c r="AY234" s="164" t="s">
        <v>168</v>
      </c>
    </row>
    <row r="235" spans="2:65" s="1" customFormat="1" ht="37.9" customHeight="1">
      <c r="B235" s="33"/>
      <c r="C235" s="132" t="s">
        <v>373</v>
      </c>
      <c r="D235" s="132" t="s">
        <v>170</v>
      </c>
      <c r="E235" s="133" t="s">
        <v>690</v>
      </c>
      <c r="F235" s="134" t="s">
        <v>691</v>
      </c>
      <c r="G235" s="135" t="s">
        <v>334</v>
      </c>
      <c r="H235" s="136">
        <v>58.149000000000001</v>
      </c>
      <c r="I235" s="137"/>
      <c r="J235" s="138">
        <f>ROUND(I235*H235,2)</f>
        <v>0</v>
      </c>
      <c r="K235" s="134" t="s">
        <v>174</v>
      </c>
      <c r="L235" s="33"/>
      <c r="M235" s="139" t="s">
        <v>19</v>
      </c>
      <c r="N235" s="140" t="s">
        <v>47</v>
      </c>
      <c r="P235" s="141">
        <f>O235*H235</f>
        <v>0</v>
      </c>
      <c r="Q235" s="141">
        <v>0</v>
      </c>
      <c r="R235" s="141">
        <f>Q235*H235</f>
        <v>0</v>
      </c>
      <c r="S235" s="141">
        <v>0</v>
      </c>
      <c r="T235" s="142">
        <f>S235*H235</f>
        <v>0</v>
      </c>
      <c r="AR235" s="143" t="s">
        <v>175</v>
      </c>
      <c r="AT235" s="143" t="s">
        <v>170</v>
      </c>
      <c r="AU235" s="143" t="s">
        <v>85</v>
      </c>
      <c r="AY235" s="18" t="s">
        <v>168</v>
      </c>
      <c r="BE235" s="144">
        <f>IF(N235="základní",J235,0)</f>
        <v>0</v>
      </c>
      <c r="BF235" s="144">
        <f>IF(N235="snížená",J235,0)</f>
        <v>0</v>
      </c>
      <c r="BG235" s="144">
        <f>IF(N235="zákl. přenesená",J235,0)</f>
        <v>0</v>
      </c>
      <c r="BH235" s="144">
        <f>IF(N235="sníž. přenesená",J235,0)</f>
        <v>0</v>
      </c>
      <c r="BI235" s="144">
        <f>IF(N235="nulová",J235,0)</f>
        <v>0</v>
      </c>
      <c r="BJ235" s="18" t="s">
        <v>83</v>
      </c>
      <c r="BK235" s="144">
        <f>ROUND(I235*H235,2)</f>
        <v>0</v>
      </c>
      <c r="BL235" s="18" t="s">
        <v>175</v>
      </c>
      <c r="BM235" s="143" t="s">
        <v>692</v>
      </c>
    </row>
    <row r="236" spans="2:65" s="1" customFormat="1" ht="11.25">
      <c r="B236" s="33"/>
      <c r="D236" s="145" t="s">
        <v>177</v>
      </c>
      <c r="F236" s="146" t="s">
        <v>693</v>
      </c>
      <c r="I236" s="147"/>
      <c r="L236" s="33"/>
      <c r="M236" s="148"/>
      <c r="T236" s="54"/>
      <c r="AT236" s="18" t="s">
        <v>177</v>
      </c>
      <c r="AU236" s="18" t="s">
        <v>85</v>
      </c>
    </row>
    <row r="237" spans="2:65" s="12" customFormat="1" ht="22.5">
      <c r="B237" s="149"/>
      <c r="D237" s="150" t="s">
        <v>179</v>
      </c>
      <c r="E237" s="151" t="s">
        <v>19</v>
      </c>
      <c r="F237" s="152" t="s">
        <v>694</v>
      </c>
      <c r="H237" s="151" t="s">
        <v>19</v>
      </c>
      <c r="I237" s="153"/>
      <c r="L237" s="149"/>
      <c r="M237" s="154"/>
      <c r="T237" s="155"/>
      <c r="AT237" s="151" t="s">
        <v>179</v>
      </c>
      <c r="AU237" s="151" t="s">
        <v>85</v>
      </c>
      <c r="AV237" s="12" t="s">
        <v>83</v>
      </c>
      <c r="AW237" s="12" t="s">
        <v>37</v>
      </c>
      <c r="AX237" s="12" t="s">
        <v>76</v>
      </c>
      <c r="AY237" s="151" t="s">
        <v>168</v>
      </c>
    </row>
    <row r="238" spans="2:65" s="13" customFormat="1" ht="11.25">
      <c r="B238" s="156"/>
      <c r="D238" s="150" t="s">
        <v>179</v>
      </c>
      <c r="E238" s="157" t="s">
        <v>19</v>
      </c>
      <c r="F238" s="158" t="s">
        <v>695</v>
      </c>
      <c r="H238" s="159">
        <v>58.149000000000001</v>
      </c>
      <c r="I238" s="160"/>
      <c r="L238" s="156"/>
      <c r="M238" s="161"/>
      <c r="T238" s="162"/>
      <c r="AT238" s="157" t="s">
        <v>179</v>
      </c>
      <c r="AU238" s="157" t="s">
        <v>85</v>
      </c>
      <c r="AV238" s="13" t="s">
        <v>85</v>
      </c>
      <c r="AW238" s="13" t="s">
        <v>37</v>
      </c>
      <c r="AX238" s="13" t="s">
        <v>76</v>
      </c>
      <c r="AY238" s="157" t="s">
        <v>168</v>
      </c>
    </row>
    <row r="239" spans="2:65" s="14" customFormat="1" ht="11.25">
      <c r="B239" s="163"/>
      <c r="D239" s="150" t="s">
        <v>179</v>
      </c>
      <c r="E239" s="164" t="s">
        <v>19</v>
      </c>
      <c r="F239" s="165" t="s">
        <v>183</v>
      </c>
      <c r="H239" s="166">
        <v>58.149000000000001</v>
      </c>
      <c r="I239" s="167"/>
      <c r="L239" s="163"/>
      <c r="M239" s="168"/>
      <c r="T239" s="169"/>
      <c r="AT239" s="164" t="s">
        <v>179</v>
      </c>
      <c r="AU239" s="164" t="s">
        <v>85</v>
      </c>
      <c r="AV239" s="14" t="s">
        <v>175</v>
      </c>
      <c r="AW239" s="14" t="s">
        <v>37</v>
      </c>
      <c r="AX239" s="14" t="s">
        <v>83</v>
      </c>
      <c r="AY239" s="164" t="s">
        <v>168</v>
      </c>
    </row>
    <row r="240" spans="2:65" s="1" customFormat="1" ht="49.15" customHeight="1">
      <c r="B240" s="33"/>
      <c r="C240" s="132" t="s">
        <v>696</v>
      </c>
      <c r="D240" s="132" t="s">
        <v>170</v>
      </c>
      <c r="E240" s="133" t="s">
        <v>697</v>
      </c>
      <c r="F240" s="134" t="s">
        <v>698</v>
      </c>
      <c r="G240" s="135" t="s">
        <v>334</v>
      </c>
      <c r="H240" s="136">
        <v>58.149000000000001</v>
      </c>
      <c r="I240" s="137"/>
      <c r="J240" s="138">
        <f>ROUND(I240*H240,2)</f>
        <v>0</v>
      </c>
      <c r="K240" s="134" t="s">
        <v>174</v>
      </c>
      <c r="L240" s="33"/>
      <c r="M240" s="139" t="s">
        <v>19</v>
      </c>
      <c r="N240" s="140" t="s">
        <v>47</v>
      </c>
      <c r="P240" s="141">
        <f>O240*H240</f>
        <v>0</v>
      </c>
      <c r="Q240" s="141">
        <v>0</v>
      </c>
      <c r="R240" s="141">
        <f>Q240*H240</f>
        <v>0</v>
      </c>
      <c r="S240" s="141">
        <v>0</v>
      </c>
      <c r="T240" s="142">
        <f>S240*H240</f>
        <v>0</v>
      </c>
      <c r="AR240" s="143" t="s">
        <v>175</v>
      </c>
      <c r="AT240" s="143" t="s">
        <v>170</v>
      </c>
      <c r="AU240" s="143" t="s">
        <v>85</v>
      </c>
      <c r="AY240" s="18" t="s">
        <v>168</v>
      </c>
      <c r="BE240" s="144">
        <f>IF(N240="základní",J240,0)</f>
        <v>0</v>
      </c>
      <c r="BF240" s="144">
        <f>IF(N240="snížená",J240,0)</f>
        <v>0</v>
      </c>
      <c r="BG240" s="144">
        <f>IF(N240="zákl. přenesená",J240,0)</f>
        <v>0</v>
      </c>
      <c r="BH240" s="144">
        <f>IF(N240="sníž. přenesená",J240,0)</f>
        <v>0</v>
      </c>
      <c r="BI240" s="144">
        <f>IF(N240="nulová",J240,0)</f>
        <v>0</v>
      </c>
      <c r="BJ240" s="18" t="s">
        <v>83</v>
      </c>
      <c r="BK240" s="144">
        <f>ROUND(I240*H240,2)</f>
        <v>0</v>
      </c>
      <c r="BL240" s="18" t="s">
        <v>175</v>
      </c>
      <c r="BM240" s="143" t="s">
        <v>699</v>
      </c>
    </row>
    <row r="241" spans="2:65" s="1" customFormat="1" ht="11.25">
      <c r="B241" s="33"/>
      <c r="D241" s="145" t="s">
        <v>177</v>
      </c>
      <c r="F241" s="146" t="s">
        <v>700</v>
      </c>
      <c r="I241" s="147"/>
      <c r="L241" s="33"/>
      <c r="M241" s="148"/>
      <c r="T241" s="54"/>
      <c r="AT241" s="18" t="s">
        <v>177</v>
      </c>
      <c r="AU241" s="18" t="s">
        <v>85</v>
      </c>
    </row>
    <row r="242" spans="2:65" s="12" customFormat="1" ht="22.5">
      <c r="B242" s="149"/>
      <c r="D242" s="150" t="s">
        <v>179</v>
      </c>
      <c r="E242" s="151" t="s">
        <v>19</v>
      </c>
      <c r="F242" s="152" t="s">
        <v>701</v>
      </c>
      <c r="H242" s="151" t="s">
        <v>19</v>
      </c>
      <c r="I242" s="153"/>
      <c r="L242" s="149"/>
      <c r="M242" s="154"/>
      <c r="T242" s="155"/>
      <c r="AT242" s="151" t="s">
        <v>179</v>
      </c>
      <c r="AU242" s="151" t="s">
        <v>85</v>
      </c>
      <c r="AV242" s="12" t="s">
        <v>83</v>
      </c>
      <c r="AW242" s="12" t="s">
        <v>37</v>
      </c>
      <c r="AX242" s="12" t="s">
        <v>76</v>
      </c>
      <c r="AY242" s="151" t="s">
        <v>168</v>
      </c>
    </row>
    <row r="243" spans="2:65" s="13" customFormat="1" ht="11.25">
      <c r="B243" s="156"/>
      <c r="D243" s="150" t="s">
        <v>179</v>
      </c>
      <c r="E243" s="157" t="s">
        <v>19</v>
      </c>
      <c r="F243" s="158" t="s">
        <v>695</v>
      </c>
      <c r="H243" s="159">
        <v>58.149000000000001</v>
      </c>
      <c r="I243" s="160"/>
      <c r="L243" s="156"/>
      <c r="M243" s="161"/>
      <c r="T243" s="162"/>
      <c r="AT243" s="157" t="s">
        <v>179</v>
      </c>
      <c r="AU243" s="157" t="s">
        <v>85</v>
      </c>
      <c r="AV243" s="13" t="s">
        <v>85</v>
      </c>
      <c r="AW243" s="13" t="s">
        <v>37</v>
      </c>
      <c r="AX243" s="13" t="s">
        <v>76</v>
      </c>
      <c r="AY243" s="157" t="s">
        <v>168</v>
      </c>
    </row>
    <row r="244" spans="2:65" s="14" customFormat="1" ht="11.25">
      <c r="B244" s="163"/>
      <c r="D244" s="150" t="s">
        <v>179</v>
      </c>
      <c r="E244" s="164" t="s">
        <v>19</v>
      </c>
      <c r="F244" s="165" t="s">
        <v>183</v>
      </c>
      <c r="H244" s="166">
        <v>58.149000000000001</v>
      </c>
      <c r="I244" s="167"/>
      <c r="L244" s="163"/>
      <c r="M244" s="168"/>
      <c r="T244" s="169"/>
      <c r="AT244" s="164" t="s">
        <v>179</v>
      </c>
      <c r="AU244" s="164" t="s">
        <v>85</v>
      </c>
      <c r="AV244" s="14" t="s">
        <v>175</v>
      </c>
      <c r="AW244" s="14" t="s">
        <v>37</v>
      </c>
      <c r="AX244" s="14" t="s">
        <v>83</v>
      </c>
      <c r="AY244" s="164" t="s">
        <v>168</v>
      </c>
    </row>
    <row r="245" spans="2:65" s="1" customFormat="1" ht="44.25" customHeight="1">
      <c r="B245" s="33"/>
      <c r="C245" s="132" t="s">
        <v>702</v>
      </c>
      <c r="D245" s="132" t="s">
        <v>170</v>
      </c>
      <c r="E245" s="133" t="s">
        <v>361</v>
      </c>
      <c r="F245" s="134" t="s">
        <v>362</v>
      </c>
      <c r="G245" s="135" t="s">
        <v>334</v>
      </c>
      <c r="H245" s="136">
        <v>24.920999999999999</v>
      </c>
      <c r="I245" s="137"/>
      <c r="J245" s="138">
        <f>ROUND(I245*H245,2)</f>
        <v>0</v>
      </c>
      <c r="K245" s="134" t="s">
        <v>174</v>
      </c>
      <c r="L245" s="33"/>
      <c r="M245" s="139" t="s">
        <v>19</v>
      </c>
      <c r="N245" s="140" t="s">
        <v>47</v>
      </c>
      <c r="P245" s="141">
        <f>O245*H245</f>
        <v>0</v>
      </c>
      <c r="Q245" s="141">
        <v>0</v>
      </c>
      <c r="R245" s="141">
        <f>Q245*H245</f>
        <v>0</v>
      </c>
      <c r="S245" s="141">
        <v>0</v>
      </c>
      <c r="T245" s="142">
        <f>S245*H245</f>
        <v>0</v>
      </c>
      <c r="AR245" s="143" t="s">
        <v>175</v>
      </c>
      <c r="AT245" s="143" t="s">
        <v>170</v>
      </c>
      <c r="AU245" s="143" t="s">
        <v>85</v>
      </c>
      <c r="AY245" s="18" t="s">
        <v>168</v>
      </c>
      <c r="BE245" s="144">
        <f>IF(N245="základní",J245,0)</f>
        <v>0</v>
      </c>
      <c r="BF245" s="144">
        <f>IF(N245="snížená",J245,0)</f>
        <v>0</v>
      </c>
      <c r="BG245" s="144">
        <f>IF(N245="zákl. přenesená",J245,0)</f>
        <v>0</v>
      </c>
      <c r="BH245" s="144">
        <f>IF(N245="sníž. přenesená",J245,0)</f>
        <v>0</v>
      </c>
      <c r="BI245" s="144">
        <f>IF(N245="nulová",J245,0)</f>
        <v>0</v>
      </c>
      <c r="BJ245" s="18" t="s">
        <v>83</v>
      </c>
      <c r="BK245" s="144">
        <f>ROUND(I245*H245,2)</f>
        <v>0</v>
      </c>
      <c r="BL245" s="18" t="s">
        <v>175</v>
      </c>
      <c r="BM245" s="143" t="s">
        <v>703</v>
      </c>
    </row>
    <row r="246" spans="2:65" s="1" customFormat="1" ht="11.25">
      <c r="B246" s="33"/>
      <c r="D246" s="145" t="s">
        <v>177</v>
      </c>
      <c r="F246" s="146" t="s">
        <v>364</v>
      </c>
      <c r="I246" s="147"/>
      <c r="L246" s="33"/>
      <c r="M246" s="148"/>
      <c r="T246" s="54"/>
      <c r="AT246" s="18" t="s">
        <v>177</v>
      </c>
      <c r="AU246" s="18" t="s">
        <v>85</v>
      </c>
    </row>
    <row r="247" spans="2:65" s="12" customFormat="1" ht="11.25">
      <c r="B247" s="149"/>
      <c r="D247" s="150" t="s">
        <v>179</v>
      </c>
      <c r="E247" s="151" t="s">
        <v>19</v>
      </c>
      <c r="F247" s="152" t="s">
        <v>365</v>
      </c>
      <c r="H247" s="151" t="s">
        <v>19</v>
      </c>
      <c r="I247" s="153"/>
      <c r="L247" s="149"/>
      <c r="M247" s="154"/>
      <c r="T247" s="155"/>
      <c r="AT247" s="151" t="s">
        <v>179</v>
      </c>
      <c r="AU247" s="151" t="s">
        <v>85</v>
      </c>
      <c r="AV247" s="12" t="s">
        <v>83</v>
      </c>
      <c r="AW247" s="12" t="s">
        <v>37</v>
      </c>
      <c r="AX247" s="12" t="s">
        <v>76</v>
      </c>
      <c r="AY247" s="151" t="s">
        <v>168</v>
      </c>
    </row>
    <row r="248" spans="2:65" s="13" customFormat="1" ht="11.25">
      <c r="B248" s="156"/>
      <c r="D248" s="150" t="s">
        <v>179</v>
      </c>
      <c r="E248" s="157" t="s">
        <v>19</v>
      </c>
      <c r="F248" s="158" t="s">
        <v>684</v>
      </c>
      <c r="H248" s="159">
        <v>24.920999999999999</v>
      </c>
      <c r="I248" s="160"/>
      <c r="L248" s="156"/>
      <c r="M248" s="161"/>
      <c r="T248" s="162"/>
      <c r="AT248" s="157" t="s">
        <v>179</v>
      </c>
      <c r="AU248" s="157" t="s">
        <v>85</v>
      </c>
      <c r="AV248" s="13" t="s">
        <v>85</v>
      </c>
      <c r="AW248" s="13" t="s">
        <v>37</v>
      </c>
      <c r="AX248" s="13" t="s">
        <v>76</v>
      </c>
      <c r="AY248" s="157" t="s">
        <v>168</v>
      </c>
    </row>
    <row r="249" spans="2:65" s="14" customFormat="1" ht="11.25">
      <c r="B249" s="163"/>
      <c r="D249" s="150" t="s">
        <v>179</v>
      </c>
      <c r="E249" s="164" t="s">
        <v>19</v>
      </c>
      <c r="F249" s="165" t="s">
        <v>183</v>
      </c>
      <c r="H249" s="166">
        <v>24.920999999999999</v>
      </c>
      <c r="I249" s="167"/>
      <c r="L249" s="163"/>
      <c r="M249" s="168"/>
      <c r="T249" s="169"/>
      <c r="AT249" s="164" t="s">
        <v>179</v>
      </c>
      <c r="AU249" s="164" t="s">
        <v>85</v>
      </c>
      <c r="AV249" s="14" t="s">
        <v>175</v>
      </c>
      <c r="AW249" s="14" t="s">
        <v>37</v>
      </c>
      <c r="AX249" s="14" t="s">
        <v>83</v>
      </c>
      <c r="AY249" s="164" t="s">
        <v>168</v>
      </c>
    </row>
    <row r="250" spans="2:65" s="11" customFormat="1" ht="22.9" customHeight="1">
      <c r="B250" s="120"/>
      <c r="D250" s="121" t="s">
        <v>75</v>
      </c>
      <c r="E250" s="130" t="s">
        <v>371</v>
      </c>
      <c r="F250" s="130" t="s">
        <v>372</v>
      </c>
      <c r="I250" s="123"/>
      <c r="J250" s="131">
        <f>BK250</f>
        <v>0</v>
      </c>
      <c r="L250" s="120"/>
      <c r="M250" s="125"/>
      <c r="P250" s="126">
        <f>SUM(P251:P252)</f>
        <v>0</v>
      </c>
      <c r="R250" s="126">
        <f>SUM(R251:R252)</f>
        <v>0</v>
      </c>
      <c r="T250" s="127">
        <f>SUM(T251:T252)</f>
        <v>0</v>
      </c>
      <c r="AR250" s="121" t="s">
        <v>83</v>
      </c>
      <c r="AT250" s="128" t="s">
        <v>75</v>
      </c>
      <c r="AU250" s="128" t="s">
        <v>83</v>
      </c>
      <c r="AY250" s="121" t="s">
        <v>168</v>
      </c>
      <c r="BK250" s="129">
        <f>SUM(BK251:BK252)</f>
        <v>0</v>
      </c>
    </row>
    <row r="251" spans="2:65" s="1" customFormat="1" ht="44.25" customHeight="1">
      <c r="B251" s="33"/>
      <c r="C251" s="132" t="s">
        <v>704</v>
      </c>
      <c r="D251" s="132" t="s">
        <v>170</v>
      </c>
      <c r="E251" s="133" t="s">
        <v>501</v>
      </c>
      <c r="F251" s="134" t="s">
        <v>502</v>
      </c>
      <c r="G251" s="135" t="s">
        <v>334</v>
      </c>
      <c r="H251" s="136">
        <v>492.24299999999999</v>
      </c>
      <c r="I251" s="137"/>
      <c r="J251" s="138">
        <f>ROUND(I251*H251,2)</f>
        <v>0</v>
      </c>
      <c r="K251" s="134" t="s">
        <v>174</v>
      </c>
      <c r="L251" s="33"/>
      <c r="M251" s="139" t="s">
        <v>19</v>
      </c>
      <c r="N251" s="140" t="s">
        <v>47</v>
      </c>
      <c r="P251" s="141">
        <f>O251*H251</f>
        <v>0</v>
      </c>
      <c r="Q251" s="141">
        <v>0</v>
      </c>
      <c r="R251" s="141">
        <f>Q251*H251</f>
        <v>0</v>
      </c>
      <c r="S251" s="141">
        <v>0</v>
      </c>
      <c r="T251" s="142">
        <f>S251*H251</f>
        <v>0</v>
      </c>
      <c r="AR251" s="143" t="s">
        <v>175</v>
      </c>
      <c r="AT251" s="143" t="s">
        <v>170</v>
      </c>
      <c r="AU251" s="143" t="s">
        <v>85</v>
      </c>
      <c r="AY251" s="18" t="s">
        <v>168</v>
      </c>
      <c r="BE251" s="144">
        <f>IF(N251="základní",J251,0)</f>
        <v>0</v>
      </c>
      <c r="BF251" s="144">
        <f>IF(N251="snížená",J251,0)</f>
        <v>0</v>
      </c>
      <c r="BG251" s="144">
        <f>IF(N251="zákl. přenesená",J251,0)</f>
        <v>0</v>
      </c>
      <c r="BH251" s="144">
        <f>IF(N251="sníž. přenesená",J251,0)</f>
        <v>0</v>
      </c>
      <c r="BI251" s="144">
        <f>IF(N251="nulová",J251,0)</f>
        <v>0</v>
      </c>
      <c r="BJ251" s="18" t="s">
        <v>83</v>
      </c>
      <c r="BK251" s="144">
        <f>ROUND(I251*H251,2)</f>
        <v>0</v>
      </c>
      <c r="BL251" s="18" t="s">
        <v>175</v>
      </c>
      <c r="BM251" s="143" t="s">
        <v>705</v>
      </c>
    </row>
    <row r="252" spans="2:65" s="1" customFormat="1" ht="11.25">
      <c r="B252" s="33"/>
      <c r="D252" s="145" t="s">
        <v>177</v>
      </c>
      <c r="F252" s="146" t="s">
        <v>504</v>
      </c>
      <c r="I252" s="147"/>
      <c r="L252" s="33"/>
      <c r="M252" s="178"/>
      <c r="N252" s="179"/>
      <c r="O252" s="179"/>
      <c r="P252" s="179"/>
      <c r="Q252" s="179"/>
      <c r="R252" s="179"/>
      <c r="S252" s="179"/>
      <c r="T252" s="180"/>
      <c r="AT252" s="18" t="s">
        <v>177</v>
      </c>
      <c r="AU252" s="18" t="s">
        <v>85</v>
      </c>
    </row>
    <row r="253" spans="2:65" s="1" customFormat="1" ht="6.95" customHeight="1">
      <c r="B253" s="42"/>
      <c r="C253" s="43"/>
      <c r="D253" s="43"/>
      <c r="E253" s="43"/>
      <c r="F253" s="43"/>
      <c r="G253" s="43"/>
      <c r="H253" s="43"/>
      <c r="I253" s="43"/>
      <c r="J253" s="43"/>
      <c r="K253" s="43"/>
      <c r="L253" s="33"/>
    </row>
  </sheetData>
  <sheetProtection algorithmName="SHA-512" hashValue="EAmFjZJyQD0B0SJLdEFA1txph7obBQFiFJ6WXwx8Uyi4tDf7umHxXojV1/lFO2VueEdtlagD6UAE3eRGjHDPWA==" saltValue="gEiWlS+ekAzeHQfSHbtOl8RO32gHL0zYj8rWxr+JSWUcLG6PTEf3WjwQOSlb1jVulek4WgT4PKQpsq2Bm0Z1Bg==" spinCount="100000" sheet="1" objects="1" scenarios="1" formatColumns="0" formatRows="0" autoFilter="0"/>
  <autoFilter ref="C90:K252" xr:uid="{00000000-0009-0000-0000-000005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500-000000000000}"/>
    <hyperlink ref="F101" r:id="rId2" xr:uid="{00000000-0004-0000-0500-000001000000}"/>
    <hyperlink ref="F116" r:id="rId3" xr:uid="{00000000-0004-0000-0500-000002000000}"/>
    <hyperlink ref="F122" r:id="rId4" xr:uid="{00000000-0004-0000-0500-000003000000}"/>
    <hyperlink ref="F127" r:id="rId5" xr:uid="{00000000-0004-0000-0500-000004000000}"/>
    <hyperlink ref="F140" r:id="rId6" xr:uid="{00000000-0004-0000-0500-000005000000}"/>
    <hyperlink ref="F145" r:id="rId7" xr:uid="{00000000-0004-0000-0500-000006000000}"/>
    <hyperlink ref="F157" r:id="rId8" xr:uid="{00000000-0004-0000-0500-000007000000}"/>
    <hyperlink ref="F164" r:id="rId9" xr:uid="{00000000-0004-0000-0500-000008000000}"/>
    <hyperlink ref="F171" r:id="rId10" xr:uid="{00000000-0004-0000-0500-000009000000}"/>
    <hyperlink ref="F177" r:id="rId11" xr:uid="{00000000-0004-0000-0500-00000A000000}"/>
    <hyperlink ref="F183" r:id="rId12" xr:uid="{00000000-0004-0000-0500-00000B000000}"/>
    <hyperlink ref="F189" r:id="rId13" xr:uid="{00000000-0004-0000-0500-00000C000000}"/>
    <hyperlink ref="F196" r:id="rId14" xr:uid="{00000000-0004-0000-0500-00000D000000}"/>
    <hyperlink ref="F206" r:id="rId15" xr:uid="{00000000-0004-0000-0500-00000E000000}"/>
    <hyperlink ref="F212" r:id="rId16" xr:uid="{00000000-0004-0000-0500-00000F000000}"/>
    <hyperlink ref="F218" r:id="rId17" xr:uid="{00000000-0004-0000-0500-000010000000}"/>
    <hyperlink ref="F225" r:id="rId18" xr:uid="{00000000-0004-0000-0500-000011000000}"/>
    <hyperlink ref="F230" r:id="rId19" xr:uid="{00000000-0004-0000-0500-000012000000}"/>
    <hyperlink ref="F236" r:id="rId20" xr:uid="{00000000-0004-0000-0500-000013000000}"/>
    <hyperlink ref="F241" r:id="rId21" xr:uid="{00000000-0004-0000-0500-000014000000}"/>
    <hyperlink ref="F246" r:id="rId22" xr:uid="{00000000-0004-0000-0500-000015000000}"/>
    <hyperlink ref="F252" r:id="rId23" xr:uid="{00000000-0004-0000-0500-000016000000}"/>
  </hyperlinks>
  <pageMargins left="0.39374999999999999" right="0.39374999999999999" top="0.39374999999999999" bottom="0.39374999999999999" header="0" footer="0"/>
  <pageSetup paperSize="9" scale="76" fitToHeight="100" orientation="portrait" blackAndWhite="1" r:id="rId24"/>
  <headerFooter>
    <oddFooter>&amp;CStrana &amp;P z &amp;N</oddFooter>
  </headerFooter>
  <drawing r:id="rId2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339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108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139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0" t="str">
        <f>'Rekapitulace stavby'!K6</f>
        <v>Hanušovice - Holba - rámcový rozpočet úprav oblasti</v>
      </c>
      <c r="F7" s="321"/>
      <c r="G7" s="321"/>
      <c r="H7" s="321"/>
      <c r="L7" s="21"/>
    </row>
    <row r="8" spans="2:46" ht="12" customHeight="1">
      <c r="B8" s="21"/>
      <c r="D8" s="28" t="s">
        <v>140</v>
      </c>
      <c r="L8" s="21"/>
    </row>
    <row r="9" spans="2:46" s="1" customFormat="1" ht="16.5" customHeight="1">
      <c r="B9" s="33"/>
      <c r="E9" s="320" t="s">
        <v>378</v>
      </c>
      <c r="F9" s="322"/>
      <c r="G9" s="322"/>
      <c r="H9" s="322"/>
      <c r="L9" s="33"/>
    </row>
    <row r="10" spans="2:46" s="1" customFormat="1" ht="12" customHeight="1">
      <c r="B10" s="33"/>
      <c r="D10" s="28" t="s">
        <v>142</v>
      </c>
      <c r="L10" s="33"/>
    </row>
    <row r="11" spans="2:46" s="1" customFormat="1" ht="16.5" customHeight="1">
      <c r="B11" s="33"/>
      <c r="E11" s="284" t="s">
        <v>706</v>
      </c>
      <c r="F11" s="322"/>
      <c r="G11" s="322"/>
      <c r="H11" s="322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4. 8. 2026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30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31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3" t="str">
        <f>'Rekapitulace stavby'!E14</f>
        <v>Vyplň údaj</v>
      </c>
      <c r="F20" s="290"/>
      <c r="G20" s="290"/>
      <c r="H20" s="290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33</v>
      </c>
      <c r="I22" s="28" t="s">
        <v>26</v>
      </c>
      <c r="J22" s="26" t="s">
        <v>34</v>
      </c>
      <c r="L22" s="33"/>
    </row>
    <row r="23" spans="2:12" s="1" customFormat="1" ht="18" customHeight="1">
      <c r="B23" s="33"/>
      <c r="E23" s="26" t="s">
        <v>35</v>
      </c>
      <c r="I23" s="28" t="s">
        <v>29</v>
      </c>
      <c r="J23" s="26" t="s">
        <v>36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38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39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40</v>
      </c>
      <c r="L28" s="33"/>
    </row>
    <row r="29" spans="2:12" s="7" customFormat="1" ht="16.5" customHeight="1">
      <c r="B29" s="92"/>
      <c r="E29" s="295" t="s">
        <v>19</v>
      </c>
      <c r="F29" s="295"/>
      <c r="G29" s="295"/>
      <c r="H29" s="295"/>
      <c r="L29" s="92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42</v>
      </c>
      <c r="J32" s="64">
        <f>ROUND(J91,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44</v>
      </c>
      <c r="I34" s="36" t="s">
        <v>43</v>
      </c>
      <c r="J34" s="36" t="s">
        <v>45</v>
      </c>
      <c r="L34" s="33"/>
    </row>
    <row r="35" spans="2:12" s="1" customFormat="1" ht="14.45" customHeight="1">
      <c r="B35" s="33"/>
      <c r="D35" s="53" t="s">
        <v>46</v>
      </c>
      <c r="E35" s="28" t="s">
        <v>47</v>
      </c>
      <c r="F35" s="84">
        <f>ROUND((SUM(BE91:BE338)),  2)</f>
        <v>0</v>
      </c>
      <c r="I35" s="94">
        <v>0.21</v>
      </c>
      <c r="J35" s="84">
        <f>ROUND(((SUM(BE91:BE338))*I35),  2)</f>
        <v>0</v>
      </c>
      <c r="L35" s="33"/>
    </row>
    <row r="36" spans="2:12" s="1" customFormat="1" ht="14.45" customHeight="1">
      <c r="B36" s="33"/>
      <c r="E36" s="28" t="s">
        <v>48</v>
      </c>
      <c r="F36" s="84">
        <f>ROUND((SUM(BF91:BF338)),  2)</f>
        <v>0</v>
      </c>
      <c r="I36" s="94">
        <v>0.12</v>
      </c>
      <c r="J36" s="84">
        <f>ROUND(((SUM(BF91:BF338))*I36),  2)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ROUND((SUM(BG91:BG338)),  2)</f>
        <v>0</v>
      </c>
      <c r="I37" s="94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50</v>
      </c>
      <c r="F38" s="84">
        <f>ROUND((SUM(BH91:BH338)),  2)</f>
        <v>0</v>
      </c>
      <c r="I38" s="94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51</v>
      </c>
      <c r="F39" s="84">
        <f>ROUND((SUM(BI91:BI338)),  2)</f>
        <v>0</v>
      </c>
      <c r="I39" s="94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5"/>
      <c r="D41" s="96" t="s">
        <v>52</v>
      </c>
      <c r="E41" s="55"/>
      <c r="F41" s="55"/>
      <c r="G41" s="97" t="s">
        <v>53</v>
      </c>
      <c r="H41" s="98" t="s">
        <v>54</v>
      </c>
      <c r="I41" s="55"/>
      <c r="J41" s="99">
        <f>SUM(J32:J39)</f>
        <v>0</v>
      </c>
      <c r="K41" s="100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144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0" t="str">
        <f>E7</f>
        <v>Hanušovice - Holba - rámcový rozpočet úprav oblasti</v>
      </c>
      <c r="F50" s="321"/>
      <c r="G50" s="321"/>
      <c r="H50" s="321"/>
      <c r="L50" s="33"/>
    </row>
    <row r="51" spans="2:47" ht="12" customHeight="1">
      <c r="B51" s="21"/>
      <c r="C51" s="28" t="s">
        <v>140</v>
      </c>
      <c r="L51" s="21"/>
    </row>
    <row r="52" spans="2:47" s="1" customFormat="1" ht="16.5" customHeight="1">
      <c r="B52" s="33"/>
      <c r="E52" s="320" t="s">
        <v>378</v>
      </c>
      <c r="F52" s="322"/>
      <c r="G52" s="322"/>
      <c r="H52" s="322"/>
      <c r="L52" s="33"/>
    </row>
    <row r="53" spans="2:47" s="1" customFormat="1" ht="12" customHeight="1">
      <c r="B53" s="33"/>
      <c r="C53" s="28" t="s">
        <v>142</v>
      </c>
      <c r="L53" s="33"/>
    </row>
    <row r="54" spans="2:47" s="1" customFormat="1" ht="16.5" customHeight="1">
      <c r="B54" s="33"/>
      <c r="E54" s="284" t="str">
        <f>E11</f>
        <v>SO 101.4 - Komunikace vozidlová - MK 40c</v>
      </c>
      <c r="F54" s="322"/>
      <c r="G54" s="322"/>
      <c r="H54" s="322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Hanušovice</v>
      </c>
      <c r="I56" s="28" t="s">
        <v>23</v>
      </c>
      <c r="J56" s="50" t="str">
        <f>IF(J14="","",J14)</f>
        <v>4. 8. 2026</v>
      </c>
      <c r="L56" s="33"/>
    </row>
    <row r="57" spans="2:47" s="1" customFormat="1" ht="6.95" customHeight="1">
      <c r="B57" s="33"/>
      <c r="L57" s="33"/>
    </row>
    <row r="58" spans="2:47" s="1" customFormat="1" ht="15.2" customHeight="1">
      <c r="B58" s="33"/>
      <c r="C58" s="28" t="s">
        <v>25</v>
      </c>
      <c r="F58" s="26" t="str">
        <f>E17</f>
        <v>Město Hanušovice</v>
      </c>
      <c r="I58" s="28" t="s">
        <v>33</v>
      </c>
      <c r="J58" s="31" t="str">
        <f>E23</f>
        <v>Cekr CZ s.r.o.</v>
      </c>
      <c r="L58" s="33"/>
    </row>
    <row r="59" spans="2:47" s="1" customFormat="1" ht="25.7" customHeight="1">
      <c r="B59" s="33"/>
      <c r="C59" s="28" t="s">
        <v>31</v>
      </c>
      <c r="F59" s="26" t="str">
        <f>IF(E20="","",E20)</f>
        <v>Vyplň údaj</v>
      </c>
      <c r="I59" s="28" t="s">
        <v>38</v>
      </c>
      <c r="J59" s="31" t="str">
        <f>E26</f>
        <v>Jan Zamykal, CS ÚRS 2026/I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145</v>
      </c>
      <c r="D61" s="95"/>
      <c r="E61" s="95"/>
      <c r="F61" s="95"/>
      <c r="G61" s="95"/>
      <c r="H61" s="95"/>
      <c r="I61" s="95"/>
      <c r="J61" s="102" t="s">
        <v>146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3" t="s">
        <v>74</v>
      </c>
      <c r="J63" s="64">
        <f>J91</f>
        <v>0</v>
      </c>
      <c r="L63" s="33"/>
      <c r="AU63" s="18" t="s">
        <v>147</v>
      </c>
    </row>
    <row r="64" spans="2:47" s="8" customFormat="1" ht="24.95" customHeight="1">
      <c r="B64" s="104"/>
      <c r="D64" s="105" t="s">
        <v>148</v>
      </c>
      <c r="E64" s="106"/>
      <c r="F64" s="106"/>
      <c r="G64" s="106"/>
      <c r="H64" s="106"/>
      <c r="I64" s="106"/>
      <c r="J64" s="107">
        <f>J92</f>
        <v>0</v>
      </c>
      <c r="L64" s="104"/>
    </row>
    <row r="65" spans="2:12" s="9" customFormat="1" ht="19.899999999999999" customHeight="1">
      <c r="B65" s="108"/>
      <c r="D65" s="109" t="s">
        <v>149</v>
      </c>
      <c r="E65" s="110"/>
      <c r="F65" s="110"/>
      <c r="G65" s="110"/>
      <c r="H65" s="110"/>
      <c r="I65" s="110"/>
      <c r="J65" s="111">
        <f>J93</f>
        <v>0</v>
      </c>
      <c r="L65" s="108"/>
    </row>
    <row r="66" spans="2:12" s="9" customFormat="1" ht="19.899999999999999" customHeight="1">
      <c r="B66" s="108"/>
      <c r="D66" s="109" t="s">
        <v>380</v>
      </c>
      <c r="E66" s="110"/>
      <c r="F66" s="110"/>
      <c r="G66" s="110"/>
      <c r="H66" s="110"/>
      <c r="I66" s="110"/>
      <c r="J66" s="111">
        <f>J191</f>
        <v>0</v>
      </c>
      <c r="L66" s="108"/>
    </row>
    <row r="67" spans="2:12" s="9" customFormat="1" ht="19.899999999999999" customHeight="1">
      <c r="B67" s="108"/>
      <c r="D67" s="109" t="s">
        <v>150</v>
      </c>
      <c r="E67" s="110"/>
      <c r="F67" s="110"/>
      <c r="G67" s="110"/>
      <c r="H67" s="110"/>
      <c r="I67" s="110"/>
      <c r="J67" s="111">
        <f>J254</f>
        <v>0</v>
      </c>
      <c r="L67" s="108"/>
    </row>
    <row r="68" spans="2:12" s="9" customFormat="1" ht="19.899999999999999" customHeight="1">
      <c r="B68" s="108"/>
      <c r="D68" s="109" t="s">
        <v>151</v>
      </c>
      <c r="E68" s="110"/>
      <c r="F68" s="110"/>
      <c r="G68" s="110"/>
      <c r="H68" s="110"/>
      <c r="I68" s="110"/>
      <c r="J68" s="111">
        <f>J305</f>
        <v>0</v>
      </c>
      <c r="L68" s="108"/>
    </row>
    <row r="69" spans="2:12" s="9" customFormat="1" ht="19.899999999999999" customHeight="1">
      <c r="B69" s="108"/>
      <c r="D69" s="109" t="s">
        <v>152</v>
      </c>
      <c r="E69" s="110"/>
      <c r="F69" s="110"/>
      <c r="G69" s="110"/>
      <c r="H69" s="110"/>
      <c r="I69" s="110"/>
      <c r="J69" s="111">
        <f>J336</f>
        <v>0</v>
      </c>
      <c r="L69" s="108"/>
    </row>
    <row r="70" spans="2:12" s="1" customFormat="1" ht="21.75" customHeight="1">
      <c r="B70" s="33"/>
      <c r="L70" s="33"/>
    </row>
    <row r="71" spans="2:12" s="1" customFormat="1" ht="6.95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3"/>
    </row>
    <row r="75" spans="2:12" s="1" customFormat="1" ht="6.95" customHeight="1"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33"/>
    </row>
    <row r="76" spans="2:12" s="1" customFormat="1" ht="24.95" customHeight="1">
      <c r="B76" s="33"/>
      <c r="C76" s="22" t="s">
        <v>153</v>
      </c>
      <c r="L76" s="33"/>
    </row>
    <row r="77" spans="2:12" s="1" customFormat="1" ht="6.95" customHeight="1">
      <c r="B77" s="33"/>
      <c r="L77" s="33"/>
    </row>
    <row r="78" spans="2:12" s="1" customFormat="1" ht="12" customHeight="1">
      <c r="B78" s="33"/>
      <c r="C78" s="28" t="s">
        <v>16</v>
      </c>
      <c r="L78" s="33"/>
    </row>
    <row r="79" spans="2:12" s="1" customFormat="1" ht="16.5" customHeight="1">
      <c r="B79" s="33"/>
      <c r="E79" s="320" t="str">
        <f>E7</f>
        <v>Hanušovice - Holba - rámcový rozpočet úprav oblasti</v>
      </c>
      <c r="F79" s="321"/>
      <c r="G79" s="321"/>
      <c r="H79" s="321"/>
      <c r="L79" s="33"/>
    </row>
    <row r="80" spans="2:12" ht="12" customHeight="1">
      <c r="B80" s="21"/>
      <c r="C80" s="28" t="s">
        <v>140</v>
      </c>
      <c r="L80" s="21"/>
    </row>
    <row r="81" spans="2:65" s="1" customFormat="1" ht="16.5" customHeight="1">
      <c r="B81" s="33"/>
      <c r="E81" s="320" t="s">
        <v>378</v>
      </c>
      <c r="F81" s="322"/>
      <c r="G81" s="322"/>
      <c r="H81" s="322"/>
      <c r="L81" s="33"/>
    </row>
    <row r="82" spans="2:65" s="1" customFormat="1" ht="12" customHeight="1">
      <c r="B82" s="33"/>
      <c r="C82" s="28" t="s">
        <v>142</v>
      </c>
      <c r="L82" s="33"/>
    </row>
    <row r="83" spans="2:65" s="1" customFormat="1" ht="16.5" customHeight="1">
      <c r="B83" s="33"/>
      <c r="E83" s="284" t="str">
        <f>E11</f>
        <v>SO 101.4 - Komunikace vozidlová - MK 40c</v>
      </c>
      <c r="F83" s="322"/>
      <c r="G83" s="322"/>
      <c r="H83" s="322"/>
      <c r="L83" s="33"/>
    </row>
    <row r="84" spans="2:65" s="1" customFormat="1" ht="6.95" customHeight="1">
      <c r="B84" s="33"/>
      <c r="L84" s="33"/>
    </row>
    <row r="85" spans="2:65" s="1" customFormat="1" ht="12" customHeight="1">
      <c r="B85" s="33"/>
      <c r="C85" s="28" t="s">
        <v>21</v>
      </c>
      <c r="F85" s="26" t="str">
        <f>F14</f>
        <v>k.ú. Hanušovice</v>
      </c>
      <c r="I85" s="28" t="s">
        <v>23</v>
      </c>
      <c r="J85" s="50" t="str">
        <f>IF(J14="","",J14)</f>
        <v>4. 8. 2026</v>
      </c>
      <c r="L85" s="33"/>
    </row>
    <row r="86" spans="2:65" s="1" customFormat="1" ht="6.95" customHeight="1">
      <c r="B86" s="33"/>
      <c r="L86" s="33"/>
    </row>
    <row r="87" spans="2:65" s="1" customFormat="1" ht="15.2" customHeight="1">
      <c r="B87" s="33"/>
      <c r="C87" s="28" t="s">
        <v>25</v>
      </c>
      <c r="F87" s="26" t="str">
        <f>E17</f>
        <v>Město Hanušovice</v>
      </c>
      <c r="I87" s="28" t="s">
        <v>33</v>
      </c>
      <c r="J87" s="31" t="str">
        <f>E23</f>
        <v>Cekr CZ s.r.o.</v>
      </c>
      <c r="L87" s="33"/>
    </row>
    <row r="88" spans="2:65" s="1" customFormat="1" ht="25.7" customHeight="1">
      <c r="B88" s="33"/>
      <c r="C88" s="28" t="s">
        <v>31</v>
      </c>
      <c r="F88" s="26" t="str">
        <f>IF(E20="","",E20)</f>
        <v>Vyplň údaj</v>
      </c>
      <c r="I88" s="28" t="s">
        <v>38</v>
      </c>
      <c r="J88" s="31" t="str">
        <f>E26</f>
        <v>Jan Zamykal, CS ÚRS 2026/I</v>
      </c>
      <c r="L88" s="33"/>
    </row>
    <row r="89" spans="2:65" s="1" customFormat="1" ht="10.35" customHeight="1">
      <c r="B89" s="33"/>
      <c r="L89" s="33"/>
    </row>
    <row r="90" spans="2:65" s="10" customFormat="1" ht="29.25" customHeight="1">
      <c r="B90" s="112"/>
      <c r="C90" s="113" t="s">
        <v>154</v>
      </c>
      <c r="D90" s="114" t="s">
        <v>61</v>
      </c>
      <c r="E90" s="114" t="s">
        <v>57</v>
      </c>
      <c r="F90" s="114" t="s">
        <v>58</v>
      </c>
      <c r="G90" s="114" t="s">
        <v>155</v>
      </c>
      <c r="H90" s="114" t="s">
        <v>156</v>
      </c>
      <c r="I90" s="114" t="s">
        <v>157</v>
      </c>
      <c r="J90" s="114" t="s">
        <v>146</v>
      </c>
      <c r="K90" s="115" t="s">
        <v>158</v>
      </c>
      <c r="L90" s="112"/>
      <c r="M90" s="57" t="s">
        <v>19</v>
      </c>
      <c r="N90" s="58" t="s">
        <v>46</v>
      </c>
      <c r="O90" s="58" t="s">
        <v>159</v>
      </c>
      <c r="P90" s="58" t="s">
        <v>160</v>
      </c>
      <c r="Q90" s="58" t="s">
        <v>161</v>
      </c>
      <c r="R90" s="58" t="s">
        <v>162</v>
      </c>
      <c r="S90" s="58" t="s">
        <v>163</v>
      </c>
      <c r="T90" s="59" t="s">
        <v>164</v>
      </c>
    </row>
    <row r="91" spans="2:65" s="1" customFormat="1" ht="22.9" customHeight="1">
      <c r="B91" s="33"/>
      <c r="C91" s="62" t="s">
        <v>165</v>
      </c>
      <c r="J91" s="116">
        <f>BK91</f>
        <v>0</v>
      </c>
      <c r="L91" s="33"/>
      <c r="M91" s="60"/>
      <c r="N91" s="51"/>
      <c r="O91" s="51"/>
      <c r="P91" s="117">
        <f>P92</f>
        <v>0</v>
      </c>
      <c r="Q91" s="51"/>
      <c r="R91" s="117">
        <f>R92</f>
        <v>1456.4730423999999</v>
      </c>
      <c r="S91" s="51"/>
      <c r="T91" s="118">
        <f>T92</f>
        <v>177.81</v>
      </c>
      <c r="AT91" s="18" t="s">
        <v>75</v>
      </c>
      <c r="AU91" s="18" t="s">
        <v>147</v>
      </c>
      <c r="BK91" s="119">
        <f>BK92</f>
        <v>0</v>
      </c>
    </row>
    <row r="92" spans="2:65" s="11" customFormat="1" ht="25.9" customHeight="1">
      <c r="B92" s="120"/>
      <c r="D92" s="121" t="s">
        <v>75</v>
      </c>
      <c r="E92" s="122" t="s">
        <v>166</v>
      </c>
      <c r="F92" s="122" t="s">
        <v>167</v>
      </c>
      <c r="I92" s="123"/>
      <c r="J92" s="124">
        <f>BK92</f>
        <v>0</v>
      </c>
      <c r="L92" s="120"/>
      <c r="M92" s="125"/>
      <c r="P92" s="126">
        <f>P93+P191+P254+P305+P336</f>
        <v>0</v>
      </c>
      <c r="R92" s="126">
        <f>R93+R191+R254+R305+R336</f>
        <v>1456.4730423999999</v>
      </c>
      <c r="T92" s="127">
        <f>T93+T191+T254+T305+T336</f>
        <v>177.81</v>
      </c>
      <c r="AR92" s="121" t="s">
        <v>83</v>
      </c>
      <c r="AT92" s="128" t="s">
        <v>75</v>
      </c>
      <c r="AU92" s="128" t="s">
        <v>76</v>
      </c>
      <c r="AY92" s="121" t="s">
        <v>168</v>
      </c>
      <c r="BK92" s="129">
        <f>BK93+BK191+BK254+BK305+BK336</f>
        <v>0</v>
      </c>
    </row>
    <row r="93" spans="2:65" s="11" customFormat="1" ht="22.9" customHeight="1">
      <c r="B93" s="120"/>
      <c r="D93" s="121" t="s">
        <v>75</v>
      </c>
      <c r="E93" s="130" t="s">
        <v>83</v>
      </c>
      <c r="F93" s="130" t="s">
        <v>169</v>
      </c>
      <c r="I93" s="123"/>
      <c r="J93" s="131">
        <f>BK93</f>
        <v>0</v>
      </c>
      <c r="L93" s="120"/>
      <c r="M93" s="125"/>
      <c r="P93" s="126">
        <f>SUM(P94:P190)</f>
        <v>0</v>
      </c>
      <c r="R93" s="126">
        <f>SUM(R94:R190)</f>
        <v>630.50399999999991</v>
      </c>
      <c r="T93" s="127">
        <f>SUM(T94:T190)</f>
        <v>177.81</v>
      </c>
      <c r="AR93" s="121" t="s">
        <v>83</v>
      </c>
      <c r="AT93" s="128" t="s">
        <v>75</v>
      </c>
      <c r="AU93" s="128" t="s">
        <v>83</v>
      </c>
      <c r="AY93" s="121" t="s">
        <v>168</v>
      </c>
      <c r="BK93" s="129">
        <f>SUM(BK94:BK190)</f>
        <v>0</v>
      </c>
    </row>
    <row r="94" spans="2:65" s="1" customFormat="1" ht="44.25" customHeight="1">
      <c r="B94" s="33"/>
      <c r="C94" s="132" t="s">
        <v>83</v>
      </c>
      <c r="D94" s="132" t="s">
        <v>170</v>
      </c>
      <c r="E94" s="133" t="s">
        <v>707</v>
      </c>
      <c r="F94" s="134" t="s">
        <v>708</v>
      </c>
      <c r="G94" s="135" t="s">
        <v>173</v>
      </c>
      <c r="H94" s="136">
        <v>700</v>
      </c>
      <c r="I94" s="137"/>
      <c r="J94" s="138">
        <f>ROUND(I94*H94,2)</f>
        <v>0</v>
      </c>
      <c r="K94" s="134" t="s">
        <v>174</v>
      </c>
      <c r="L94" s="33"/>
      <c r="M94" s="139" t="s">
        <v>19</v>
      </c>
      <c r="N94" s="140" t="s">
        <v>47</v>
      </c>
      <c r="P94" s="141">
        <f>O94*H94</f>
        <v>0</v>
      </c>
      <c r="Q94" s="141">
        <v>3.0000000000000001E-5</v>
      </c>
      <c r="R94" s="141">
        <f>Q94*H94</f>
        <v>2.1000000000000001E-2</v>
      </c>
      <c r="S94" s="141">
        <v>0.23</v>
      </c>
      <c r="T94" s="142">
        <f>S94*H94</f>
        <v>161</v>
      </c>
      <c r="AR94" s="143" t="s">
        <v>175</v>
      </c>
      <c r="AT94" s="143" t="s">
        <v>170</v>
      </c>
      <c r="AU94" s="143" t="s">
        <v>85</v>
      </c>
      <c r="AY94" s="18" t="s">
        <v>168</v>
      </c>
      <c r="BE94" s="144">
        <f>IF(N94="základní",J94,0)</f>
        <v>0</v>
      </c>
      <c r="BF94" s="144">
        <f>IF(N94="snížená",J94,0)</f>
        <v>0</v>
      </c>
      <c r="BG94" s="144">
        <f>IF(N94="zákl. přenesená",J94,0)</f>
        <v>0</v>
      </c>
      <c r="BH94" s="144">
        <f>IF(N94="sníž. přenesená",J94,0)</f>
        <v>0</v>
      </c>
      <c r="BI94" s="144">
        <f>IF(N94="nulová",J94,0)</f>
        <v>0</v>
      </c>
      <c r="BJ94" s="18" t="s">
        <v>83</v>
      </c>
      <c r="BK94" s="144">
        <f>ROUND(I94*H94,2)</f>
        <v>0</v>
      </c>
      <c r="BL94" s="18" t="s">
        <v>175</v>
      </c>
      <c r="BM94" s="143" t="s">
        <v>709</v>
      </c>
    </row>
    <row r="95" spans="2:65" s="1" customFormat="1" ht="11.25">
      <c r="B95" s="33"/>
      <c r="D95" s="145" t="s">
        <v>177</v>
      </c>
      <c r="F95" s="146" t="s">
        <v>710</v>
      </c>
      <c r="I95" s="147"/>
      <c r="L95" s="33"/>
      <c r="M95" s="148"/>
      <c r="T95" s="54"/>
      <c r="AT95" s="18" t="s">
        <v>177</v>
      </c>
      <c r="AU95" s="18" t="s">
        <v>85</v>
      </c>
    </row>
    <row r="96" spans="2:65" s="12" customFormat="1" ht="11.25">
      <c r="B96" s="149"/>
      <c r="D96" s="150" t="s">
        <v>179</v>
      </c>
      <c r="E96" s="151" t="s">
        <v>19</v>
      </c>
      <c r="F96" s="152" t="s">
        <v>711</v>
      </c>
      <c r="H96" s="151" t="s">
        <v>19</v>
      </c>
      <c r="I96" s="153"/>
      <c r="L96" s="149"/>
      <c r="M96" s="154"/>
      <c r="T96" s="155"/>
      <c r="AT96" s="151" t="s">
        <v>179</v>
      </c>
      <c r="AU96" s="151" t="s">
        <v>85</v>
      </c>
      <c r="AV96" s="12" t="s">
        <v>83</v>
      </c>
      <c r="AW96" s="12" t="s">
        <v>37</v>
      </c>
      <c r="AX96" s="12" t="s">
        <v>76</v>
      </c>
      <c r="AY96" s="151" t="s">
        <v>168</v>
      </c>
    </row>
    <row r="97" spans="2:65" s="12" customFormat="1" ht="11.25">
      <c r="B97" s="149"/>
      <c r="D97" s="150" t="s">
        <v>179</v>
      </c>
      <c r="E97" s="151" t="s">
        <v>19</v>
      </c>
      <c r="F97" s="152" t="s">
        <v>181</v>
      </c>
      <c r="H97" s="151" t="s">
        <v>19</v>
      </c>
      <c r="I97" s="153"/>
      <c r="L97" s="149"/>
      <c r="M97" s="154"/>
      <c r="T97" s="155"/>
      <c r="AT97" s="151" t="s">
        <v>179</v>
      </c>
      <c r="AU97" s="151" t="s">
        <v>85</v>
      </c>
      <c r="AV97" s="12" t="s">
        <v>83</v>
      </c>
      <c r="AW97" s="12" t="s">
        <v>37</v>
      </c>
      <c r="AX97" s="12" t="s">
        <v>76</v>
      </c>
      <c r="AY97" s="151" t="s">
        <v>168</v>
      </c>
    </row>
    <row r="98" spans="2:65" s="13" customFormat="1" ht="11.25">
      <c r="B98" s="156"/>
      <c r="D98" s="150" t="s">
        <v>179</v>
      </c>
      <c r="E98" s="157" t="s">
        <v>19</v>
      </c>
      <c r="F98" s="158" t="s">
        <v>712</v>
      </c>
      <c r="H98" s="159">
        <v>700</v>
      </c>
      <c r="I98" s="160"/>
      <c r="L98" s="156"/>
      <c r="M98" s="161"/>
      <c r="T98" s="162"/>
      <c r="AT98" s="157" t="s">
        <v>179</v>
      </c>
      <c r="AU98" s="157" t="s">
        <v>85</v>
      </c>
      <c r="AV98" s="13" t="s">
        <v>85</v>
      </c>
      <c r="AW98" s="13" t="s">
        <v>37</v>
      </c>
      <c r="AX98" s="13" t="s">
        <v>76</v>
      </c>
      <c r="AY98" s="157" t="s">
        <v>168</v>
      </c>
    </row>
    <row r="99" spans="2:65" s="14" customFormat="1" ht="11.25">
      <c r="B99" s="163"/>
      <c r="D99" s="150" t="s">
        <v>179</v>
      </c>
      <c r="E99" s="164" t="s">
        <v>19</v>
      </c>
      <c r="F99" s="165" t="s">
        <v>183</v>
      </c>
      <c r="H99" s="166">
        <v>700</v>
      </c>
      <c r="I99" s="167"/>
      <c r="L99" s="163"/>
      <c r="M99" s="168"/>
      <c r="T99" s="169"/>
      <c r="AT99" s="164" t="s">
        <v>179</v>
      </c>
      <c r="AU99" s="164" t="s">
        <v>85</v>
      </c>
      <c r="AV99" s="14" t="s">
        <v>175</v>
      </c>
      <c r="AW99" s="14" t="s">
        <v>37</v>
      </c>
      <c r="AX99" s="14" t="s">
        <v>83</v>
      </c>
      <c r="AY99" s="164" t="s">
        <v>168</v>
      </c>
    </row>
    <row r="100" spans="2:65" s="1" customFormat="1" ht="49.15" customHeight="1">
      <c r="B100" s="33"/>
      <c r="C100" s="132" t="s">
        <v>85</v>
      </c>
      <c r="D100" s="132" t="s">
        <v>170</v>
      </c>
      <c r="E100" s="133" t="s">
        <v>249</v>
      </c>
      <c r="F100" s="134" t="s">
        <v>250</v>
      </c>
      <c r="G100" s="135" t="s">
        <v>251</v>
      </c>
      <c r="H100" s="136">
        <v>82</v>
      </c>
      <c r="I100" s="137"/>
      <c r="J100" s="138">
        <f>ROUND(I100*H100,2)</f>
        <v>0</v>
      </c>
      <c r="K100" s="134" t="s">
        <v>174</v>
      </c>
      <c r="L100" s="33"/>
      <c r="M100" s="139" t="s">
        <v>19</v>
      </c>
      <c r="N100" s="140" t="s">
        <v>47</v>
      </c>
      <c r="P100" s="141">
        <f>O100*H100</f>
        <v>0</v>
      </c>
      <c r="Q100" s="141">
        <v>0</v>
      </c>
      <c r="R100" s="141">
        <f>Q100*H100</f>
        <v>0</v>
      </c>
      <c r="S100" s="141">
        <v>0.20499999999999999</v>
      </c>
      <c r="T100" s="142">
        <f>S100*H100</f>
        <v>16.809999999999999</v>
      </c>
      <c r="AR100" s="143" t="s">
        <v>175</v>
      </c>
      <c r="AT100" s="143" t="s">
        <v>170</v>
      </c>
      <c r="AU100" s="143" t="s">
        <v>85</v>
      </c>
      <c r="AY100" s="18" t="s">
        <v>168</v>
      </c>
      <c r="BE100" s="144">
        <f>IF(N100="základní",J100,0)</f>
        <v>0</v>
      </c>
      <c r="BF100" s="144">
        <f>IF(N100="snížená",J100,0)</f>
        <v>0</v>
      </c>
      <c r="BG100" s="144">
        <f>IF(N100="zákl. přenesená",J100,0)</f>
        <v>0</v>
      </c>
      <c r="BH100" s="144">
        <f>IF(N100="sníž. přenesená",J100,0)</f>
        <v>0</v>
      </c>
      <c r="BI100" s="144">
        <f>IF(N100="nulová",J100,0)</f>
        <v>0</v>
      </c>
      <c r="BJ100" s="18" t="s">
        <v>83</v>
      </c>
      <c r="BK100" s="144">
        <f>ROUND(I100*H100,2)</f>
        <v>0</v>
      </c>
      <c r="BL100" s="18" t="s">
        <v>175</v>
      </c>
      <c r="BM100" s="143" t="s">
        <v>713</v>
      </c>
    </row>
    <row r="101" spans="2:65" s="1" customFormat="1" ht="11.25">
      <c r="B101" s="33"/>
      <c r="D101" s="145" t="s">
        <v>177</v>
      </c>
      <c r="F101" s="146" t="s">
        <v>253</v>
      </c>
      <c r="I101" s="147"/>
      <c r="L101" s="33"/>
      <c r="M101" s="148"/>
      <c r="T101" s="54"/>
      <c r="AT101" s="18" t="s">
        <v>177</v>
      </c>
      <c r="AU101" s="18" t="s">
        <v>85</v>
      </c>
    </row>
    <row r="102" spans="2:65" s="12" customFormat="1" ht="22.5">
      <c r="B102" s="149"/>
      <c r="D102" s="150" t="s">
        <v>179</v>
      </c>
      <c r="E102" s="151" t="s">
        <v>19</v>
      </c>
      <c r="F102" s="152" t="s">
        <v>277</v>
      </c>
      <c r="H102" s="151" t="s">
        <v>19</v>
      </c>
      <c r="I102" s="153"/>
      <c r="L102" s="149"/>
      <c r="M102" s="154"/>
      <c r="T102" s="155"/>
      <c r="AT102" s="151" t="s">
        <v>179</v>
      </c>
      <c r="AU102" s="151" t="s">
        <v>85</v>
      </c>
      <c r="AV102" s="12" t="s">
        <v>83</v>
      </c>
      <c r="AW102" s="12" t="s">
        <v>37</v>
      </c>
      <c r="AX102" s="12" t="s">
        <v>76</v>
      </c>
      <c r="AY102" s="151" t="s">
        <v>168</v>
      </c>
    </row>
    <row r="103" spans="2:65" s="13" customFormat="1" ht="11.25">
      <c r="B103" s="156"/>
      <c r="D103" s="150" t="s">
        <v>179</v>
      </c>
      <c r="E103" s="157" t="s">
        <v>19</v>
      </c>
      <c r="F103" s="158" t="s">
        <v>714</v>
      </c>
      <c r="H103" s="159">
        <v>82</v>
      </c>
      <c r="I103" s="160"/>
      <c r="L103" s="156"/>
      <c r="M103" s="161"/>
      <c r="T103" s="162"/>
      <c r="AT103" s="157" t="s">
        <v>179</v>
      </c>
      <c r="AU103" s="157" t="s">
        <v>85</v>
      </c>
      <c r="AV103" s="13" t="s">
        <v>85</v>
      </c>
      <c r="AW103" s="13" t="s">
        <v>37</v>
      </c>
      <c r="AX103" s="13" t="s">
        <v>76</v>
      </c>
      <c r="AY103" s="157" t="s">
        <v>168</v>
      </c>
    </row>
    <row r="104" spans="2:65" s="14" customFormat="1" ht="11.25">
      <c r="B104" s="163"/>
      <c r="D104" s="150" t="s">
        <v>179</v>
      </c>
      <c r="E104" s="164" t="s">
        <v>19</v>
      </c>
      <c r="F104" s="165" t="s">
        <v>183</v>
      </c>
      <c r="H104" s="166">
        <v>82</v>
      </c>
      <c r="I104" s="167"/>
      <c r="L104" s="163"/>
      <c r="M104" s="168"/>
      <c r="T104" s="169"/>
      <c r="AT104" s="164" t="s">
        <v>179</v>
      </c>
      <c r="AU104" s="164" t="s">
        <v>85</v>
      </c>
      <c r="AV104" s="14" t="s">
        <v>175</v>
      </c>
      <c r="AW104" s="14" t="s">
        <v>37</v>
      </c>
      <c r="AX104" s="14" t="s">
        <v>83</v>
      </c>
      <c r="AY104" s="164" t="s">
        <v>168</v>
      </c>
    </row>
    <row r="105" spans="2:65" s="1" customFormat="1" ht="37.9" customHeight="1">
      <c r="B105" s="33"/>
      <c r="C105" s="132" t="s">
        <v>191</v>
      </c>
      <c r="D105" s="132" t="s">
        <v>170</v>
      </c>
      <c r="E105" s="133" t="s">
        <v>715</v>
      </c>
      <c r="F105" s="134" t="s">
        <v>716</v>
      </c>
      <c r="G105" s="135" t="s">
        <v>283</v>
      </c>
      <c r="H105" s="136">
        <v>674.91</v>
      </c>
      <c r="I105" s="137"/>
      <c r="J105" s="138">
        <f>ROUND(I105*H105,2)</f>
        <v>0</v>
      </c>
      <c r="K105" s="134" t="s">
        <v>174</v>
      </c>
      <c r="L105" s="33"/>
      <c r="M105" s="139" t="s">
        <v>19</v>
      </c>
      <c r="N105" s="140" t="s">
        <v>47</v>
      </c>
      <c r="P105" s="141">
        <f>O105*H105</f>
        <v>0</v>
      </c>
      <c r="Q105" s="141">
        <v>0</v>
      </c>
      <c r="R105" s="141">
        <f>Q105*H105</f>
        <v>0</v>
      </c>
      <c r="S105" s="141">
        <v>0</v>
      </c>
      <c r="T105" s="142">
        <f>S105*H105</f>
        <v>0</v>
      </c>
      <c r="AR105" s="143" t="s">
        <v>175</v>
      </c>
      <c r="AT105" s="143" t="s">
        <v>170</v>
      </c>
      <c r="AU105" s="143" t="s">
        <v>85</v>
      </c>
      <c r="AY105" s="18" t="s">
        <v>168</v>
      </c>
      <c r="BE105" s="144">
        <f>IF(N105="základní",J105,0)</f>
        <v>0</v>
      </c>
      <c r="BF105" s="144">
        <f>IF(N105="snížená",J105,0)</f>
        <v>0</v>
      </c>
      <c r="BG105" s="144">
        <f>IF(N105="zákl. přenesená",J105,0)</f>
        <v>0</v>
      </c>
      <c r="BH105" s="144">
        <f>IF(N105="sníž. přenesená",J105,0)</f>
        <v>0</v>
      </c>
      <c r="BI105" s="144">
        <f>IF(N105="nulová",J105,0)</f>
        <v>0</v>
      </c>
      <c r="BJ105" s="18" t="s">
        <v>83</v>
      </c>
      <c r="BK105" s="144">
        <f>ROUND(I105*H105,2)</f>
        <v>0</v>
      </c>
      <c r="BL105" s="18" t="s">
        <v>175</v>
      </c>
      <c r="BM105" s="143" t="s">
        <v>717</v>
      </c>
    </row>
    <row r="106" spans="2:65" s="1" customFormat="1" ht="11.25">
      <c r="B106" s="33"/>
      <c r="D106" s="145" t="s">
        <v>177</v>
      </c>
      <c r="F106" s="146" t="s">
        <v>718</v>
      </c>
      <c r="I106" s="147"/>
      <c r="L106" s="33"/>
      <c r="M106" s="148"/>
      <c r="T106" s="54"/>
      <c r="AT106" s="18" t="s">
        <v>177</v>
      </c>
      <c r="AU106" s="18" t="s">
        <v>85</v>
      </c>
    </row>
    <row r="107" spans="2:65" s="1" customFormat="1" ht="29.25">
      <c r="B107" s="33"/>
      <c r="D107" s="150" t="s">
        <v>324</v>
      </c>
      <c r="F107" s="177" t="s">
        <v>618</v>
      </c>
      <c r="I107" s="147"/>
      <c r="L107" s="33"/>
      <c r="M107" s="148"/>
      <c r="T107" s="54"/>
      <c r="AT107" s="18" t="s">
        <v>324</v>
      </c>
      <c r="AU107" s="18" t="s">
        <v>85</v>
      </c>
    </row>
    <row r="108" spans="2:65" s="12" customFormat="1" ht="22.5">
      <c r="B108" s="149"/>
      <c r="D108" s="150" t="s">
        <v>179</v>
      </c>
      <c r="E108" s="151" t="s">
        <v>19</v>
      </c>
      <c r="F108" s="152" t="s">
        <v>719</v>
      </c>
      <c r="H108" s="151" t="s">
        <v>19</v>
      </c>
      <c r="I108" s="153"/>
      <c r="L108" s="149"/>
      <c r="M108" s="154"/>
      <c r="T108" s="155"/>
      <c r="AT108" s="151" t="s">
        <v>179</v>
      </c>
      <c r="AU108" s="151" t="s">
        <v>85</v>
      </c>
      <c r="AV108" s="12" t="s">
        <v>83</v>
      </c>
      <c r="AW108" s="12" t="s">
        <v>37</v>
      </c>
      <c r="AX108" s="12" t="s">
        <v>76</v>
      </c>
      <c r="AY108" s="151" t="s">
        <v>168</v>
      </c>
    </row>
    <row r="109" spans="2:65" s="12" customFormat="1" ht="11.25">
      <c r="B109" s="149"/>
      <c r="D109" s="150" t="s">
        <v>179</v>
      </c>
      <c r="E109" s="151" t="s">
        <v>19</v>
      </c>
      <c r="F109" s="152" t="s">
        <v>213</v>
      </c>
      <c r="H109" s="151" t="s">
        <v>19</v>
      </c>
      <c r="I109" s="153"/>
      <c r="L109" s="149"/>
      <c r="M109" s="154"/>
      <c r="T109" s="155"/>
      <c r="AT109" s="151" t="s">
        <v>179</v>
      </c>
      <c r="AU109" s="151" t="s">
        <v>85</v>
      </c>
      <c r="AV109" s="12" t="s">
        <v>83</v>
      </c>
      <c r="AW109" s="12" t="s">
        <v>37</v>
      </c>
      <c r="AX109" s="12" t="s">
        <v>76</v>
      </c>
      <c r="AY109" s="151" t="s">
        <v>168</v>
      </c>
    </row>
    <row r="110" spans="2:65" s="12" customFormat="1" ht="11.25">
      <c r="B110" s="149"/>
      <c r="D110" s="150" t="s">
        <v>179</v>
      </c>
      <c r="E110" s="151" t="s">
        <v>19</v>
      </c>
      <c r="F110" s="152" t="s">
        <v>720</v>
      </c>
      <c r="H110" s="151" t="s">
        <v>19</v>
      </c>
      <c r="I110" s="153"/>
      <c r="L110" s="149"/>
      <c r="M110" s="154"/>
      <c r="T110" s="155"/>
      <c r="AT110" s="151" t="s">
        <v>179</v>
      </c>
      <c r="AU110" s="151" t="s">
        <v>85</v>
      </c>
      <c r="AV110" s="12" t="s">
        <v>83</v>
      </c>
      <c r="AW110" s="12" t="s">
        <v>37</v>
      </c>
      <c r="AX110" s="12" t="s">
        <v>76</v>
      </c>
      <c r="AY110" s="151" t="s">
        <v>168</v>
      </c>
    </row>
    <row r="111" spans="2:65" s="13" customFormat="1" ht="11.25">
      <c r="B111" s="156"/>
      <c r="D111" s="150" t="s">
        <v>179</v>
      </c>
      <c r="E111" s="157" t="s">
        <v>19</v>
      </c>
      <c r="F111" s="158" t="s">
        <v>721</v>
      </c>
      <c r="H111" s="159">
        <v>184.22800000000001</v>
      </c>
      <c r="I111" s="160"/>
      <c r="L111" s="156"/>
      <c r="M111" s="161"/>
      <c r="T111" s="162"/>
      <c r="AT111" s="157" t="s">
        <v>179</v>
      </c>
      <c r="AU111" s="157" t="s">
        <v>85</v>
      </c>
      <c r="AV111" s="13" t="s">
        <v>85</v>
      </c>
      <c r="AW111" s="13" t="s">
        <v>37</v>
      </c>
      <c r="AX111" s="13" t="s">
        <v>76</v>
      </c>
      <c r="AY111" s="157" t="s">
        <v>168</v>
      </c>
    </row>
    <row r="112" spans="2:65" s="15" customFormat="1" ht="11.25">
      <c r="B112" s="170"/>
      <c r="D112" s="150" t="s">
        <v>179</v>
      </c>
      <c r="E112" s="171" t="s">
        <v>19</v>
      </c>
      <c r="F112" s="172" t="s">
        <v>257</v>
      </c>
      <c r="H112" s="173">
        <v>184.22800000000001</v>
      </c>
      <c r="I112" s="174"/>
      <c r="L112" s="170"/>
      <c r="M112" s="175"/>
      <c r="T112" s="176"/>
      <c r="AT112" s="171" t="s">
        <v>179</v>
      </c>
      <c r="AU112" s="171" t="s">
        <v>85</v>
      </c>
      <c r="AV112" s="15" t="s">
        <v>191</v>
      </c>
      <c r="AW112" s="15" t="s">
        <v>37</v>
      </c>
      <c r="AX112" s="15" t="s">
        <v>76</v>
      </c>
      <c r="AY112" s="171" t="s">
        <v>168</v>
      </c>
    </row>
    <row r="113" spans="2:51" s="12" customFormat="1" ht="11.25">
      <c r="B113" s="149"/>
      <c r="D113" s="150" t="s">
        <v>179</v>
      </c>
      <c r="E113" s="151" t="s">
        <v>19</v>
      </c>
      <c r="F113" s="152" t="s">
        <v>624</v>
      </c>
      <c r="H113" s="151" t="s">
        <v>19</v>
      </c>
      <c r="I113" s="153"/>
      <c r="L113" s="149"/>
      <c r="M113" s="154"/>
      <c r="T113" s="155"/>
      <c r="AT113" s="151" t="s">
        <v>179</v>
      </c>
      <c r="AU113" s="151" t="s">
        <v>85</v>
      </c>
      <c r="AV113" s="12" t="s">
        <v>83</v>
      </c>
      <c r="AW113" s="12" t="s">
        <v>37</v>
      </c>
      <c r="AX113" s="12" t="s">
        <v>76</v>
      </c>
      <c r="AY113" s="151" t="s">
        <v>168</v>
      </c>
    </row>
    <row r="114" spans="2:51" s="12" customFormat="1" ht="11.25">
      <c r="B114" s="149"/>
      <c r="D114" s="150" t="s">
        <v>179</v>
      </c>
      <c r="E114" s="151" t="s">
        <v>19</v>
      </c>
      <c r="F114" s="152" t="s">
        <v>720</v>
      </c>
      <c r="H114" s="151" t="s">
        <v>19</v>
      </c>
      <c r="I114" s="153"/>
      <c r="L114" s="149"/>
      <c r="M114" s="154"/>
      <c r="T114" s="155"/>
      <c r="AT114" s="151" t="s">
        <v>179</v>
      </c>
      <c r="AU114" s="151" t="s">
        <v>85</v>
      </c>
      <c r="AV114" s="12" t="s">
        <v>83</v>
      </c>
      <c r="AW114" s="12" t="s">
        <v>37</v>
      </c>
      <c r="AX114" s="12" t="s">
        <v>76</v>
      </c>
      <c r="AY114" s="151" t="s">
        <v>168</v>
      </c>
    </row>
    <row r="115" spans="2:51" s="13" customFormat="1" ht="11.25">
      <c r="B115" s="156"/>
      <c r="D115" s="150" t="s">
        <v>179</v>
      </c>
      <c r="E115" s="157" t="s">
        <v>19</v>
      </c>
      <c r="F115" s="158" t="s">
        <v>722</v>
      </c>
      <c r="H115" s="159">
        <v>122.819</v>
      </c>
      <c r="I115" s="160"/>
      <c r="L115" s="156"/>
      <c r="M115" s="161"/>
      <c r="T115" s="162"/>
      <c r="AT115" s="157" t="s">
        <v>179</v>
      </c>
      <c r="AU115" s="157" t="s">
        <v>85</v>
      </c>
      <c r="AV115" s="13" t="s">
        <v>85</v>
      </c>
      <c r="AW115" s="13" t="s">
        <v>37</v>
      </c>
      <c r="AX115" s="13" t="s">
        <v>76</v>
      </c>
      <c r="AY115" s="157" t="s">
        <v>168</v>
      </c>
    </row>
    <row r="116" spans="2:51" s="15" customFormat="1" ht="11.25">
      <c r="B116" s="170"/>
      <c r="D116" s="150" t="s">
        <v>179</v>
      </c>
      <c r="E116" s="171" t="s">
        <v>19</v>
      </c>
      <c r="F116" s="172" t="s">
        <v>257</v>
      </c>
      <c r="H116" s="173">
        <v>122.819</v>
      </c>
      <c r="I116" s="174"/>
      <c r="L116" s="170"/>
      <c r="M116" s="175"/>
      <c r="T116" s="176"/>
      <c r="AT116" s="171" t="s">
        <v>179</v>
      </c>
      <c r="AU116" s="171" t="s">
        <v>85</v>
      </c>
      <c r="AV116" s="15" t="s">
        <v>191</v>
      </c>
      <c r="AW116" s="15" t="s">
        <v>37</v>
      </c>
      <c r="AX116" s="15" t="s">
        <v>76</v>
      </c>
      <c r="AY116" s="171" t="s">
        <v>168</v>
      </c>
    </row>
    <row r="117" spans="2:51" s="12" customFormat="1" ht="22.5">
      <c r="B117" s="149"/>
      <c r="D117" s="150" t="s">
        <v>179</v>
      </c>
      <c r="E117" s="151" t="s">
        <v>19</v>
      </c>
      <c r="F117" s="152" t="s">
        <v>619</v>
      </c>
      <c r="H117" s="151" t="s">
        <v>19</v>
      </c>
      <c r="I117" s="153"/>
      <c r="L117" s="149"/>
      <c r="M117" s="154"/>
      <c r="T117" s="155"/>
      <c r="AT117" s="151" t="s">
        <v>179</v>
      </c>
      <c r="AU117" s="151" t="s">
        <v>85</v>
      </c>
      <c r="AV117" s="12" t="s">
        <v>83</v>
      </c>
      <c r="AW117" s="12" t="s">
        <v>37</v>
      </c>
      <c r="AX117" s="12" t="s">
        <v>76</v>
      </c>
      <c r="AY117" s="151" t="s">
        <v>168</v>
      </c>
    </row>
    <row r="118" spans="2:51" s="12" customFormat="1" ht="11.25">
      <c r="B118" s="149"/>
      <c r="D118" s="150" t="s">
        <v>179</v>
      </c>
      <c r="E118" s="151" t="s">
        <v>19</v>
      </c>
      <c r="F118" s="152" t="s">
        <v>213</v>
      </c>
      <c r="H118" s="151" t="s">
        <v>19</v>
      </c>
      <c r="I118" s="153"/>
      <c r="L118" s="149"/>
      <c r="M118" s="154"/>
      <c r="T118" s="155"/>
      <c r="AT118" s="151" t="s">
        <v>179</v>
      </c>
      <c r="AU118" s="151" t="s">
        <v>85</v>
      </c>
      <c r="AV118" s="12" t="s">
        <v>83</v>
      </c>
      <c r="AW118" s="12" t="s">
        <v>37</v>
      </c>
      <c r="AX118" s="12" t="s">
        <v>76</v>
      </c>
      <c r="AY118" s="151" t="s">
        <v>168</v>
      </c>
    </row>
    <row r="119" spans="2:51" s="12" customFormat="1" ht="11.25">
      <c r="B119" s="149"/>
      <c r="D119" s="150" t="s">
        <v>179</v>
      </c>
      <c r="E119" s="151" t="s">
        <v>19</v>
      </c>
      <c r="F119" s="152" t="s">
        <v>720</v>
      </c>
      <c r="H119" s="151" t="s">
        <v>19</v>
      </c>
      <c r="I119" s="153"/>
      <c r="L119" s="149"/>
      <c r="M119" s="154"/>
      <c r="T119" s="155"/>
      <c r="AT119" s="151" t="s">
        <v>179</v>
      </c>
      <c r="AU119" s="151" t="s">
        <v>85</v>
      </c>
      <c r="AV119" s="12" t="s">
        <v>83</v>
      </c>
      <c r="AW119" s="12" t="s">
        <v>37</v>
      </c>
      <c r="AX119" s="12" t="s">
        <v>76</v>
      </c>
      <c r="AY119" s="151" t="s">
        <v>168</v>
      </c>
    </row>
    <row r="120" spans="2:51" s="13" customFormat="1" ht="11.25">
      <c r="B120" s="156"/>
      <c r="D120" s="150" t="s">
        <v>179</v>
      </c>
      <c r="E120" s="157" t="s">
        <v>19</v>
      </c>
      <c r="F120" s="158" t="s">
        <v>723</v>
      </c>
      <c r="H120" s="159">
        <v>202.453</v>
      </c>
      <c r="I120" s="160"/>
      <c r="L120" s="156"/>
      <c r="M120" s="161"/>
      <c r="T120" s="162"/>
      <c r="AT120" s="157" t="s">
        <v>179</v>
      </c>
      <c r="AU120" s="157" t="s">
        <v>85</v>
      </c>
      <c r="AV120" s="13" t="s">
        <v>85</v>
      </c>
      <c r="AW120" s="13" t="s">
        <v>37</v>
      </c>
      <c r="AX120" s="13" t="s">
        <v>76</v>
      </c>
      <c r="AY120" s="157" t="s">
        <v>168</v>
      </c>
    </row>
    <row r="121" spans="2:51" s="15" customFormat="1" ht="11.25">
      <c r="B121" s="170"/>
      <c r="D121" s="150" t="s">
        <v>179</v>
      </c>
      <c r="E121" s="171" t="s">
        <v>19</v>
      </c>
      <c r="F121" s="172" t="s">
        <v>257</v>
      </c>
      <c r="H121" s="173">
        <v>202.453</v>
      </c>
      <c r="I121" s="174"/>
      <c r="L121" s="170"/>
      <c r="M121" s="175"/>
      <c r="T121" s="176"/>
      <c r="AT121" s="171" t="s">
        <v>179</v>
      </c>
      <c r="AU121" s="171" t="s">
        <v>85</v>
      </c>
      <c r="AV121" s="15" t="s">
        <v>191</v>
      </c>
      <c r="AW121" s="15" t="s">
        <v>37</v>
      </c>
      <c r="AX121" s="15" t="s">
        <v>76</v>
      </c>
      <c r="AY121" s="171" t="s">
        <v>168</v>
      </c>
    </row>
    <row r="122" spans="2:51" s="12" customFormat="1" ht="11.25">
      <c r="B122" s="149"/>
      <c r="D122" s="150" t="s">
        <v>179</v>
      </c>
      <c r="E122" s="151" t="s">
        <v>19</v>
      </c>
      <c r="F122" s="152" t="s">
        <v>624</v>
      </c>
      <c r="H122" s="151" t="s">
        <v>19</v>
      </c>
      <c r="I122" s="153"/>
      <c r="L122" s="149"/>
      <c r="M122" s="154"/>
      <c r="T122" s="155"/>
      <c r="AT122" s="151" t="s">
        <v>179</v>
      </c>
      <c r="AU122" s="151" t="s">
        <v>85</v>
      </c>
      <c r="AV122" s="12" t="s">
        <v>83</v>
      </c>
      <c r="AW122" s="12" t="s">
        <v>37</v>
      </c>
      <c r="AX122" s="12" t="s">
        <v>76</v>
      </c>
      <c r="AY122" s="151" t="s">
        <v>168</v>
      </c>
    </row>
    <row r="123" spans="2:51" s="12" customFormat="1" ht="11.25">
      <c r="B123" s="149"/>
      <c r="D123" s="150" t="s">
        <v>179</v>
      </c>
      <c r="E123" s="151" t="s">
        <v>19</v>
      </c>
      <c r="F123" s="152" t="s">
        <v>720</v>
      </c>
      <c r="H123" s="151" t="s">
        <v>19</v>
      </c>
      <c r="I123" s="153"/>
      <c r="L123" s="149"/>
      <c r="M123" s="154"/>
      <c r="T123" s="155"/>
      <c r="AT123" s="151" t="s">
        <v>179</v>
      </c>
      <c r="AU123" s="151" t="s">
        <v>85</v>
      </c>
      <c r="AV123" s="12" t="s">
        <v>83</v>
      </c>
      <c r="AW123" s="12" t="s">
        <v>37</v>
      </c>
      <c r="AX123" s="12" t="s">
        <v>76</v>
      </c>
      <c r="AY123" s="151" t="s">
        <v>168</v>
      </c>
    </row>
    <row r="124" spans="2:51" s="13" customFormat="1" ht="11.25">
      <c r="B124" s="156"/>
      <c r="D124" s="150" t="s">
        <v>179</v>
      </c>
      <c r="E124" s="157" t="s">
        <v>19</v>
      </c>
      <c r="F124" s="158" t="s">
        <v>724</v>
      </c>
      <c r="H124" s="159">
        <v>235.41</v>
      </c>
      <c r="I124" s="160"/>
      <c r="L124" s="156"/>
      <c r="M124" s="161"/>
      <c r="T124" s="162"/>
      <c r="AT124" s="157" t="s">
        <v>179</v>
      </c>
      <c r="AU124" s="157" t="s">
        <v>85</v>
      </c>
      <c r="AV124" s="13" t="s">
        <v>85</v>
      </c>
      <c r="AW124" s="13" t="s">
        <v>37</v>
      </c>
      <c r="AX124" s="13" t="s">
        <v>76</v>
      </c>
      <c r="AY124" s="157" t="s">
        <v>168</v>
      </c>
    </row>
    <row r="125" spans="2:51" s="15" customFormat="1" ht="11.25">
      <c r="B125" s="170"/>
      <c r="D125" s="150" t="s">
        <v>179</v>
      </c>
      <c r="E125" s="171" t="s">
        <v>19</v>
      </c>
      <c r="F125" s="172" t="s">
        <v>257</v>
      </c>
      <c r="H125" s="173">
        <v>235.41</v>
      </c>
      <c r="I125" s="174"/>
      <c r="L125" s="170"/>
      <c r="M125" s="175"/>
      <c r="T125" s="176"/>
      <c r="AT125" s="171" t="s">
        <v>179</v>
      </c>
      <c r="AU125" s="171" t="s">
        <v>85</v>
      </c>
      <c r="AV125" s="15" t="s">
        <v>191</v>
      </c>
      <c r="AW125" s="15" t="s">
        <v>37</v>
      </c>
      <c r="AX125" s="15" t="s">
        <v>76</v>
      </c>
      <c r="AY125" s="171" t="s">
        <v>168</v>
      </c>
    </row>
    <row r="126" spans="2:51" s="12" customFormat="1" ht="11.25">
      <c r="B126" s="149"/>
      <c r="D126" s="150" t="s">
        <v>179</v>
      </c>
      <c r="E126" s="151" t="s">
        <v>19</v>
      </c>
      <c r="F126" s="152" t="s">
        <v>725</v>
      </c>
      <c r="H126" s="151" t="s">
        <v>19</v>
      </c>
      <c r="I126" s="153"/>
      <c r="L126" s="149"/>
      <c r="M126" s="154"/>
      <c r="T126" s="155"/>
      <c r="AT126" s="151" t="s">
        <v>179</v>
      </c>
      <c r="AU126" s="151" t="s">
        <v>85</v>
      </c>
      <c r="AV126" s="12" t="s">
        <v>83</v>
      </c>
      <c r="AW126" s="12" t="s">
        <v>37</v>
      </c>
      <c r="AX126" s="12" t="s">
        <v>76</v>
      </c>
      <c r="AY126" s="151" t="s">
        <v>168</v>
      </c>
    </row>
    <row r="127" spans="2:51" s="13" customFormat="1" ht="11.25">
      <c r="B127" s="156"/>
      <c r="D127" s="150" t="s">
        <v>179</v>
      </c>
      <c r="E127" s="157" t="s">
        <v>19</v>
      </c>
      <c r="F127" s="158" t="s">
        <v>726</v>
      </c>
      <c r="H127" s="159">
        <v>-70</v>
      </c>
      <c r="I127" s="160"/>
      <c r="L127" s="156"/>
      <c r="M127" s="161"/>
      <c r="T127" s="162"/>
      <c r="AT127" s="157" t="s">
        <v>179</v>
      </c>
      <c r="AU127" s="157" t="s">
        <v>85</v>
      </c>
      <c r="AV127" s="13" t="s">
        <v>85</v>
      </c>
      <c r="AW127" s="13" t="s">
        <v>37</v>
      </c>
      <c r="AX127" s="13" t="s">
        <v>76</v>
      </c>
      <c r="AY127" s="157" t="s">
        <v>168</v>
      </c>
    </row>
    <row r="128" spans="2:51" s="15" customFormat="1" ht="11.25">
      <c r="B128" s="170"/>
      <c r="D128" s="150" t="s">
        <v>179</v>
      </c>
      <c r="E128" s="171" t="s">
        <v>19</v>
      </c>
      <c r="F128" s="172" t="s">
        <v>257</v>
      </c>
      <c r="H128" s="173">
        <v>-70</v>
      </c>
      <c r="I128" s="174"/>
      <c r="L128" s="170"/>
      <c r="M128" s="175"/>
      <c r="T128" s="176"/>
      <c r="AT128" s="171" t="s">
        <v>179</v>
      </c>
      <c r="AU128" s="171" t="s">
        <v>85</v>
      </c>
      <c r="AV128" s="15" t="s">
        <v>191</v>
      </c>
      <c r="AW128" s="15" t="s">
        <v>37</v>
      </c>
      <c r="AX128" s="15" t="s">
        <v>76</v>
      </c>
      <c r="AY128" s="171" t="s">
        <v>168</v>
      </c>
    </row>
    <row r="129" spans="2:65" s="14" customFormat="1" ht="11.25">
      <c r="B129" s="163"/>
      <c r="D129" s="150" t="s">
        <v>179</v>
      </c>
      <c r="E129" s="164" t="s">
        <v>19</v>
      </c>
      <c r="F129" s="165" t="s">
        <v>183</v>
      </c>
      <c r="H129" s="166">
        <v>674.91</v>
      </c>
      <c r="I129" s="167"/>
      <c r="L129" s="163"/>
      <c r="M129" s="168"/>
      <c r="T129" s="169"/>
      <c r="AT129" s="164" t="s">
        <v>179</v>
      </c>
      <c r="AU129" s="164" t="s">
        <v>85</v>
      </c>
      <c r="AV129" s="14" t="s">
        <v>175</v>
      </c>
      <c r="AW129" s="14" t="s">
        <v>37</v>
      </c>
      <c r="AX129" s="14" t="s">
        <v>83</v>
      </c>
      <c r="AY129" s="164" t="s">
        <v>168</v>
      </c>
    </row>
    <row r="130" spans="2:65" s="1" customFormat="1" ht="44.25" customHeight="1">
      <c r="B130" s="33"/>
      <c r="C130" s="132" t="s">
        <v>175</v>
      </c>
      <c r="D130" s="132" t="s">
        <v>170</v>
      </c>
      <c r="E130" s="133" t="s">
        <v>382</v>
      </c>
      <c r="F130" s="134" t="s">
        <v>383</v>
      </c>
      <c r="G130" s="135" t="s">
        <v>283</v>
      </c>
      <c r="H130" s="136">
        <v>6.8179999999999996</v>
      </c>
      <c r="I130" s="137"/>
      <c r="J130" s="138">
        <f>ROUND(I130*H130,2)</f>
        <v>0</v>
      </c>
      <c r="K130" s="134" t="s">
        <v>174</v>
      </c>
      <c r="L130" s="33"/>
      <c r="M130" s="139" t="s">
        <v>19</v>
      </c>
      <c r="N130" s="140" t="s">
        <v>47</v>
      </c>
      <c r="P130" s="141">
        <f>O130*H130</f>
        <v>0</v>
      </c>
      <c r="Q130" s="141">
        <v>0</v>
      </c>
      <c r="R130" s="141">
        <f>Q130*H130</f>
        <v>0</v>
      </c>
      <c r="S130" s="141">
        <v>0</v>
      </c>
      <c r="T130" s="142">
        <f>S130*H130</f>
        <v>0</v>
      </c>
      <c r="AR130" s="143" t="s">
        <v>175</v>
      </c>
      <c r="AT130" s="143" t="s">
        <v>170</v>
      </c>
      <c r="AU130" s="143" t="s">
        <v>85</v>
      </c>
      <c r="AY130" s="18" t="s">
        <v>168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8" t="s">
        <v>83</v>
      </c>
      <c r="BK130" s="144">
        <f>ROUND(I130*H130,2)</f>
        <v>0</v>
      </c>
      <c r="BL130" s="18" t="s">
        <v>175</v>
      </c>
      <c r="BM130" s="143" t="s">
        <v>727</v>
      </c>
    </row>
    <row r="131" spans="2:65" s="1" customFormat="1" ht="11.25">
      <c r="B131" s="33"/>
      <c r="D131" s="145" t="s">
        <v>177</v>
      </c>
      <c r="F131" s="146" t="s">
        <v>385</v>
      </c>
      <c r="I131" s="147"/>
      <c r="L131" s="33"/>
      <c r="M131" s="148"/>
      <c r="T131" s="54"/>
      <c r="AT131" s="18" t="s">
        <v>177</v>
      </c>
      <c r="AU131" s="18" t="s">
        <v>85</v>
      </c>
    </row>
    <row r="132" spans="2:65" s="12" customFormat="1" ht="22.5">
      <c r="B132" s="149"/>
      <c r="D132" s="150" t="s">
        <v>179</v>
      </c>
      <c r="E132" s="151" t="s">
        <v>19</v>
      </c>
      <c r="F132" s="152" t="s">
        <v>560</v>
      </c>
      <c r="H132" s="151" t="s">
        <v>19</v>
      </c>
      <c r="I132" s="153"/>
      <c r="L132" s="149"/>
      <c r="M132" s="154"/>
      <c r="T132" s="155"/>
      <c r="AT132" s="151" t="s">
        <v>179</v>
      </c>
      <c r="AU132" s="151" t="s">
        <v>85</v>
      </c>
      <c r="AV132" s="12" t="s">
        <v>83</v>
      </c>
      <c r="AW132" s="12" t="s">
        <v>37</v>
      </c>
      <c r="AX132" s="12" t="s">
        <v>76</v>
      </c>
      <c r="AY132" s="151" t="s">
        <v>168</v>
      </c>
    </row>
    <row r="133" spans="2:65" s="12" customFormat="1" ht="11.25">
      <c r="B133" s="149"/>
      <c r="D133" s="150" t="s">
        <v>179</v>
      </c>
      <c r="E133" s="151" t="s">
        <v>19</v>
      </c>
      <c r="F133" s="152" t="s">
        <v>181</v>
      </c>
      <c r="H133" s="151" t="s">
        <v>19</v>
      </c>
      <c r="I133" s="153"/>
      <c r="L133" s="149"/>
      <c r="M133" s="154"/>
      <c r="T133" s="155"/>
      <c r="AT133" s="151" t="s">
        <v>179</v>
      </c>
      <c r="AU133" s="151" t="s">
        <v>85</v>
      </c>
      <c r="AV133" s="12" t="s">
        <v>83</v>
      </c>
      <c r="AW133" s="12" t="s">
        <v>37</v>
      </c>
      <c r="AX133" s="12" t="s">
        <v>76</v>
      </c>
      <c r="AY133" s="151" t="s">
        <v>168</v>
      </c>
    </row>
    <row r="134" spans="2:65" s="13" customFormat="1" ht="11.25">
      <c r="B134" s="156"/>
      <c r="D134" s="150" t="s">
        <v>179</v>
      </c>
      <c r="E134" s="157" t="s">
        <v>19</v>
      </c>
      <c r="F134" s="158" t="s">
        <v>728</v>
      </c>
      <c r="H134" s="159">
        <v>1.4179999999999999</v>
      </c>
      <c r="I134" s="160"/>
      <c r="L134" s="156"/>
      <c r="M134" s="161"/>
      <c r="T134" s="162"/>
      <c r="AT134" s="157" t="s">
        <v>179</v>
      </c>
      <c r="AU134" s="157" t="s">
        <v>85</v>
      </c>
      <c r="AV134" s="13" t="s">
        <v>85</v>
      </c>
      <c r="AW134" s="13" t="s">
        <v>37</v>
      </c>
      <c r="AX134" s="13" t="s">
        <v>76</v>
      </c>
      <c r="AY134" s="157" t="s">
        <v>168</v>
      </c>
    </row>
    <row r="135" spans="2:65" s="13" customFormat="1" ht="11.25">
      <c r="B135" s="156"/>
      <c r="D135" s="150" t="s">
        <v>179</v>
      </c>
      <c r="E135" s="157" t="s">
        <v>19</v>
      </c>
      <c r="F135" s="158" t="s">
        <v>729</v>
      </c>
      <c r="H135" s="159">
        <v>4.2</v>
      </c>
      <c r="I135" s="160"/>
      <c r="L135" s="156"/>
      <c r="M135" s="161"/>
      <c r="T135" s="162"/>
      <c r="AT135" s="157" t="s">
        <v>179</v>
      </c>
      <c r="AU135" s="157" t="s">
        <v>85</v>
      </c>
      <c r="AV135" s="13" t="s">
        <v>85</v>
      </c>
      <c r="AW135" s="13" t="s">
        <v>37</v>
      </c>
      <c r="AX135" s="13" t="s">
        <v>76</v>
      </c>
      <c r="AY135" s="157" t="s">
        <v>168</v>
      </c>
    </row>
    <row r="136" spans="2:65" s="13" customFormat="1" ht="11.25">
      <c r="B136" s="156"/>
      <c r="D136" s="150" t="s">
        <v>179</v>
      </c>
      <c r="E136" s="157" t="s">
        <v>19</v>
      </c>
      <c r="F136" s="158" t="s">
        <v>730</v>
      </c>
      <c r="H136" s="159">
        <v>1.2</v>
      </c>
      <c r="I136" s="160"/>
      <c r="L136" s="156"/>
      <c r="M136" s="161"/>
      <c r="T136" s="162"/>
      <c r="AT136" s="157" t="s">
        <v>179</v>
      </c>
      <c r="AU136" s="157" t="s">
        <v>85</v>
      </c>
      <c r="AV136" s="13" t="s">
        <v>85</v>
      </c>
      <c r="AW136" s="13" t="s">
        <v>37</v>
      </c>
      <c r="AX136" s="13" t="s">
        <v>76</v>
      </c>
      <c r="AY136" s="157" t="s">
        <v>168</v>
      </c>
    </row>
    <row r="137" spans="2:65" s="14" customFormat="1" ht="11.25">
      <c r="B137" s="163"/>
      <c r="D137" s="150" t="s">
        <v>179</v>
      </c>
      <c r="E137" s="164" t="s">
        <v>19</v>
      </c>
      <c r="F137" s="165" t="s">
        <v>183</v>
      </c>
      <c r="H137" s="166">
        <v>6.8179999999999996</v>
      </c>
      <c r="I137" s="167"/>
      <c r="L137" s="163"/>
      <c r="M137" s="168"/>
      <c r="T137" s="169"/>
      <c r="AT137" s="164" t="s">
        <v>179</v>
      </c>
      <c r="AU137" s="164" t="s">
        <v>85</v>
      </c>
      <c r="AV137" s="14" t="s">
        <v>175</v>
      </c>
      <c r="AW137" s="14" t="s">
        <v>37</v>
      </c>
      <c r="AX137" s="14" t="s">
        <v>83</v>
      </c>
      <c r="AY137" s="164" t="s">
        <v>168</v>
      </c>
    </row>
    <row r="138" spans="2:65" s="1" customFormat="1" ht="62.65" customHeight="1">
      <c r="B138" s="33"/>
      <c r="C138" s="132" t="s">
        <v>190</v>
      </c>
      <c r="D138" s="132" t="s">
        <v>170</v>
      </c>
      <c r="E138" s="133" t="s">
        <v>388</v>
      </c>
      <c r="F138" s="134" t="s">
        <v>389</v>
      </c>
      <c r="G138" s="135" t="s">
        <v>283</v>
      </c>
      <c r="H138" s="136">
        <v>667.428</v>
      </c>
      <c r="I138" s="137"/>
      <c r="J138" s="138">
        <f>ROUND(I138*H138,2)</f>
        <v>0</v>
      </c>
      <c r="K138" s="134" t="s">
        <v>174</v>
      </c>
      <c r="L138" s="33"/>
      <c r="M138" s="139" t="s">
        <v>19</v>
      </c>
      <c r="N138" s="140" t="s">
        <v>47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175</v>
      </c>
      <c r="AT138" s="143" t="s">
        <v>170</v>
      </c>
      <c r="AU138" s="143" t="s">
        <v>85</v>
      </c>
      <c r="AY138" s="18" t="s">
        <v>168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8" t="s">
        <v>83</v>
      </c>
      <c r="BK138" s="144">
        <f>ROUND(I138*H138,2)</f>
        <v>0</v>
      </c>
      <c r="BL138" s="18" t="s">
        <v>175</v>
      </c>
      <c r="BM138" s="143" t="s">
        <v>731</v>
      </c>
    </row>
    <row r="139" spans="2:65" s="1" customFormat="1" ht="11.25">
      <c r="B139" s="33"/>
      <c r="D139" s="145" t="s">
        <v>177</v>
      </c>
      <c r="F139" s="146" t="s">
        <v>391</v>
      </c>
      <c r="I139" s="147"/>
      <c r="L139" s="33"/>
      <c r="M139" s="148"/>
      <c r="T139" s="54"/>
      <c r="AT139" s="18" t="s">
        <v>177</v>
      </c>
      <c r="AU139" s="18" t="s">
        <v>85</v>
      </c>
    </row>
    <row r="140" spans="2:65" s="12" customFormat="1" ht="22.5">
      <c r="B140" s="149"/>
      <c r="D140" s="150" t="s">
        <v>179</v>
      </c>
      <c r="E140" s="151" t="s">
        <v>19</v>
      </c>
      <c r="F140" s="152" t="s">
        <v>392</v>
      </c>
      <c r="H140" s="151" t="s">
        <v>19</v>
      </c>
      <c r="I140" s="153"/>
      <c r="L140" s="149"/>
      <c r="M140" s="154"/>
      <c r="T140" s="155"/>
      <c r="AT140" s="151" t="s">
        <v>179</v>
      </c>
      <c r="AU140" s="151" t="s">
        <v>85</v>
      </c>
      <c r="AV140" s="12" t="s">
        <v>83</v>
      </c>
      <c r="AW140" s="12" t="s">
        <v>37</v>
      </c>
      <c r="AX140" s="12" t="s">
        <v>76</v>
      </c>
      <c r="AY140" s="151" t="s">
        <v>168</v>
      </c>
    </row>
    <row r="141" spans="2:65" s="13" customFormat="1" ht="11.25">
      <c r="B141" s="156"/>
      <c r="D141" s="150" t="s">
        <v>179</v>
      </c>
      <c r="E141" s="157" t="s">
        <v>19</v>
      </c>
      <c r="F141" s="158" t="s">
        <v>732</v>
      </c>
      <c r="H141" s="159">
        <v>674.91</v>
      </c>
      <c r="I141" s="160"/>
      <c r="L141" s="156"/>
      <c r="M141" s="161"/>
      <c r="T141" s="162"/>
      <c r="AT141" s="157" t="s">
        <v>179</v>
      </c>
      <c r="AU141" s="157" t="s">
        <v>85</v>
      </c>
      <c r="AV141" s="13" t="s">
        <v>85</v>
      </c>
      <c r="AW141" s="13" t="s">
        <v>37</v>
      </c>
      <c r="AX141" s="13" t="s">
        <v>76</v>
      </c>
      <c r="AY141" s="157" t="s">
        <v>168</v>
      </c>
    </row>
    <row r="142" spans="2:65" s="13" customFormat="1" ht="11.25">
      <c r="B142" s="156"/>
      <c r="D142" s="150" t="s">
        <v>179</v>
      </c>
      <c r="E142" s="157" t="s">
        <v>19</v>
      </c>
      <c r="F142" s="158" t="s">
        <v>733</v>
      </c>
      <c r="H142" s="159">
        <v>6.8179999999999996</v>
      </c>
      <c r="I142" s="160"/>
      <c r="L142" s="156"/>
      <c r="M142" s="161"/>
      <c r="T142" s="162"/>
      <c r="AT142" s="157" t="s">
        <v>179</v>
      </c>
      <c r="AU142" s="157" t="s">
        <v>85</v>
      </c>
      <c r="AV142" s="13" t="s">
        <v>85</v>
      </c>
      <c r="AW142" s="13" t="s">
        <v>37</v>
      </c>
      <c r="AX142" s="13" t="s">
        <v>76</v>
      </c>
      <c r="AY142" s="157" t="s">
        <v>168</v>
      </c>
    </row>
    <row r="143" spans="2:65" s="13" customFormat="1" ht="11.25">
      <c r="B143" s="156"/>
      <c r="D143" s="150" t="s">
        <v>179</v>
      </c>
      <c r="E143" s="157" t="s">
        <v>19</v>
      </c>
      <c r="F143" s="158" t="s">
        <v>734</v>
      </c>
      <c r="H143" s="159">
        <v>-14.3</v>
      </c>
      <c r="I143" s="160"/>
      <c r="L143" s="156"/>
      <c r="M143" s="161"/>
      <c r="T143" s="162"/>
      <c r="AT143" s="157" t="s">
        <v>179</v>
      </c>
      <c r="AU143" s="157" t="s">
        <v>85</v>
      </c>
      <c r="AV143" s="13" t="s">
        <v>85</v>
      </c>
      <c r="AW143" s="13" t="s">
        <v>37</v>
      </c>
      <c r="AX143" s="13" t="s">
        <v>76</v>
      </c>
      <c r="AY143" s="157" t="s">
        <v>168</v>
      </c>
    </row>
    <row r="144" spans="2:65" s="14" customFormat="1" ht="11.25">
      <c r="B144" s="163"/>
      <c r="D144" s="150" t="s">
        <v>179</v>
      </c>
      <c r="E144" s="164" t="s">
        <v>19</v>
      </c>
      <c r="F144" s="165" t="s">
        <v>183</v>
      </c>
      <c r="H144" s="166">
        <v>667.428</v>
      </c>
      <c r="I144" s="167"/>
      <c r="L144" s="163"/>
      <c r="M144" s="168"/>
      <c r="T144" s="169"/>
      <c r="AT144" s="164" t="s">
        <v>179</v>
      </c>
      <c r="AU144" s="164" t="s">
        <v>85</v>
      </c>
      <c r="AV144" s="14" t="s">
        <v>175</v>
      </c>
      <c r="AW144" s="14" t="s">
        <v>37</v>
      </c>
      <c r="AX144" s="14" t="s">
        <v>83</v>
      </c>
      <c r="AY144" s="164" t="s">
        <v>168</v>
      </c>
    </row>
    <row r="145" spans="2:65" s="1" customFormat="1" ht="66.75" customHeight="1">
      <c r="B145" s="33"/>
      <c r="C145" s="132" t="s">
        <v>207</v>
      </c>
      <c r="D145" s="132" t="s">
        <v>170</v>
      </c>
      <c r="E145" s="133" t="s">
        <v>394</v>
      </c>
      <c r="F145" s="134" t="s">
        <v>395</v>
      </c>
      <c r="G145" s="135" t="s">
        <v>283</v>
      </c>
      <c r="H145" s="136">
        <v>667.48</v>
      </c>
      <c r="I145" s="137"/>
      <c r="J145" s="138">
        <f>ROUND(I145*H145,2)</f>
        <v>0</v>
      </c>
      <c r="K145" s="134" t="s">
        <v>174</v>
      </c>
      <c r="L145" s="33"/>
      <c r="M145" s="139" t="s">
        <v>19</v>
      </c>
      <c r="N145" s="140" t="s">
        <v>47</v>
      </c>
      <c r="P145" s="141">
        <f>O145*H145</f>
        <v>0</v>
      </c>
      <c r="Q145" s="141">
        <v>0</v>
      </c>
      <c r="R145" s="141">
        <f>Q145*H145</f>
        <v>0</v>
      </c>
      <c r="S145" s="141">
        <v>0</v>
      </c>
      <c r="T145" s="142">
        <f>S145*H145</f>
        <v>0</v>
      </c>
      <c r="AR145" s="143" t="s">
        <v>175</v>
      </c>
      <c r="AT145" s="143" t="s">
        <v>170</v>
      </c>
      <c r="AU145" s="143" t="s">
        <v>85</v>
      </c>
      <c r="AY145" s="18" t="s">
        <v>168</v>
      </c>
      <c r="BE145" s="144">
        <f>IF(N145="základní",J145,0)</f>
        <v>0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8" t="s">
        <v>83</v>
      </c>
      <c r="BK145" s="144">
        <f>ROUND(I145*H145,2)</f>
        <v>0</v>
      </c>
      <c r="BL145" s="18" t="s">
        <v>175</v>
      </c>
      <c r="BM145" s="143" t="s">
        <v>735</v>
      </c>
    </row>
    <row r="146" spans="2:65" s="1" customFormat="1" ht="11.25">
      <c r="B146" s="33"/>
      <c r="D146" s="145" t="s">
        <v>177</v>
      </c>
      <c r="F146" s="146" t="s">
        <v>397</v>
      </c>
      <c r="I146" s="147"/>
      <c r="L146" s="33"/>
      <c r="M146" s="148"/>
      <c r="T146" s="54"/>
      <c r="AT146" s="18" t="s">
        <v>177</v>
      </c>
      <c r="AU146" s="18" t="s">
        <v>85</v>
      </c>
    </row>
    <row r="147" spans="2:65" s="12" customFormat="1" ht="22.5">
      <c r="B147" s="149"/>
      <c r="D147" s="150" t="s">
        <v>179</v>
      </c>
      <c r="E147" s="151" t="s">
        <v>19</v>
      </c>
      <c r="F147" s="152" t="s">
        <v>392</v>
      </c>
      <c r="H147" s="151" t="s">
        <v>19</v>
      </c>
      <c r="I147" s="153"/>
      <c r="L147" s="149"/>
      <c r="M147" s="154"/>
      <c r="T147" s="155"/>
      <c r="AT147" s="151" t="s">
        <v>179</v>
      </c>
      <c r="AU147" s="151" t="s">
        <v>85</v>
      </c>
      <c r="AV147" s="12" t="s">
        <v>83</v>
      </c>
      <c r="AW147" s="12" t="s">
        <v>37</v>
      </c>
      <c r="AX147" s="12" t="s">
        <v>76</v>
      </c>
      <c r="AY147" s="151" t="s">
        <v>168</v>
      </c>
    </row>
    <row r="148" spans="2:65" s="13" customFormat="1" ht="11.25">
      <c r="B148" s="156"/>
      <c r="D148" s="150" t="s">
        <v>179</v>
      </c>
      <c r="E148" s="157" t="s">
        <v>19</v>
      </c>
      <c r="F148" s="158" t="s">
        <v>736</v>
      </c>
      <c r="H148" s="159">
        <v>667.48</v>
      </c>
      <c r="I148" s="160"/>
      <c r="L148" s="156"/>
      <c r="M148" s="161"/>
      <c r="T148" s="162"/>
      <c r="AT148" s="157" t="s">
        <v>179</v>
      </c>
      <c r="AU148" s="157" t="s">
        <v>85</v>
      </c>
      <c r="AV148" s="13" t="s">
        <v>85</v>
      </c>
      <c r="AW148" s="13" t="s">
        <v>37</v>
      </c>
      <c r="AX148" s="13" t="s">
        <v>76</v>
      </c>
      <c r="AY148" s="157" t="s">
        <v>168</v>
      </c>
    </row>
    <row r="149" spans="2:65" s="14" customFormat="1" ht="11.25">
      <c r="B149" s="163"/>
      <c r="D149" s="150" t="s">
        <v>179</v>
      </c>
      <c r="E149" s="164" t="s">
        <v>19</v>
      </c>
      <c r="F149" s="165" t="s">
        <v>183</v>
      </c>
      <c r="H149" s="166">
        <v>667.48</v>
      </c>
      <c r="I149" s="167"/>
      <c r="L149" s="163"/>
      <c r="M149" s="168"/>
      <c r="T149" s="169"/>
      <c r="AT149" s="164" t="s">
        <v>179</v>
      </c>
      <c r="AU149" s="164" t="s">
        <v>85</v>
      </c>
      <c r="AV149" s="14" t="s">
        <v>175</v>
      </c>
      <c r="AW149" s="14" t="s">
        <v>37</v>
      </c>
      <c r="AX149" s="14" t="s">
        <v>83</v>
      </c>
      <c r="AY149" s="164" t="s">
        <v>168</v>
      </c>
    </row>
    <row r="150" spans="2:65" s="1" customFormat="1" ht="55.5" customHeight="1">
      <c r="B150" s="33"/>
      <c r="C150" s="132" t="s">
        <v>218</v>
      </c>
      <c r="D150" s="132" t="s">
        <v>170</v>
      </c>
      <c r="E150" s="133" t="s">
        <v>631</v>
      </c>
      <c r="F150" s="134" t="s">
        <v>632</v>
      </c>
      <c r="G150" s="135" t="s">
        <v>283</v>
      </c>
      <c r="H150" s="136">
        <v>358.22899999999998</v>
      </c>
      <c r="I150" s="137"/>
      <c r="J150" s="138">
        <f>ROUND(I150*H150,2)</f>
        <v>0</v>
      </c>
      <c r="K150" s="134" t="s">
        <v>174</v>
      </c>
      <c r="L150" s="33"/>
      <c r="M150" s="139" t="s">
        <v>19</v>
      </c>
      <c r="N150" s="140" t="s">
        <v>47</v>
      </c>
      <c r="P150" s="141">
        <f>O150*H150</f>
        <v>0</v>
      </c>
      <c r="Q150" s="141">
        <v>0</v>
      </c>
      <c r="R150" s="141">
        <f>Q150*H150</f>
        <v>0</v>
      </c>
      <c r="S150" s="141">
        <v>0</v>
      </c>
      <c r="T150" s="142">
        <f>S150*H150</f>
        <v>0</v>
      </c>
      <c r="AR150" s="143" t="s">
        <v>175</v>
      </c>
      <c r="AT150" s="143" t="s">
        <v>170</v>
      </c>
      <c r="AU150" s="143" t="s">
        <v>85</v>
      </c>
      <c r="AY150" s="18" t="s">
        <v>168</v>
      </c>
      <c r="BE150" s="144">
        <f>IF(N150="základní",J150,0)</f>
        <v>0</v>
      </c>
      <c r="BF150" s="144">
        <f>IF(N150="snížená",J150,0)</f>
        <v>0</v>
      </c>
      <c r="BG150" s="144">
        <f>IF(N150="zákl. přenesená",J150,0)</f>
        <v>0</v>
      </c>
      <c r="BH150" s="144">
        <f>IF(N150="sníž. přenesená",J150,0)</f>
        <v>0</v>
      </c>
      <c r="BI150" s="144">
        <f>IF(N150="nulová",J150,0)</f>
        <v>0</v>
      </c>
      <c r="BJ150" s="18" t="s">
        <v>83</v>
      </c>
      <c r="BK150" s="144">
        <f>ROUND(I150*H150,2)</f>
        <v>0</v>
      </c>
      <c r="BL150" s="18" t="s">
        <v>175</v>
      </c>
      <c r="BM150" s="143" t="s">
        <v>737</v>
      </c>
    </row>
    <row r="151" spans="2:65" s="1" customFormat="1" ht="11.25">
      <c r="B151" s="33"/>
      <c r="D151" s="145" t="s">
        <v>177</v>
      </c>
      <c r="F151" s="146" t="s">
        <v>634</v>
      </c>
      <c r="I151" s="147"/>
      <c r="L151" s="33"/>
      <c r="M151" s="148"/>
      <c r="T151" s="54"/>
      <c r="AT151" s="18" t="s">
        <v>177</v>
      </c>
      <c r="AU151" s="18" t="s">
        <v>85</v>
      </c>
    </row>
    <row r="152" spans="2:65" s="12" customFormat="1" ht="22.5">
      <c r="B152" s="149"/>
      <c r="D152" s="150" t="s">
        <v>179</v>
      </c>
      <c r="E152" s="151" t="s">
        <v>19</v>
      </c>
      <c r="F152" s="152" t="s">
        <v>738</v>
      </c>
      <c r="H152" s="151" t="s">
        <v>19</v>
      </c>
      <c r="I152" s="153"/>
      <c r="L152" s="149"/>
      <c r="M152" s="154"/>
      <c r="T152" s="155"/>
      <c r="AT152" s="151" t="s">
        <v>179</v>
      </c>
      <c r="AU152" s="151" t="s">
        <v>85</v>
      </c>
      <c r="AV152" s="12" t="s">
        <v>83</v>
      </c>
      <c r="AW152" s="12" t="s">
        <v>37</v>
      </c>
      <c r="AX152" s="12" t="s">
        <v>76</v>
      </c>
      <c r="AY152" s="151" t="s">
        <v>168</v>
      </c>
    </row>
    <row r="153" spans="2:65" s="12" customFormat="1" ht="11.25">
      <c r="B153" s="149"/>
      <c r="D153" s="150" t="s">
        <v>179</v>
      </c>
      <c r="E153" s="151" t="s">
        <v>19</v>
      </c>
      <c r="F153" s="152" t="s">
        <v>213</v>
      </c>
      <c r="H153" s="151" t="s">
        <v>19</v>
      </c>
      <c r="I153" s="153"/>
      <c r="L153" s="149"/>
      <c r="M153" s="154"/>
      <c r="T153" s="155"/>
      <c r="AT153" s="151" t="s">
        <v>179</v>
      </c>
      <c r="AU153" s="151" t="s">
        <v>85</v>
      </c>
      <c r="AV153" s="12" t="s">
        <v>83</v>
      </c>
      <c r="AW153" s="12" t="s">
        <v>37</v>
      </c>
      <c r="AX153" s="12" t="s">
        <v>76</v>
      </c>
      <c r="AY153" s="151" t="s">
        <v>168</v>
      </c>
    </row>
    <row r="154" spans="2:65" s="12" customFormat="1" ht="11.25">
      <c r="B154" s="149"/>
      <c r="D154" s="150" t="s">
        <v>179</v>
      </c>
      <c r="E154" s="151" t="s">
        <v>19</v>
      </c>
      <c r="F154" s="152" t="s">
        <v>720</v>
      </c>
      <c r="H154" s="151" t="s">
        <v>19</v>
      </c>
      <c r="I154" s="153"/>
      <c r="L154" s="149"/>
      <c r="M154" s="154"/>
      <c r="T154" s="155"/>
      <c r="AT154" s="151" t="s">
        <v>179</v>
      </c>
      <c r="AU154" s="151" t="s">
        <v>85</v>
      </c>
      <c r="AV154" s="12" t="s">
        <v>83</v>
      </c>
      <c r="AW154" s="12" t="s">
        <v>37</v>
      </c>
      <c r="AX154" s="12" t="s">
        <v>76</v>
      </c>
      <c r="AY154" s="151" t="s">
        <v>168</v>
      </c>
    </row>
    <row r="155" spans="2:65" s="13" customFormat="1" ht="11.25">
      <c r="B155" s="156"/>
      <c r="D155" s="150" t="s">
        <v>179</v>
      </c>
      <c r="E155" s="157" t="s">
        <v>19</v>
      </c>
      <c r="F155" s="158" t="s">
        <v>722</v>
      </c>
      <c r="H155" s="159">
        <v>122.819</v>
      </c>
      <c r="I155" s="160"/>
      <c r="L155" s="156"/>
      <c r="M155" s="161"/>
      <c r="T155" s="162"/>
      <c r="AT155" s="157" t="s">
        <v>179</v>
      </c>
      <c r="AU155" s="157" t="s">
        <v>85</v>
      </c>
      <c r="AV155" s="13" t="s">
        <v>85</v>
      </c>
      <c r="AW155" s="13" t="s">
        <v>37</v>
      </c>
      <c r="AX155" s="13" t="s">
        <v>76</v>
      </c>
      <c r="AY155" s="157" t="s">
        <v>168</v>
      </c>
    </row>
    <row r="156" spans="2:65" s="15" customFormat="1" ht="11.25">
      <c r="B156" s="170"/>
      <c r="D156" s="150" t="s">
        <v>179</v>
      </c>
      <c r="E156" s="171" t="s">
        <v>19</v>
      </c>
      <c r="F156" s="172" t="s">
        <v>257</v>
      </c>
      <c r="H156" s="173">
        <v>122.819</v>
      </c>
      <c r="I156" s="174"/>
      <c r="L156" s="170"/>
      <c r="M156" s="175"/>
      <c r="T156" s="176"/>
      <c r="AT156" s="171" t="s">
        <v>179</v>
      </c>
      <c r="AU156" s="171" t="s">
        <v>85</v>
      </c>
      <c r="AV156" s="15" t="s">
        <v>191</v>
      </c>
      <c r="AW156" s="15" t="s">
        <v>37</v>
      </c>
      <c r="AX156" s="15" t="s">
        <v>76</v>
      </c>
      <c r="AY156" s="171" t="s">
        <v>168</v>
      </c>
    </row>
    <row r="157" spans="2:65" s="12" customFormat="1" ht="22.5">
      <c r="B157" s="149"/>
      <c r="D157" s="150" t="s">
        <v>179</v>
      </c>
      <c r="E157" s="151" t="s">
        <v>19</v>
      </c>
      <c r="F157" s="152" t="s">
        <v>635</v>
      </c>
      <c r="H157" s="151" t="s">
        <v>19</v>
      </c>
      <c r="I157" s="153"/>
      <c r="L157" s="149"/>
      <c r="M157" s="154"/>
      <c r="T157" s="155"/>
      <c r="AT157" s="151" t="s">
        <v>179</v>
      </c>
      <c r="AU157" s="151" t="s">
        <v>85</v>
      </c>
      <c r="AV157" s="12" t="s">
        <v>83</v>
      </c>
      <c r="AW157" s="12" t="s">
        <v>37</v>
      </c>
      <c r="AX157" s="12" t="s">
        <v>76</v>
      </c>
      <c r="AY157" s="151" t="s">
        <v>168</v>
      </c>
    </row>
    <row r="158" spans="2:65" s="12" customFormat="1" ht="11.25">
      <c r="B158" s="149"/>
      <c r="D158" s="150" t="s">
        <v>179</v>
      </c>
      <c r="E158" s="151" t="s">
        <v>19</v>
      </c>
      <c r="F158" s="152" t="s">
        <v>213</v>
      </c>
      <c r="H158" s="151" t="s">
        <v>19</v>
      </c>
      <c r="I158" s="153"/>
      <c r="L158" s="149"/>
      <c r="M158" s="154"/>
      <c r="T158" s="155"/>
      <c r="AT158" s="151" t="s">
        <v>179</v>
      </c>
      <c r="AU158" s="151" t="s">
        <v>85</v>
      </c>
      <c r="AV158" s="12" t="s">
        <v>83</v>
      </c>
      <c r="AW158" s="12" t="s">
        <v>37</v>
      </c>
      <c r="AX158" s="12" t="s">
        <v>76</v>
      </c>
      <c r="AY158" s="151" t="s">
        <v>168</v>
      </c>
    </row>
    <row r="159" spans="2:65" s="12" customFormat="1" ht="11.25">
      <c r="B159" s="149"/>
      <c r="D159" s="150" t="s">
        <v>179</v>
      </c>
      <c r="E159" s="151" t="s">
        <v>19</v>
      </c>
      <c r="F159" s="152" t="s">
        <v>720</v>
      </c>
      <c r="H159" s="151" t="s">
        <v>19</v>
      </c>
      <c r="I159" s="153"/>
      <c r="L159" s="149"/>
      <c r="M159" s="154"/>
      <c r="T159" s="155"/>
      <c r="AT159" s="151" t="s">
        <v>179</v>
      </c>
      <c r="AU159" s="151" t="s">
        <v>85</v>
      </c>
      <c r="AV159" s="12" t="s">
        <v>83</v>
      </c>
      <c r="AW159" s="12" t="s">
        <v>37</v>
      </c>
      <c r="AX159" s="12" t="s">
        <v>76</v>
      </c>
      <c r="AY159" s="151" t="s">
        <v>168</v>
      </c>
    </row>
    <row r="160" spans="2:65" s="13" customFormat="1" ht="11.25">
      <c r="B160" s="156"/>
      <c r="D160" s="150" t="s">
        <v>179</v>
      </c>
      <c r="E160" s="157" t="s">
        <v>19</v>
      </c>
      <c r="F160" s="158" t="s">
        <v>724</v>
      </c>
      <c r="H160" s="159">
        <v>235.41</v>
      </c>
      <c r="I160" s="160"/>
      <c r="L160" s="156"/>
      <c r="M160" s="161"/>
      <c r="T160" s="162"/>
      <c r="AT160" s="157" t="s">
        <v>179</v>
      </c>
      <c r="AU160" s="157" t="s">
        <v>85</v>
      </c>
      <c r="AV160" s="13" t="s">
        <v>85</v>
      </c>
      <c r="AW160" s="13" t="s">
        <v>37</v>
      </c>
      <c r="AX160" s="13" t="s">
        <v>76</v>
      </c>
      <c r="AY160" s="157" t="s">
        <v>168</v>
      </c>
    </row>
    <row r="161" spans="2:65" s="15" customFormat="1" ht="11.25">
      <c r="B161" s="170"/>
      <c r="D161" s="150" t="s">
        <v>179</v>
      </c>
      <c r="E161" s="171" t="s">
        <v>19</v>
      </c>
      <c r="F161" s="172" t="s">
        <v>257</v>
      </c>
      <c r="H161" s="173">
        <v>235.41</v>
      </c>
      <c r="I161" s="174"/>
      <c r="L161" s="170"/>
      <c r="M161" s="175"/>
      <c r="T161" s="176"/>
      <c r="AT161" s="171" t="s">
        <v>179</v>
      </c>
      <c r="AU161" s="171" t="s">
        <v>85</v>
      </c>
      <c r="AV161" s="15" t="s">
        <v>191</v>
      </c>
      <c r="AW161" s="15" t="s">
        <v>37</v>
      </c>
      <c r="AX161" s="15" t="s">
        <v>76</v>
      </c>
      <c r="AY161" s="171" t="s">
        <v>168</v>
      </c>
    </row>
    <row r="162" spans="2:65" s="12" customFormat="1" ht="22.5">
      <c r="B162" s="149"/>
      <c r="D162" s="150" t="s">
        <v>179</v>
      </c>
      <c r="E162" s="151" t="s">
        <v>19</v>
      </c>
      <c r="F162" s="152" t="s">
        <v>636</v>
      </c>
      <c r="H162" s="151" t="s">
        <v>19</v>
      </c>
      <c r="I162" s="153"/>
      <c r="L162" s="149"/>
      <c r="M162" s="154"/>
      <c r="T162" s="155"/>
      <c r="AT162" s="151" t="s">
        <v>179</v>
      </c>
      <c r="AU162" s="151" t="s">
        <v>85</v>
      </c>
      <c r="AV162" s="12" t="s">
        <v>83</v>
      </c>
      <c r="AW162" s="12" t="s">
        <v>37</v>
      </c>
      <c r="AX162" s="12" t="s">
        <v>76</v>
      </c>
      <c r="AY162" s="151" t="s">
        <v>168</v>
      </c>
    </row>
    <row r="163" spans="2:65" s="14" customFormat="1" ht="11.25">
      <c r="B163" s="163"/>
      <c r="D163" s="150" t="s">
        <v>179</v>
      </c>
      <c r="E163" s="164" t="s">
        <v>19</v>
      </c>
      <c r="F163" s="165" t="s">
        <v>183</v>
      </c>
      <c r="H163" s="166">
        <v>358.22899999999998</v>
      </c>
      <c r="I163" s="167"/>
      <c r="L163" s="163"/>
      <c r="M163" s="168"/>
      <c r="T163" s="169"/>
      <c r="AT163" s="164" t="s">
        <v>179</v>
      </c>
      <c r="AU163" s="164" t="s">
        <v>85</v>
      </c>
      <c r="AV163" s="14" t="s">
        <v>175</v>
      </c>
      <c r="AW163" s="14" t="s">
        <v>37</v>
      </c>
      <c r="AX163" s="14" t="s">
        <v>83</v>
      </c>
      <c r="AY163" s="164" t="s">
        <v>168</v>
      </c>
    </row>
    <row r="164" spans="2:65" s="1" customFormat="1" ht="16.5" customHeight="1">
      <c r="B164" s="33"/>
      <c r="C164" s="181" t="s">
        <v>230</v>
      </c>
      <c r="D164" s="181" t="s">
        <v>446</v>
      </c>
      <c r="E164" s="182" t="s">
        <v>637</v>
      </c>
      <c r="F164" s="183" t="s">
        <v>638</v>
      </c>
      <c r="G164" s="184" t="s">
        <v>334</v>
      </c>
      <c r="H164" s="185">
        <v>630.48299999999995</v>
      </c>
      <c r="I164" s="186"/>
      <c r="J164" s="187">
        <f>ROUND(I164*H164,2)</f>
        <v>0</v>
      </c>
      <c r="K164" s="183" t="s">
        <v>322</v>
      </c>
      <c r="L164" s="188"/>
      <c r="M164" s="189" t="s">
        <v>19</v>
      </c>
      <c r="N164" s="190" t="s">
        <v>47</v>
      </c>
      <c r="P164" s="141">
        <f>O164*H164</f>
        <v>0</v>
      </c>
      <c r="Q164" s="141">
        <v>1</v>
      </c>
      <c r="R164" s="141">
        <f>Q164*H164</f>
        <v>630.48299999999995</v>
      </c>
      <c r="S164" s="141">
        <v>0</v>
      </c>
      <c r="T164" s="142">
        <f>S164*H164</f>
        <v>0</v>
      </c>
      <c r="AR164" s="143" t="s">
        <v>230</v>
      </c>
      <c r="AT164" s="143" t="s">
        <v>446</v>
      </c>
      <c r="AU164" s="143" t="s">
        <v>85</v>
      </c>
      <c r="AY164" s="18" t="s">
        <v>168</v>
      </c>
      <c r="BE164" s="144">
        <f>IF(N164="základní",J164,0)</f>
        <v>0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8" t="s">
        <v>83</v>
      </c>
      <c r="BK164" s="144">
        <f>ROUND(I164*H164,2)</f>
        <v>0</v>
      </c>
      <c r="BL164" s="18" t="s">
        <v>175</v>
      </c>
      <c r="BM164" s="143" t="s">
        <v>739</v>
      </c>
    </row>
    <row r="165" spans="2:65" s="1" customFormat="1" ht="39">
      <c r="B165" s="33"/>
      <c r="D165" s="150" t="s">
        <v>324</v>
      </c>
      <c r="F165" s="177" t="s">
        <v>640</v>
      </c>
      <c r="I165" s="147"/>
      <c r="L165" s="33"/>
      <c r="M165" s="148"/>
      <c r="T165" s="54"/>
      <c r="AT165" s="18" t="s">
        <v>324</v>
      </c>
      <c r="AU165" s="18" t="s">
        <v>85</v>
      </c>
    </row>
    <row r="166" spans="2:65" s="12" customFormat="1" ht="22.5">
      <c r="B166" s="149"/>
      <c r="D166" s="150" t="s">
        <v>179</v>
      </c>
      <c r="E166" s="151" t="s">
        <v>19</v>
      </c>
      <c r="F166" s="152" t="s">
        <v>641</v>
      </c>
      <c r="H166" s="151" t="s">
        <v>19</v>
      </c>
      <c r="I166" s="153"/>
      <c r="L166" s="149"/>
      <c r="M166" s="154"/>
      <c r="T166" s="155"/>
      <c r="AT166" s="151" t="s">
        <v>179</v>
      </c>
      <c r="AU166" s="151" t="s">
        <v>85</v>
      </c>
      <c r="AV166" s="12" t="s">
        <v>83</v>
      </c>
      <c r="AW166" s="12" t="s">
        <v>37</v>
      </c>
      <c r="AX166" s="12" t="s">
        <v>76</v>
      </c>
      <c r="AY166" s="151" t="s">
        <v>168</v>
      </c>
    </row>
    <row r="167" spans="2:65" s="13" customFormat="1" ht="11.25">
      <c r="B167" s="156"/>
      <c r="D167" s="150" t="s">
        <v>179</v>
      </c>
      <c r="E167" s="157" t="s">
        <v>19</v>
      </c>
      <c r="F167" s="158" t="s">
        <v>740</v>
      </c>
      <c r="H167" s="159">
        <v>630.48299999999995</v>
      </c>
      <c r="I167" s="160"/>
      <c r="L167" s="156"/>
      <c r="M167" s="161"/>
      <c r="T167" s="162"/>
      <c r="AT167" s="157" t="s">
        <v>179</v>
      </c>
      <c r="AU167" s="157" t="s">
        <v>85</v>
      </c>
      <c r="AV167" s="13" t="s">
        <v>85</v>
      </c>
      <c r="AW167" s="13" t="s">
        <v>37</v>
      </c>
      <c r="AX167" s="13" t="s">
        <v>76</v>
      </c>
      <c r="AY167" s="157" t="s">
        <v>168</v>
      </c>
    </row>
    <row r="168" spans="2:65" s="14" customFormat="1" ht="11.25">
      <c r="B168" s="163"/>
      <c r="D168" s="150" t="s">
        <v>179</v>
      </c>
      <c r="E168" s="164" t="s">
        <v>19</v>
      </c>
      <c r="F168" s="165" t="s">
        <v>183</v>
      </c>
      <c r="H168" s="166">
        <v>630.48299999999995</v>
      </c>
      <c r="I168" s="167"/>
      <c r="L168" s="163"/>
      <c r="M168" s="168"/>
      <c r="T168" s="169"/>
      <c r="AT168" s="164" t="s">
        <v>179</v>
      </c>
      <c r="AU168" s="164" t="s">
        <v>85</v>
      </c>
      <c r="AV168" s="14" t="s">
        <v>175</v>
      </c>
      <c r="AW168" s="14" t="s">
        <v>37</v>
      </c>
      <c r="AX168" s="14" t="s">
        <v>83</v>
      </c>
      <c r="AY168" s="164" t="s">
        <v>168</v>
      </c>
    </row>
    <row r="169" spans="2:65" s="1" customFormat="1" ht="37.9" customHeight="1">
      <c r="B169" s="33"/>
      <c r="C169" s="132" t="s">
        <v>241</v>
      </c>
      <c r="D169" s="132" t="s">
        <v>170</v>
      </c>
      <c r="E169" s="133" t="s">
        <v>399</v>
      </c>
      <c r="F169" s="134" t="s">
        <v>400</v>
      </c>
      <c r="G169" s="135" t="s">
        <v>334</v>
      </c>
      <c r="H169" s="136">
        <v>1201.3699999999999</v>
      </c>
      <c r="I169" s="137"/>
      <c r="J169" s="138">
        <f>ROUND(I169*H169,2)</f>
        <v>0</v>
      </c>
      <c r="K169" s="134" t="s">
        <v>174</v>
      </c>
      <c r="L169" s="33"/>
      <c r="M169" s="139" t="s">
        <v>19</v>
      </c>
      <c r="N169" s="140" t="s">
        <v>47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175</v>
      </c>
      <c r="AT169" s="143" t="s">
        <v>170</v>
      </c>
      <c r="AU169" s="143" t="s">
        <v>85</v>
      </c>
      <c r="AY169" s="18" t="s">
        <v>168</v>
      </c>
      <c r="BE169" s="144">
        <f>IF(N169="základní",J169,0)</f>
        <v>0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8" t="s">
        <v>83</v>
      </c>
      <c r="BK169" s="144">
        <f>ROUND(I169*H169,2)</f>
        <v>0</v>
      </c>
      <c r="BL169" s="18" t="s">
        <v>175</v>
      </c>
      <c r="BM169" s="143" t="s">
        <v>741</v>
      </c>
    </row>
    <row r="170" spans="2:65" s="1" customFormat="1" ht="11.25">
      <c r="B170" s="33"/>
      <c r="D170" s="145" t="s">
        <v>177</v>
      </c>
      <c r="F170" s="146" t="s">
        <v>402</v>
      </c>
      <c r="I170" s="147"/>
      <c r="L170" s="33"/>
      <c r="M170" s="148"/>
      <c r="T170" s="54"/>
      <c r="AT170" s="18" t="s">
        <v>177</v>
      </c>
      <c r="AU170" s="18" t="s">
        <v>85</v>
      </c>
    </row>
    <row r="171" spans="2:65" s="12" customFormat="1" ht="11.25">
      <c r="B171" s="149"/>
      <c r="D171" s="150" t="s">
        <v>179</v>
      </c>
      <c r="E171" s="151" t="s">
        <v>19</v>
      </c>
      <c r="F171" s="152" t="s">
        <v>403</v>
      </c>
      <c r="H171" s="151" t="s">
        <v>19</v>
      </c>
      <c r="I171" s="153"/>
      <c r="L171" s="149"/>
      <c r="M171" s="154"/>
      <c r="T171" s="155"/>
      <c r="AT171" s="151" t="s">
        <v>179</v>
      </c>
      <c r="AU171" s="151" t="s">
        <v>85</v>
      </c>
      <c r="AV171" s="12" t="s">
        <v>83</v>
      </c>
      <c r="AW171" s="12" t="s">
        <v>37</v>
      </c>
      <c r="AX171" s="12" t="s">
        <v>76</v>
      </c>
      <c r="AY171" s="151" t="s">
        <v>168</v>
      </c>
    </row>
    <row r="172" spans="2:65" s="13" customFormat="1" ht="11.25">
      <c r="B172" s="156"/>
      <c r="D172" s="150" t="s">
        <v>179</v>
      </c>
      <c r="E172" s="157" t="s">
        <v>19</v>
      </c>
      <c r="F172" s="158" t="s">
        <v>742</v>
      </c>
      <c r="H172" s="159">
        <v>1201.3699999999999</v>
      </c>
      <c r="I172" s="160"/>
      <c r="L172" s="156"/>
      <c r="M172" s="161"/>
      <c r="T172" s="162"/>
      <c r="AT172" s="157" t="s">
        <v>179</v>
      </c>
      <c r="AU172" s="157" t="s">
        <v>85</v>
      </c>
      <c r="AV172" s="13" t="s">
        <v>85</v>
      </c>
      <c r="AW172" s="13" t="s">
        <v>37</v>
      </c>
      <c r="AX172" s="13" t="s">
        <v>76</v>
      </c>
      <c r="AY172" s="157" t="s">
        <v>168</v>
      </c>
    </row>
    <row r="173" spans="2:65" s="14" customFormat="1" ht="11.25">
      <c r="B173" s="163"/>
      <c r="D173" s="150" t="s">
        <v>179</v>
      </c>
      <c r="E173" s="164" t="s">
        <v>19</v>
      </c>
      <c r="F173" s="165" t="s">
        <v>183</v>
      </c>
      <c r="H173" s="166">
        <v>1201.3699999999999</v>
      </c>
      <c r="I173" s="167"/>
      <c r="L173" s="163"/>
      <c r="M173" s="168"/>
      <c r="T173" s="169"/>
      <c r="AT173" s="164" t="s">
        <v>179</v>
      </c>
      <c r="AU173" s="164" t="s">
        <v>85</v>
      </c>
      <c r="AV173" s="14" t="s">
        <v>175</v>
      </c>
      <c r="AW173" s="14" t="s">
        <v>37</v>
      </c>
      <c r="AX173" s="14" t="s">
        <v>83</v>
      </c>
      <c r="AY173" s="164" t="s">
        <v>168</v>
      </c>
    </row>
    <row r="174" spans="2:65" s="1" customFormat="1" ht="44.25" customHeight="1">
      <c r="B174" s="33"/>
      <c r="C174" s="132" t="s">
        <v>248</v>
      </c>
      <c r="D174" s="132" t="s">
        <v>170</v>
      </c>
      <c r="E174" s="133" t="s">
        <v>563</v>
      </c>
      <c r="F174" s="134" t="s">
        <v>564</v>
      </c>
      <c r="G174" s="135" t="s">
        <v>283</v>
      </c>
      <c r="H174" s="136">
        <v>14.3</v>
      </c>
      <c r="I174" s="137"/>
      <c r="J174" s="138">
        <f>ROUND(I174*H174,2)</f>
        <v>0</v>
      </c>
      <c r="K174" s="134" t="s">
        <v>174</v>
      </c>
      <c r="L174" s="33"/>
      <c r="M174" s="139" t="s">
        <v>19</v>
      </c>
      <c r="N174" s="140" t="s">
        <v>47</v>
      </c>
      <c r="P174" s="141">
        <f>O174*H174</f>
        <v>0</v>
      </c>
      <c r="Q174" s="141">
        <v>0</v>
      </c>
      <c r="R174" s="141">
        <f>Q174*H174</f>
        <v>0</v>
      </c>
      <c r="S174" s="141">
        <v>0</v>
      </c>
      <c r="T174" s="142">
        <f>S174*H174</f>
        <v>0</v>
      </c>
      <c r="AR174" s="143" t="s">
        <v>175</v>
      </c>
      <c r="AT174" s="143" t="s">
        <v>170</v>
      </c>
      <c r="AU174" s="143" t="s">
        <v>85</v>
      </c>
      <c r="AY174" s="18" t="s">
        <v>168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8" t="s">
        <v>83</v>
      </c>
      <c r="BK174" s="144">
        <f>ROUND(I174*H174,2)</f>
        <v>0</v>
      </c>
      <c r="BL174" s="18" t="s">
        <v>175</v>
      </c>
      <c r="BM174" s="143" t="s">
        <v>743</v>
      </c>
    </row>
    <row r="175" spans="2:65" s="1" customFormat="1" ht="11.25">
      <c r="B175" s="33"/>
      <c r="D175" s="145" t="s">
        <v>177</v>
      </c>
      <c r="F175" s="146" t="s">
        <v>566</v>
      </c>
      <c r="I175" s="147"/>
      <c r="L175" s="33"/>
      <c r="M175" s="148"/>
      <c r="T175" s="54"/>
      <c r="AT175" s="18" t="s">
        <v>177</v>
      </c>
      <c r="AU175" s="18" t="s">
        <v>85</v>
      </c>
    </row>
    <row r="176" spans="2:65" s="12" customFormat="1" ht="22.5">
      <c r="B176" s="149"/>
      <c r="D176" s="150" t="s">
        <v>179</v>
      </c>
      <c r="E176" s="151" t="s">
        <v>19</v>
      </c>
      <c r="F176" s="152" t="s">
        <v>567</v>
      </c>
      <c r="H176" s="151" t="s">
        <v>19</v>
      </c>
      <c r="I176" s="153"/>
      <c r="L176" s="149"/>
      <c r="M176" s="154"/>
      <c r="T176" s="155"/>
      <c r="AT176" s="151" t="s">
        <v>179</v>
      </c>
      <c r="AU176" s="151" t="s">
        <v>85</v>
      </c>
      <c r="AV176" s="12" t="s">
        <v>83</v>
      </c>
      <c r="AW176" s="12" t="s">
        <v>37</v>
      </c>
      <c r="AX176" s="12" t="s">
        <v>76</v>
      </c>
      <c r="AY176" s="151" t="s">
        <v>168</v>
      </c>
    </row>
    <row r="177" spans="2:65" s="12" customFormat="1" ht="11.25">
      <c r="B177" s="149"/>
      <c r="D177" s="150" t="s">
        <v>179</v>
      </c>
      <c r="E177" s="151" t="s">
        <v>19</v>
      </c>
      <c r="F177" s="152" t="s">
        <v>181</v>
      </c>
      <c r="H177" s="151" t="s">
        <v>19</v>
      </c>
      <c r="I177" s="153"/>
      <c r="L177" s="149"/>
      <c r="M177" s="154"/>
      <c r="T177" s="155"/>
      <c r="AT177" s="151" t="s">
        <v>179</v>
      </c>
      <c r="AU177" s="151" t="s">
        <v>85</v>
      </c>
      <c r="AV177" s="12" t="s">
        <v>83</v>
      </c>
      <c r="AW177" s="12" t="s">
        <v>37</v>
      </c>
      <c r="AX177" s="12" t="s">
        <v>76</v>
      </c>
      <c r="AY177" s="151" t="s">
        <v>168</v>
      </c>
    </row>
    <row r="178" spans="2:65" s="13" customFormat="1" ht="11.25">
      <c r="B178" s="156"/>
      <c r="D178" s="150" t="s">
        <v>179</v>
      </c>
      <c r="E178" s="157" t="s">
        <v>19</v>
      </c>
      <c r="F178" s="158" t="s">
        <v>744</v>
      </c>
      <c r="H178" s="159">
        <v>14.3</v>
      </c>
      <c r="I178" s="160"/>
      <c r="L178" s="156"/>
      <c r="M178" s="161"/>
      <c r="T178" s="162"/>
      <c r="AT178" s="157" t="s">
        <v>179</v>
      </c>
      <c r="AU178" s="157" t="s">
        <v>85</v>
      </c>
      <c r="AV178" s="13" t="s">
        <v>85</v>
      </c>
      <c r="AW178" s="13" t="s">
        <v>37</v>
      </c>
      <c r="AX178" s="13" t="s">
        <v>76</v>
      </c>
      <c r="AY178" s="157" t="s">
        <v>168</v>
      </c>
    </row>
    <row r="179" spans="2:65" s="14" customFormat="1" ht="11.25">
      <c r="B179" s="163"/>
      <c r="D179" s="150" t="s">
        <v>179</v>
      </c>
      <c r="E179" s="164" t="s">
        <v>19</v>
      </c>
      <c r="F179" s="165" t="s">
        <v>183</v>
      </c>
      <c r="H179" s="166">
        <v>14.3</v>
      </c>
      <c r="I179" s="167"/>
      <c r="L179" s="163"/>
      <c r="M179" s="168"/>
      <c r="T179" s="169"/>
      <c r="AT179" s="164" t="s">
        <v>179</v>
      </c>
      <c r="AU179" s="164" t="s">
        <v>85</v>
      </c>
      <c r="AV179" s="14" t="s">
        <v>175</v>
      </c>
      <c r="AW179" s="14" t="s">
        <v>37</v>
      </c>
      <c r="AX179" s="14" t="s">
        <v>83</v>
      </c>
      <c r="AY179" s="164" t="s">
        <v>168</v>
      </c>
    </row>
    <row r="180" spans="2:65" s="1" customFormat="1" ht="33" customHeight="1">
      <c r="B180" s="33"/>
      <c r="C180" s="132" t="s">
        <v>272</v>
      </c>
      <c r="D180" s="132" t="s">
        <v>170</v>
      </c>
      <c r="E180" s="133" t="s">
        <v>647</v>
      </c>
      <c r="F180" s="134" t="s">
        <v>648</v>
      </c>
      <c r="G180" s="135" t="s">
        <v>173</v>
      </c>
      <c r="H180" s="136">
        <v>857.79499999999996</v>
      </c>
      <c r="I180" s="137"/>
      <c r="J180" s="138">
        <f>ROUND(I180*H180,2)</f>
        <v>0</v>
      </c>
      <c r="K180" s="134" t="s">
        <v>174</v>
      </c>
      <c r="L180" s="33"/>
      <c r="M180" s="139" t="s">
        <v>19</v>
      </c>
      <c r="N180" s="140" t="s">
        <v>47</v>
      </c>
      <c r="P180" s="141">
        <f>O180*H180</f>
        <v>0</v>
      </c>
      <c r="Q180" s="141">
        <v>0</v>
      </c>
      <c r="R180" s="141">
        <f>Q180*H180</f>
        <v>0</v>
      </c>
      <c r="S180" s="141">
        <v>0</v>
      </c>
      <c r="T180" s="142">
        <f>S180*H180</f>
        <v>0</v>
      </c>
      <c r="AR180" s="143" t="s">
        <v>175</v>
      </c>
      <c r="AT180" s="143" t="s">
        <v>170</v>
      </c>
      <c r="AU180" s="143" t="s">
        <v>85</v>
      </c>
      <c r="AY180" s="18" t="s">
        <v>168</v>
      </c>
      <c r="BE180" s="144">
        <f>IF(N180="základní",J180,0)</f>
        <v>0</v>
      </c>
      <c r="BF180" s="144">
        <f>IF(N180="snížená",J180,0)</f>
        <v>0</v>
      </c>
      <c r="BG180" s="144">
        <f>IF(N180="zákl. přenesená",J180,0)</f>
        <v>0</v>
      </c>
      <c r="BH180" s="144">
        <f>IF(N180="sníž. přenesená",J180,0)</f>
        <v>0</v>
      </c>
      <c r="BI180" s="144">
        <f>IF(N180="nulová",J180,0)</f>
        <v>0</v>
      </c>
      <c r="BJ180" s="18" t="s">
        <v>83</v>
      </c>
      <c r="BK180" s="144">
        <f>ROUND(I180*H180,2)</f>
        <v>0</v>
      </c>
      <c r="BL180" s="18" t="s">
        <v>175</v>
      </c>
      <c r="BM180" s="143" t="s">
        <v>745</v>
      </c>
    </row>
    <row r="181" spans="2:65" s="1" customFormat="1" ht="11.25">
      <c r="B181" s="33"/>
      <c r="D181" s="145" t="s">
        <v>177</v>
      </c>
      <c r="F181" s="146" t="s">
        <v>746</v>
      </c>
      <c r="I181" s="147"/>
      <c r="L181" s="33"/>
      <c r="M181" s="148"/>
      <c r="T181" s="54"/>
      <c r="AT181" s="18" t="s">
        <v>177</v>
      </c>
      <c r="AU181" s="18" t="s">
        <v>85</v>
      </c>
    </row>
    <row r="182" spans="2:65" s="12" customFormat="1" ht="22.5">
      <c r="B182" s="149"/>
      <c r="D182" s="150" t="s">
        <v>179</v>
      </c>
      <c r="E182" s="151" t="s">
        <v>19</v>
      </c>
      <c r="F182" s="152" t="s">
        <v>747</v>
      </c>
      <c r="H182" s="151" t="s">
        <v>19</v>
      </c>
      <c r="I182" s="153"/>
      <c r="L182" s="149"/>
      <c r="M182" s="154"/>
      <c r="T182" s="155"/>
      <c r="AT182" s="151" t="s">
        <v>179</v>
      </c>
      <c r="AU182" s="151" t="s">
        <v>85</v>
      </c>
      <c r="AV182" s="12" t="s">
        <v>83</v>
      </c>
      <c r="AW182" s="12" t="s">
        <v>37</v>
      </c>
      <c r="AX182" s="12" t="s">
        <v>76</v>
      </c>
      <c r="AY182" s="151" t="s">
        <v>168</v>
      </c>
    </row>
    <row r="183" spans="2:65" s="12" customFormat="1" ht="11.25">
      <c r="B183" s="149"/>
      <c r="D183" s="150" t="s">
        <v>179</v>
      </c>
      <c r="E183" s="151" t="s">
        <v>19</v>
      </c>
      <c r="F183" s="152" t="s">
        <v>720</v>
      </c>
      <c r="H183" s="151" t="s">
        <v>19</v>
      </c>
      <c r="I183" s="153"/>
      <c r="L183" s="149"/>
      <c r="M183" s="154"/>
      <c r="T183" s="155"/>
      <c r="AT183" s="151" t="s">
        <v>179</v>
      </c>
      <c r="AU183" s="151" t="s">
        <v>85</v>
      </c>
      <c r="AV183" s="12" t="s">
        <v>83</v>
      </c>
      <c r="AW183" s="12" t="s">
        <v>37</v>
      </c>
      <c r="AX183" s="12" t="s">
        <v>76</v>
      </c>
      <c r="AY183" s="151" t="s">
        <v>168</v>
      </c>
    </row>
    <row r="184" spans="2:65" s="13" customFormat="1" ht="11.25">
      <c r="B184" s="156"/>
      <c r="D184" s="150" t="s">
        <v>179</v>
      </c>
      <c r="E184" s="157" t="s">
        <v>19</v>
      </c>
      <c r="F184" s="158" t="s">
        <v>748</v>
      </c>
      <c r="H184" s="159">
        <v>409.39499999999998</v>
      </c>
      <c r="I184" s="160"/>
      <c r="L184" s="156"/>
      <c r="M184" s="161"/>
      <c r="T184" s="162"/>
      <c r="AT184" s="157" t="s">
        <v>179</v>
      </c>
      <c r="AU184" s="157" t="s">
        <v>85</v>
      </c>
      <c r="AV184" s="13" t="s">
        <v>85</v>
      </c>
      <c r="AW184" s="13" t="s">
        <v>37</v>
      </c>
      <c r="AX184" s="13" t="s">
        <v>76</v>
      </c>
      <c r="AY184" s="157" t="s">
        <v>168</v>
      </c>
    </row>
    <row r="185" spans="2:65" s="15" customFormat="1" ht="11.25">
      <c r="B185" s="170"/>
      <c r="D185" s="150" t="s">
        <v>179</v>
      </c>
      <c r="E185" s="171" t="s">
        <v>19</v>
      </c>
      <c r="F185" s="172" t="s">
        <v>257</v>
      </c>
      <c r="H185" s="173">
        <v>409.39499999999998</v>
      </c>
      <c r="I185" s="174"/>
      <c r="L185" s="170"/>
      <c r="M185" s="175"/>
      <c r="T185" s="176"/>
      <c r="AT185" s="171" t="s">
        <v>179</v>
      </c>
      <c r="AU185" s="171" t="s">
        <v>85</v>
      </c>
      <c r="AV185" s="15" t="s">
        <v>191</v>
      </c>
      <c r="AW185" s="15" t="s">
        <v>37</v>
      </c>
      <c r="AX185" s="15" t="s">
        <v>76</v>
      </c>
      <c r="AY185" s="171" t="s">
        <v>168</v>
      </c>
    </row>
    <row r="186" spans="2:65" s="12" customFormat="1" ht="22.5">
      <c r="B186" s="149"/>
      <c r="D186" s="150" t="s">
        <v>179</v>
      </c>
      <c r="E186" s="151" t="s">
        <v>19</v>
      </c>
      <c r="F186" s="152" t="s">
        <v>749</v>
      </c>
      <c r="H186" s="151" t="s">
        <v>19</v>
      </c>
      <c r="I186" s="153"/>
      <c r="L186" s="149"/>
      <c r="M186" s="154"/>
      <c r="T186" s="155"/>
      <c r="AT186" s="151" t="s">
        <v>179</v>
      </c>
      <c r="AU186" s="151" t="s">
        <v>85</v>
      </c>
      <c r="AV186" s="12" t="s">
        <v>83</v>
      </c>
      <c r="AW186" s="12" t="s">
        <v>37</v>
      </c>
      <c r="AX186" s="12" t="s">
        <v>76</v>
      </c>
      <c r="AY186" s="151" t="s">
        <v>168</v>
      </c>
    </row>
    <row r="187" spans="2:65" s="12" customFormat="1" ht="11.25">
      <c r="B187" s="149"/>
      <c r="D187" s="150" t="s">
        <v>179</v>
      </c>
      <c r="E187" s="151" t="s">
        <v>19</v>
      </c>
      <c r="F187" s="152" t="s">
        <v>750</v>
      </c>
      <c r="H187" s="151" t="s">
        <v>19</v>
      </c>
      <c r="I187" s="153"/>
      <c r="L187" s="149"/>
      <c r="M187" s="154"/>
      <c r="T187" s="155"/>
      <c r="AT187" s="151" t="s">
        <v>179</v>
      </c>
      <c r="AU187" s="151" t="s">
        <v>85</v>
      </c>
      <c r="AV187" s="12" t="s">
        <v>83</v>
      </c>
      <c r="AW187" s="12" t="s">
        <v>37</v>
      </c>
      <c r="AX187" s="12" t="s">
        <v>76</v>
      </c>
      <c r="AY187" s="151" t="s">
        <v>168</v>
      </c>
    </row>
    <row r="188" spans="2:65" s="13" customFormat="1" ht="11.25">
      <c r="B188" s="156"/>
      <c r="D188" s="150" t="s">
        <v>179</v>
      </c>
      <c r="E188" s="157" t="s">
        <v>19</v>
      </c>
      <c r="F188" s="158" t="s">
        <v>751</v>
      </c>
      <c r="H188" s="159">
        <v>448.4</v>
      </c>
      <c r="I188" s="160"/>
      <c r="L188" s="156"/>
      <c r="M188" s="161"/>
      <c r="T188" s="162"/>
      <c r="AT188" s="157" t="s">
        <v>179</v>
      </c>
      <c r="AU188" s="157" t="s">
        <v>85</v>
      </c>
      <c r="AV188" s="13" t="s">
        <v>85</v>
      </c>
      <c r="AW188" s="13" t="s">
        <v>37</v>
      </c>
      <c r="AX188" s="13" t="s">
        <v>76</v>
      </c>
      <c r="AY188" s="157" t="s">
        <v>168</v>
      </c>
    </row>
    <row r="189" spans="2:65" s="15" customFormat="1" ht="11.25">
      <c r="B189" s="170"/>
      <c r="D189" s="150" t="s">
        <v>179</v>
      </c>
      <c r="E189" s="171" t="s">
        <v>19</v>
      </c>
      <c r="F189" s="172" t="s">
        <v>257</v>
      </c>
      <c r="H189" s="173">
        <v>448.4</v>
      </c>
      <c r="I189" s="174"/>
      <c r="L189" s="170"/>
      <c r="M189" s="175"/>
      <c r="T189" s="176"/>
      <c r="AT189" s="171" t="s">
        <v>179</v>
      </c>
      <c r="AU189" s="171" t="s">
        <v>85</v>
      </c>
      <c r="AV189" s="15" t="s">
        <v>191</v>
      </c>
      <c r="AW189" s="15" t="s">
        <v>37</v>
      </c>
      <c r="AX189" s="15" t="s">
        <v>76</v>
      </c>
      <c r="AY189" s="171" t="s">
        <v>168</v>
      </c>
    </row>
    <row r="190" spans="2:65" s="14" customFormat="1" ht="11.25">
      <c r="B190" s="163"/>
      <c r="D190" s="150" t="s">
        <v>179</v>
      </c>
      <c r="E190" s="164" t="s">
        <v>19</v>
      </c>
      <c r="F190" s="165" t="s">
        <v>183</v>
      </c>
      <c r="H190" s="166">
        <v>857.79499999999996</v>
      </c>
      <c r="I190" s="167"/>
      <c r="L190" s="163"/>
      <c r="M190" s="168"/>
      <c r="T190" s="169"/>
      <c r="AT190" s="164" t="s">
        <v>179</v>
      </c>
      <c r="AU190" s="164" t="s">
        <v>85</v>
      </c>
      <c r="AV190" s="14" t="s">
        <v>175</v>
      </c>
      <c r="AW190" s="14" t="s">
        <v>37</v>
      </c>
      <c r="AX190" s="14" t="s">
        <v>83</v>
      </c>
      <c r="AY190" s="164" t="s">
        <v>168</v>
      </c>
    </row>
    <row r="191" spans="2:65" s="11" customFormat="1" ht="22.9" customHeight="1">
      <c r="B191" s="120"/>
      <c r="D191" s="121" t="s">
        <v>75</v>
      </c>
      <c r="E191" s="130" t="s">
        <v>190</v>
      </c>
      <c r="F191" s="130" t="s">
        <v>405</v>
      </c>
      <c r="I191" s="123"/>
      <c r="J191" s="131">
        <f>BK191</f>
        <v>0</v>
      </c>
      <c r="L191" s="120"/>
      <c r="M191" s="125"/>
      <c r="P191" s="126">
        <f>SUM(P192:P253)</f>
        <v>0</v>
      </c>
      <c r="R191" s="126">
        <f>SUM(R192:R253)</f>
        <v>746.04142999999999</v>
      </c>
      <c r="T191" s="127">
        <f>SUM(T192:T253)</f>
        <v>0</v>
      </c>
      <c r="AR191" s="121" t="s">
        <v>83</v>
      </c>
      <c r="AT191" s="128" t="s">
        <v>75</v>
      </c>
      <c r="AU191" s="128" t="s">
        <v>83</v>
      </c>
      <c r="AY191" s="121" t="s">
        <v>168</v>
      </c>
      <c r="BK191" s="129">
        <f>SUM(BK192:BK253)</f>
        <v>0</v>
      </c>
    </row>
    <row r="192" spans="2:65" s="1" customFormat="1" ht="33" customHeight="1">
      <c r="B192" s="33"/>
      <c r="C192" s="132" t="s">
        <v>8</v>
      </c>
      <c r="D192" s="132" t="s">
        <v>170</v>
      </c>
      <c r="E192" s="133" t="s">
        <v>653</v>
      </c>
      <c r="F192" s="134" t="s">
        <v>654</v>
      </c>
      <c r="G192" s="135" t="s">
        <v>173</v>
      </c>
      <c r="H192" s="136">
        <v>880.21500000000003</v>
      </c>
      <c r="I192" s="137"/>
      <c r="J192" s="138">
        <f>ROUND(I192*H192,2)</f>
        <v>0</v>
      </c>
      <c r="K192" s="134" t="s">
        <v>174</v>
      </c>
      <c r="L192" s="33"/>
      <c r="M192" s="139" t="s">
        <v>19</v>
      </c>
      <c r="N192" s="140" t="s">
        <v>47</v>
      </c>
      <c r="P192" s="141">
        <f>O192*H192</f>
        <v>0</v>
      </c>
      <c r="Q192" s="141">
        <v>0.34499999999999997</v>
      </c>
      <c r="R192" s="141">
        <f>Q192*H192</f>
        <v>303.67417499999999</v>
      </c>
      <c r="S192" s="141">
        <v>0</v>
      </c>
      <c r="T192" s="142">
        <f>S192*H192</f>
        <v>0</v>
      </c>
      <c r="AR192" s="143" t="s">
        <v>175</v>
      </c>
      <c r="AT192" s="143" t="s">
        <v>170</v>
      </c>
      <c r="AU192" s="143" t="s">
        <v>85</v>
      </c>
      <c r="AY192" s="18" t="s">
        <v>168</v>
      </c>
      <c r="BE192" s="144">
        <f>IF(N192="základní",J192,0)</f>
        <v>0</v>
      </c>
      <c r="BF192" s="144">
        <f>IF(N192="snížená",J192,0)</f>
        <v>0</v>
      </c>
      <c r="BG192" s="144">
        <f>IF(N192="zákl. přenesená",J192,0)</f>
        <v>0</v>
      </c>
      <c r="BH192" s="144">
        <f>IF(N192="sníž. přenesená",J192,0)</f>
        <v>0</v>
      </c>
      <c r="BI192" s="144">
        <f>IF(N192="nulová",J192,0)</f>
        <v>0</v>
      </c>
      <c r="BJ192" s="18" t="s">
        <v>83</v>
      </c>
      <c r="BK192" s="144">
        <f>ROUND(I192*H192,2)</f>
        <v>0</v>
      </c>
      <c r="BL192" s="18" t="s">
        <v>175</v>
      </c>
      <c r="BM192" s="143" t="s">
        <v>752</v>
      </c>
    </row>
    <row r="193" spans="2:65" s="1" customFormat="1" ht="11.25">
      <c r="B193" s="33"/>
      <c r="D193" s="145" t="s">
        <v>177</v>
      </c>
      <c r="F193" s="146" t="s">
        <v>656</v>
      </c>
      <c r="I193" s="147"/>
      <c r="L193" s="33"/>
      <c r="M193" s="148"/>
      <c r="T193" s="54"/>
      <c r="AT193" s="18" t="s">
        <v>177</v>
      </c>
      <c r="AU193" s="18" t="s">
        <v>85</v>
      </c>
    </row>
    <row r="194" spans="2:65" s="12" customFormat="1" ht="11.25">
      <c r="B194" s="149"/>
      <c r="D194" s="150" t="s">
        <v>179</v>
      </c>
      <c r="E194" s="151" t="s">
        <v>19</v>
      </c>
      <c r="F194" s="152" t="s">
        <v>753</v>
      </c>
      <c r="H194" s="151" t="s">
        <v>19</v>
      </c>
      <c r="I194" s="153"/>
      <c r="L194" s="149"/>
      <c r="M194" s="154"/>
      <c r="T194" s="155"/>
      <c r="AT194" s="151" t="s">
        <v>179</v>
      </c>
      <c r="AU194" s="151" t="s">
        <v>85</v>
      </c>
      <c r="AV194" s="12" t="s">
        <v>83</v>
      </c>
      <c r="AW194" s="12" t="s">
        <v>37</v>
      </c>
      <c r="AX194" s="12" t="s">
        <v>76</v>
      </c>
      <c r="AY194" s="151" t="s">
        <v>168</v>
      </c>
    </row>
    <row r="195" spans="2:65" s="12" customFormat="1" ht="11.25">
      <c r="B195" s="149"/>
      <c r="D195" s="150" t="s">
        <v>179</v>
      </c>
      <c r="E195" s="151" t="s">
        <v>19</v>
      </c>
      <c r="F195" s="152" t="s">
        <v>181</v>
      </c>
      <c r="H195" s="151" t="s">
        <v>19</v>
      </c>
      <c r="I195" s="153"/>
      <c r="L195" s="149"/>
      <c r="M195" s="154"/>
      <c r="T195" s="155"/>
      <c r="AT195" s="151" t="s">
        <v>179</v>
      </c>
      <c r="AU195" s="151" t="s">
        <v>85</v>
      </c>
      <c r="AV195" s="12" t="s">
        <v>83</v>
      </c>
      <c r="AW195" s="12" t="s">
        <v>37</v>
      </c>
      <c r="AX195" s="12" t="s">
        <v>76</v>
      </c>
      <c r="AY195" s="151" t="s">
        <v>168</v>
      </c>
    </row>
    <row r="196" spans="2:65" s="12" customFormat="1" ht="11.25">
      <c r="B196" s="149"/>
      <c r="D196" s="150" t="s">
        <v>179</v>
      </c>
      <c r="E196" s="151" t="s">
        <v>19</v>
      </c>
      <c r="F196" s="152" t="s">
        <v>754</v>
      </c>
      <c r="H196" s="151" t="s">
        <v>19</v>
      </c>
      <c r="I196" s="153"/>
      <c r="L196" s="149"/>
      <c r="M196" s="154"/>
      <c r="T196" s="155"/>
      <c r="AT196" s="151" t="s">
        <v>179</v>
      </c>
      <c r="AU196" s="151" t="s">
        <v>85</v>
      </c>
      <c r="AV196" s="12" t="s">
        <v>83</v>
      </c>
      <c r="AW196" s="12" t="s">
        <v>37</v>
      </c>
      <c r="AX196" s="12" t="s">
        <v>76</v>
      </c>
      <c r="AY196" s="151" t="s">
        <v>168</v>
      </c>
    </row>
    <row r="197" spans="2:65" s="13" customFormat="1" ht="11.25">
      <c r="B197" s="156"/>
      <c r="D197" s="150" t="s">
        <v>179</v>
      </c>
      <c r="E197" s="157" t="s">
        <v>19</v>
      </c>
      <c r="F197" s="158" t="s">
        <v>748</v>
      </c>
      <c r="H197" s="159">
        <v>409.39499999999998</v>
      </c>
      <c r="I197" s="160"/>
      <c r="L197" s="156"/>
      <c r="M197" s="161"/>
      <c r="T197" s="162"/>
      <c r="AT197" s="157" t="s">
        <v>179</v>
      </c>
      <c r="AU197" s="157" t="s">
        <v>85</v>
      </c>
      <c r="AV197" s="13" t="s">
        <v>85</v>
      </c>
      <c r="AW197" s="13" t="s">
        <v>37</v>
      </c>
      <c r="AX197" s="13" t="s">
        <v>76</v>
      </c>
      <c r="AY197" s="157" t="s">
        <v>168</v>
      </c>
    </row>
    <row r="198" spans="2:65" s="15" customFormat="1" ht="11.25">
      <c r="B198" s="170"/>
      <c r="D198" s="150" t="s">
        <v>179</v>
      </c>
      <c r="E198" s="171" t="s">
        <v>19</v>
      </c>
      <c r="F198" s="172" t="s">
        <v>257</v>
      </c>
      <c r="H198" s="173">
        <v>409.39499999999998</v>
      </c>
      <c r="I198" s="174"/>
      <c r="L198" s="170"/>
      <c r="M198" s="175"/>
      <c r="T198" s="176"/>
      <c r="AT198" s="171" t="s">
        <v>179</v>
      </c>
      <c r="AU198" s="171" t="s">
        <v>85</v>
      </c>
      <c r="AV198" s="15" t="s">
        <v>191</v>
      </c>
      <c r="AW198" s="15" t="s">
        <v>37</v>
      </c>
      <c r="AX198" s="15" t="s">
        <v>76</v>
      </c>
      <c r="AY198" s="171" t="s">
        <v>168</v>
      </c>
    </row>
    <row r="199" spans="2:65" s="12" customFormat="1" ht="22.5">
      <c r="B199" s="149"/>
      <c r="D199" s="150" t="s">
        <v>179</v>
      </c>
      <c r="E199" s="151" t="s">
        <v>19</v>
      </c>
      <c r="F199" s="152" t="s">
        <v>755</v>
      </c>
      <c r="H199" s="151" t="s">
        <v>19</v>
      </c>
      <c r="I199" s="153"/>
      <c r="L199" s="149"/>
      <c r="M199" s="154"/>
      <c r="T199" s="155"/>
      <c r="AT199" s="151" t="s">
        <v>179</v>
      </c>
      <c r="AU199" s="151" t="s">
        <v>85</v>
      </c>
      <c r="AV199" s="12" t="s">
        <v>83</v>
      </c>
      <c r="AW199" s="12" t="s">
        <v>37</v>
      </c>
      <c r="AX199" s="12" t="s">
        <v>76</v>
      </c>
      <c r="AY199" s="151" t="s">
        <v>168</v>
      </c>
    </row>
    <row r="200" spans="2:65" s="12" customFormat="1" ht="11.25">
      <c r="B200" s="149"/>
      <c r="D200" s="150" t="s">
        <v>179</v>
      </c>
      <c r="E200" s="151" t="s">
        <v>19</v>
      </c>
      <c r="F200" s="152" t="s">
        <v>213</v>
      </c>
      <c r="H200" s="151" t="s">
        <v>19</v>
      </c>
      <c r="I200" s="153"/>
      <c r="L200" s="149"/>
      <c r="M200" s="154"/>
      <c r="T200" s="155"/>
      <c r="AT200" s="151" t="s">
        <v>179</v>
      </c>
      <c r="AU200" s="151" t="s">
        <v>85</v>
      </c>
      <c r="AV200" s="12" t="s">
        <v>83</v>
      </c>
      <c r="AW200" s="12" t="s">
        <v>37</v>
      </c>
      <c r="AX200" s="12" t="s">
        <v>76</v>
      </c>
      <c r="AY200" s="151" t="s">
        <v>168</v>
      </c>
    </row>
    <row r="201" spans="2:65" s="12" customFormat="1" ht="11.25">
      <c r="B201" s="149"/>
      <c r="D201" s="150" t="s">
        <v>179</v>
      </c>
      <c r="E201" s="151" t="s">
        <v>19</v>
      </c>
      <c r="F201" s="152" t="s">
        <v>754</v>
      </c>
      <c r="H201" s="151" t="s">
        <v>19</v>
      </c>
      <c r="I201" s="153"/>
      <c r="L201" s="149"/>
      <c r="M201" s="154"/>
      <c r="T201" s="155"/>
      <c r="AT201" s="151" t="s">
        <v>179</v>
      </c>
      <c r="AU201" s="151" t="s">
        <v>85</v>
      </c>
      <c r="AV201" s="12" t="s">
        <v>83</v>
      </c>
      <c r="AW201" s="12" t="s">
        <v>37</v>
      </c>
      <c r="AX201" s="12" t="s">
        <v>76</v>
      </c>
      <c r="AY201" s="151" t="s">
        <v>168</v>
      </c>
    </row>
    <row r="202" spans="2:65" s="13" customFormat="1" ht="11.25">
      <c r="B202" s="156"/>
      <c r="D202" s="150" t="s">
        <v>179</v>
      </c>
      <c r="E202" s="157" t="s">
        <v>19</v>
      </c>
      <c r="F202" s="158" t="s">
        <v>756</v>
      </c>
      <c r="H202" s="159">
        <v>470.82</v>
      </c>
      <c r="I202" s="160"/>
      <c r="L202" s="156"/>
      <c r="M202" s="161"/>
      <c r="T202" s="162"/>
      <c r="AT202" s="157" t="s">
        <v>179</v>
      </c>
      <c r="AU202" s="157" t="s">
        <v>85</v>
      </c>
      <c r="AV202" s="13" t="s">
        <v>85</v>
      </c>
      <c r="AW202" s="13" t="s">
        <v>37</v>
      </c>
      <c r="AX202" s="13" t="s">
        <v>76</v>
      </c>
      <c r="AY202" s="157" t="s">
        <v>168</v>
      </c>
    </row>
    <row r="203" spans="2:65" s="15" customFormat="1" ht="11.25">
      <c r="B203" s="170"/>
      <c r="D203" s="150" t="s">
        <v>179</v>
      </c>
      <c r="E203" s="171" t="s">
        <v>19</v>
      </c>
      <c r="F203" s="172" t="s">
        <v>257</v>
      </c>
      <c r="H203" s="173">
        <v>470.82</v>
      </c>
      <c r="I203" s="174"/>
      <c r="L203" s="170"/>
      <c r="M203" s="175"/>
      <c r="T203" s="176"/>
      <c r="AT203" s="171" t="s">
        <v>179</v>
      </c>
      <c r="AU203" s="171" t="s">
        <v>85</v>
      </c>
      <c r="AV203" s="15" t="s">
        <v>191</v>
      </c>
      <c r="AW203" s="15" t="s">
        <v>37</v>
      </c>
      <c r="AX203" s="15" t="s">
        <v>76</v>
      </c>
      <c r="AY203" s="171" t="s">
        <v>168</v>
      </c>
    </row>
    <row r="204" spans="2:65" s="14" customFormat="1" ht="11.25">
      <c r="B204" s="163"/>
      <c r="D204" s="150" t="s">
        <v>179</v>
      </c>
      <c r="E204" s="164" t="s">
        <v>19</v>
      </c>
      <c r="F204" s="165" t="s">
        <v>183</v>
      </c>
      <c r="H204" s="166">
        <v>880.21500000000003</v>
      </c>
      <c r="I204" s="167"/>
      <c r="L204" s="163"/>
      <c r="M204" s="168"/>
      <c r="T204" s="169"/>
      <c r="AT204" s="164" t="s">
        <v>179</v>
      </c>
      <c r="AU204" s="164" t="s">
        <v>85</v>
      </c>
      <c r="AV204" s="14" t="s">
        <v>175</v>
      </c>
      <c r="AW204" s="14" t="s">
        <v>37</v>
      </c>
      <c r="AX204" s="14" t="s">
        <v>83</v>
      </c>
      <c r="AY204" s="164" t="s">
        <v>168</v>
      </c>
    </row>
    <row r="205" spans="2:65" s="1" customFormat="1" ht="33" customHeight="1">
      <c r="B205" s="33"/>
      <c r="C205" s="132" t="s">
        <v>288</v>
      </c>
      <c r="D205" s="132" t="s">
        <v>170</v>
      </c>
      <c r="E205" s="133" t="s">
        <v>660</v>
      </c>
      <c r="F205" s="134" t="s">
        <v>661</v>
      </c>
      <c r="G205" s="135" t="s">
        <v>173</v>
      </c>
      <c r="H205" s="136">
        <v>838.3</v>
      </c>
      <c r="I205" s="137"/>
      <c r="J205" s="138">
        <f>ROUND(I205*H205,2)</f>
        <v>0</v>
      </c>
      <c r="K205" s="134" t="s">
        <v>174</v>
      </c>
      <c r="L205" s="33"/>
      <c r="M205" s="139" t="s">
        <v>19</v>
      </c>
      <c r="N205" s="140" t="s">
        <v>47</v>
      </c>
      <c r="P205" s="141">
        <f>O205*H205</f>
        <v>0</v>
      </c>
      <c r="Q205" s="141">
        <v>0.41399999999999998</v>
      </c>
      <c r="R205" s="141">
        <f>Q205*H205</f>
        <v>347.05619999999999</v>
      </c>
      <c r="S205" s="141">
        <v>0</v>
      </c>
      <c r="T205" s="142">
        <f>S205*H205</f>
        <v>0</v>
      </c>
      <c r="AR205" s="143" t="s">
        <v>175</v>
      </c>
      <c r="AT205" s="143" t="s">
        <v>170</v>
      </c>
      <c r="AU205" s="143" t="s">
        <v>85</v>
      </c>
      <c r="AY205" s="18" t="s">
        <v>168</v>
      </c>
      <c r="BE205" s="144">
        <f>IF(N205="základní",J205,0)</f>
        <v>0</v>
      </c>
      <c r="BF205" s="144">
        <f>IF(N205="snížená",J205,0)</f>
        <v>0</v>
      </c>
      <c r="BG205" s="144">
        <f>IF(N205="zákl. přenesená",J205,0)</f>
        <v>0</v>
      </c>
      <c r="BH205" s="144">
        <f>IF(N205="sníž. přenesená",J205,0)</f>
        <v>0</v>
      </c>
      <c r="BI205" s="144">
        <f>IF(N205="nulová",J205,0)</f>
        <v>0</v>
      </c>
      <c r="BJ205" s="18" t="s">
        <v>83</v>
      </c>
      <c r="BK205" s="144">
        <f>ROUND(I205*H205,2)</f>
        <v>0</v>
      </c>
      <c r="BL205" s="18" t="s">
        <v>175</v>
      </c>
      <c r="BM205" s="143" t="s">
        <v>757</v>
      </c>
    </row>
    <row r="206" spans="2:65" s="1" customFormat="1" ht="11.25">
      <c r="B206" s="33"/>
      <c r="D206" s="145" t="s">
        <v>177</v>
      </c>
      <c r="F206" s="146" t="s">
        <v>663</v>
      </c>
      <c r="I206" s="147"/>
      <c r="L206" s="33"/>
      <c r="M206" s="148"/>
      <c r="T206" s="54"/>
      <c r="AT206" s="18" t="s">
        <v>177</v>
      </c>
      <c r="AU206" s="18" t="s">
        <v>85</v>
      </c>
    </row>
    <row r="207" spans="2:65" s="12" customFormat="1" ht="11.25">
      <c r="B207" s="149"/>
      <c r="D207" s="150" t="s">
        <v>179</v>
      </c>
      <c r="E207" s="151" t="s">
        <v>19</v>
      </c>
      <c r="F207" s="152" t="s">
        <v>753</v>
      </c>
      <c r="H207" s="151" t="s">
        <v>19</v>
      </c>
      <c r="I207" s="153"/>
      <c r="L207" s="149"/>
      <c r="M207" s="154"/>
      <c r="T207" s="155"/>
      <c r="AT207" s="151" t="s">
        <v>179</v>
      </c>
      <c r="AU207" s="151" t="s">
        <v>85</v>
      </c>
      <c r="AV207" s="12" t="s">
        <v>83</v>
      </c>
      <c r="AW207" s="12" t="s">
        <v>37</v>
      </c>
      <c r="AX207" s="12" t="s">
        <v>76</v>
      </c>
      <c r="AY207" s="151" t="s">
        <v>168</v>
      </c>
    </row>
    <row r="208" spans="2:65" s="12" customFormat="1" ht="11.25">
      <c r="B208" s="149"/>
      <c r="D208" s="150" t="s">
        <v>179</v>
      </c>
      <c r="E208" s="151" t="s">
        <v>19</v>
      </c>
      <c r="F208" s="152" t="s">
        <v>181</v>
      </c>
      <c r="H208" s="151" t="s">
        <v>19</v>
      </c>
      <c r="I208" s="153"/>
      <c r="L208" s="149"/>
      <c r="M208" s="154"/>
      <c r="T208" s="155"/>
      <c r="AT208" s="151" t="s">
        <v>179</v>
      </c>
      <c r="AU208" s="151" t="s">
        <v>85</v>
      </c>
      <c r="AV208" s="12" t="s">
        <v>83</v>
      </c>
      <c r="AW208" s="12" t="s">
        <v>37</v>
      </c>
      <c r="AX208" s="12" t="s">
        <v>76</v>
      </c>
      <c r="AY208" s="151" t="s">
        <v>168</v>
      </c>
    </row>
    <row r="209" spans="2:65" s="12" customFormat="1" ht="11.25">
      <c r="B209" s="149"/>
      <c r="D209" s="150" t="s">
        <v>179</v>
      </c>
      <c r="E209" s="151" t="s">
        <v>19</v>
      </c>
      <c r="F209" s="152" t="s">
        <v>758</v>
      </c>
      <c r="H209" s="151" t="s">
        <v>19</v>
      </c>
      <c r="I209" s="153"/>
      <c r="L209" s="149"/>
      <c r="M209" s="154"/>
      <c r="T209" s="155"/>
      <c r="AT209" s="151" t="s">
        <v>179</v>
      </c>
      <c r="AU209" s="151" t="s">
        <v>85</v>
      </c>
      <c r="AV209" s="12" t="s">
        <v>83</v>
      </c>
      <c r="AW209" s="12" t="s">
        <v>37</v>
      </c>
      <c r="AX209" s="12" t="s">
        <v>76</v>
      </c>
      <c r="AY209" s="151" t="s">
        <v>168</v>
      </c>
    </row>
    <row r="210" spans="2:65" s="13" customFormat="1" ht="11.25">
      <c r="B210" s="156"/>
      <c r="D210" s="150" t="s">
        <v>179</v>
      </c>
      <c r="E210" s="157" t="s">
        <v>19</v>
      </c>
      <c r="F210" s="158" t="s">
        <v>759</v>
      </c>
      <c r="H210" s="159">
        <v>389.9</v>
      </c>
      <c r="I210" s="160"/>
      <c r="L210" s="156"/>
      <c r="M210" s="161"/>
      <c r="T210" s="162"/>
      <c r="AT210" s="157" t="s">
        <v>179</v>
      </c>
      <c r="AU210" s="157" t="s">
        <v>85</v>
      </c>
      <c r="AV210" s="13" t="s">
        <v>85</v>
      </c>
      <c r="AW210" s="13" t="s">
        <v>37</v>
      </c>
      <c r="AX210" s="13" t="s">
        <v>76</v>
      </c>
      <c r="AY210" s="157" t="s">
        <v>168</v>
      </c>
    </row>
    <row r="211" spans="2:65" s="15" customFormat="1" ht="11.25">
      <c r="B211" s="170"/>
      <c r="D211" s="150" t="s">
        <v>179</v>
      </c>
      <c r="E211" s="171" t="s">
        <v>19</v>
      </c>
      <c r="F211" s="172" t="s">
        <v>257</v>
      </c>
      <c r="H211" s="173">
        <v>389.9</v>
      </c>
      <c r="I211" s="174"/>
      <c r="L211" s="170"/>
      <c r="M211" s="175"/>
      <c r="T211" s="176"/>
      <c r="AT211" s="171" t="s">
        <v>179</v>
      </c>
      <c r="AU211" s="171" t="s">
        <v>85</v>
      </c>
      <c r="AV211" s="15" t="s">
        <v>191</v>
      </c>
      <c r="AW211" s="15" t="s">
        <v>37</v>
      </c>
      <c r="AX211" s="15" t="s">
        <v>76</v>
      </c>
      <c r="AY211" s="171" t="s">
        <v>168</v>
      </c>
    </row>
    <row r="212" spans="2:65" s="12" customFormat="1" ht="22.5">
      <c r="B212" s="149"/>
      <c r="D212" s="150" t="s">
        <v>179</v>
      </c>
      <c r="E212" s="151" t="s">
        <v>19</v>
      </c>
      <c r="F212" s="152" t="s">
        <v>755</v>
      </c>
      <c r="H212" s="151" t="s">
        <v>19</v>
      </c>
      <c r="I212" s="153"/>
      <c r="L212" s="149"/>
      <c r="M212" s="154"/>
      <c r="T212" s="155"/>
      <c r="AT212" s="151" t="s">
        <v>179</v>
      </c>
      <c r="AU212" s="151" t="s">
        <v>85</v>
      </c>
      <c r="AV212" s="12" t="s">
        <v>83</v>
      </c>
      <c r="AW212" s="12" t="s">
        <v>37</v>
      </c>
      <c r="AX212" s="12" t="s">
        <v>76</v>
      </c>
      <c r="AY212" s="151" t="s">
        <v>168</v>
      </c>
    </row>
    <row r="213" spans="2:65" s="12" customFormat="1" ht="11.25">
      <c r="B213" s="149"/>
      <c r="D213" s="150" t="s">
        <v>179</v>
      </c>
      <c r="E213" s="151" t="s">
        <v>19</v>
      </c>
      <c r="F213" s="152" t="s">
        <v>213</v>
      </c>
      <c r="H213" s="151" t="s">
        <v>19</v>
      </c>
      <c r="I213" s="153"/>
      <c r="L213" s="149"/>
      <c r="M213" s="154"/>
      <c r="T213" s="155"/>
      <c r="AT213" s="151" t="s">
        <v>179</v>
      </c>
      <c r="AU213" s="151" t="s">
        <v>85</v>
      </c>
      <c r="AV213" s="12" t="s">
        <v>83</v>
      </c>
      <c r="AW213" s="12" t="s">
        <v>37</v>
      </c>
      <c r="AX213" s="12" t="s">
        <v>76</v>
      </c>
      <c r="AY213" s="151" t="s">
        <v>168</v>
      </c>
    </row>
    <row r="214" spans="2:65" s="12" customFormat="1" ht="11.25">
      <c r="B214" s="149"/>
      <c r="D214" s="150" t="s">
        <v>179</v>
      </c>
      <c r="E214" s="151" t="s">
        <v>19</v>
      </c>
      <c r="F214" s="152" t="s">
        <v>758</v>
      </c>
      <c r="H214" s="151" t="s">
        <v>19</v>
      </c>
      <c r="I214" s="153"/>
      <c r="L214" s="149"/>
      <c r="M214" s="154"/>
      <c r="T214" s="155"/>
      <c r="AT214" s="151" t="s">
        <v>179</v>
      </c>
      <c r="AU214" s="151" t="s">
        <v>85</v>
      </c>
      <c r="AV214" s="12" t="s">
        <v>83</v>
      </c>
      <c r="AW214" s="12" t="s">
        <v>37</v>
      </c>
      <c r="AX214" s="12" t="s">
        <v>76</v>
      </c>
      <c r="AY214" s="151" t="s">
        <v>168</v>
      </c>
    </row>
    <row r="215" spans="2:65" s="13" customFormat="1" ht="11.25">
      <c r="B215" s="156"/>
      <c r="D215" s="150" t="s">
        <v>179</v>
      </c>
      <c r="E215" s="157" t="s">
        <v>19</v>
      </c>
      <c r="F215" s="158" t="s">
        <v>760</v>
      </c>
      <c r="H215" s="159">
        <v>448.4</v>
      </c>
      <c r="I215" s="160"/>
      <c r="L215" s="156"/>
      <c r="M215" s="161"/>
      <c r="T215" s="162"/>
      <c r="AT215" s="157" t="s">
        <v>179</v>
      </c>
      <c r="AU215" s="157" t="s">
        <v>85</v>
      </c>
      <c r="AV215" s="13" t="s">
        <v>85</v>
      </c>
      <c r="AW215" s="13" t="s">
        <v>37</v>
      </c>
      <c r="AX215" s="13" t="s">
        <v>76</v>
      </c>
      <c r="AY215" s="157" t="s">
        <v>168</v>
      </c>
    </row>
    <row r="216" spans="2:65" s="15" customFormat="1" ht="11.25">
      <c r="B216" s="170"/>
      <c r="D216" s="150" t="s">
        <v>179</v>
      </c>
      <c r="E216" s="171" t="s">
        <v>19</v>
      </c>
      <c r="F216" s="172" t="s">
        <v>257</v>
      </c>
      <c r="H216" s="173">
        <v>448.4</v>
      </c>
      <c r="I216" s="174"/>
      <c r="L216" s="170"/>
      <c r="M216" s="175"/>
      <c r="T216" s="176"/>
      <c r="AT216" s="171" t="s">
        <v>179</v>
      </c>
      <c r="AU216" s="171" t="s">
        <v>85</v>
      </c>
      <c r="AV216" s="15" t="s">
        <v>191</v>
      </c>
      <c r="AW216" s="15" t="s">
        <v>37</v>
      </c>
      <c r="AX216" s="15" t="s">
        <v>76</v>
      </c>
      <c r="AY216" s="171" t="s">
        <v>168</v>
      </c>
    </row>
    <row r="217" spans="2:65" s="14" customFormat="1" ht="11.25">
      <c r="B217" s="163"/>
      <c r="D217" s="150" t="s">
        <v>179</v>
      </c>
      <c r="E217" s="164" t="s">
        <v>19</v>
      </c>
      <c r="F217" s="165" t="s">
        <v>183</v>
      </c>
      <c r="H217" s="166">
        <v>838.3</v>
      </c>
      <c r="I217" s="167"/>
      <c r="L217" s="163"/>
      <c r="M217" s="168"/>
      <c r="T217" s="169"/>
      <c r="AT217" s="164" t="s">
        <v>179</v>
      </c>
      <c r="AU217" s="164" t="s">
        <v>85</v>
      </c>
      <c r="AV217" s="14" t="s">
        <v>175</v>
      </c>
      <c r="AW217" s="14" t="s">
        <v>37</v>
      </c>
      <c r="AX217" s="14" t="s">
        <v>83</v>
      </c>
      <c r="AY217" s="164" t="s">
        <v>168</v>
      </c>
    </row>
    <row r="218" spans="2:65" s="1" customFormat="1" ht="44.25" customHeight="1">
      <c r="B218" s="33"/>
      <c r="C218" s="132" t="s">
        <v>295</v>
      </c>
      <c r="D218" s="132" t="s">
        <v>170</v>
      </c>
      <c r="E218" s="133" t="s">
        <v>406</v>
      </c>
      <c r="F218" s="134" t="s">
        <v>407</v>
      </c>
      <c r="G218" s="135" t="s">
        <v>173</v>
      </c>
      <c r="H218" s="136">
        <v>448.4</v>
      </c>
      <c r="I218" s="137"/>
      <c r="J218" s="138">
        <f>ROUND(I218*H218,2)</f>
        <v>0</v>
      </c>
      <c r="K218" s="134" t="s">
        <v>174</v>
      </c>
      <c r="L218" s="33"/>
      <c r="M218" s="139" t="s">
        <v>19</v>
      </c>
      <c r="N218" s="140" t="s">
        <v>47</v>
      </c>
      <c r="P218" s="141">
        <f>O218*H218</f>
        <v>0</v>
      </c>
      <c r="Q218" s="141">
        <v>0</v>
      </c>
      <c r="R218" s="141">
        <f>Q218*H218</f>
        <v>0</v>
      </c>
      <c r="S218" s="141">
        <v>0</v>
      </c>
      <c r="T218" s="142">
        <f>S218*H218</f>
        <v>0</v>
      </c>
      <c r="AR218" s="143" t="s">
        <v>175</v>
      </c>
      <c r="AT218" s="143" t="s">
        <v>170</v>
      </c>
      <c r="AU218" s="143" t="s">
        <v>85</v>
      </c>
      <c r="AY218" s="18" t="s">
        <v>168</v>
      </c>
      <c r="BE218" s="144">
        <f>IF(N218="základní",J218,0)</f>
        <v>0</v>
      </c>
      <c r="BF218" s="144">
        <f>IF(N218="snížená",J218,0)</f>
        <v>0</v>
      </c>
      <c r="BG218" s="144">
        <f>IF(N218="zákl. přenesená",J218,0)</f>
        <v>0</v>
      </c>
      <c r="BH218" s="144">
        <f>IF(N218="sníž. přenesená",J218,0)</f>
        <v>0</v>
      </c>
      <c r="BI218" s="144">
        <f>IF(N218="nulová",J218,0)</f>
        <v>0</v>
      </c>
      <c r="BJ218" s="18" t="s">
        <v>83</v>
      </c>
      <c r="BK218" s="144">
        <f>ROUND(I218*H218,2)</f>
        <v>0</v>
      </c>
      <c r="BL218" s="18" t="s">
        <v>175</v>
      </c>
      <c r="BM218" s="143" t="s">
        <v>761</v>
      </c>
    </row>
    <row r="219" spans="2:65" s="1" customFormat="1" ht="11.25">
      <c r="B219" s="33"/>
      <c r="D219" s="145" t="s">
        <v>177</v>
      </c>
      <c r="F219" s="146" t="s">
        <v>409</v>
      </c>
      <c r="I219" s="147"/>
      <c r="L219" s="33"/>
      <c r="M219" s="148"/>
      <c r="T219" s="54"/>
      <c r="AT219" s="18" t="s">
        <v>177</v>
      </c>
      <c r="AU219" s="18" t="s">
        <v>85</v>
      </c>
    </row>
    <row r="220" spans="2:65" s="12" customFormat="1" ht="22.5">
      <c r="B220" s="149"/>
      <c r="D220" s="150" t="s">
        <v>179</v>
      </c>
      <c r="E220" s="151" t="s">
        <v>19</v>
      </c>
      <c r="F220" s="152" t="s">
        <v>410</v>
      </c>
      <c r="H220" s="151" t="s">
        <v>19</v>
      </c>
      <c r="I220" s="153"/>
      <c r="L220" s="149"/>
      <c r="M220" s="154"/>
      <c r="T220" s="155"/>
      <c r="AT220" s="151" t="s">
        <v>179</v>
      </c>
      <c r="AU220" s="151" t="s">
        <v>85</v>
      </c>
      <c r="AV220" s="12" t="s">
        <v>83</v>
      </c>
      <c r="AW220" s="12" t="s">
        <v>37</v>
      </c>
      <c r="AX220" s="12" t="s">
        <v>76</v>
      </c>
      <c r="AY220" s="151" t="s">
        <v>168</v>
      </c>
    </row>
    <row r="221" spans="2:65" s="12" customFormat="1" ht="11.25">
      <c r="B221" s="149"/>
      <c r="D221" s="150" t="s">
        <v>179</v>
      </c>
      <c r="E221" s="151" t="s">
        <v>19</v>
      </c>
      <c r="F221" s="152" t="s">
        <v>181</v>
      </c>
      <c r="H221" s="151" t="s">
        <v>19</v>
      </c>
      <c r="I221" s="153"/>
      <c r="L221" s="149"/>
      <c r="M221" s="154"/>
      <c r="T221" s="155"/>
      <c r="AT221" s="151" t="s">
        <v>179</v>
      </c>
      <c r="AU221" s="151" t="s">
        <v>85</v>
      </c>
      <c r="AV221" s="12" t="s">
        <v>83</v>
      </c>
      <c r="AW221" s="12" t="s">
        <v>37</v>
      </c>
      <c r="AX221" s="12" t="s">
        <v>76</v>
      </c>
      <c r="AY221" s="151" t="s">
        <v>168</v>
      </c>
    </row>
    <row r="222" spans="2:65" s="13" customFormat="1" ht="11.25">
      <c r="B222" s="156"/>
      <c r="D222" s="150" t="s">
        <v>179</v>
      </c>
      <c r="E222" s="157" t="s">
        <v>19</v>
      </c>
      <c r="F222" s="158" t="s">
        <v>762</v>
      </c>
      <c r="H222" s="159">
        <v>448.4</v>
      </c>
      <c r="I222" s="160"/>
      <c r="L222" s="156"/>
      <c r="M222" s="161"/>
      <c r="T222" s="162"/>
      <c r="AT222" s="157" t="s">
        <v>179</v>
      </c>
      <c r="AU222" s="157" t="s">
        <v>85</v>
      </c>
      <c r="AV222" s="13" t="s">
        <v>85</v>
      </c>
      <c r="AW222" s="13" t="s">
        <v>37</v>
      </c>
      <c r="AX222" s="13" t="s">
        <v>76</v>
      </c>
      <c r="AY222" s="157" t="s">
        <v>168</v>
      </c>
    </row>
    <row r="223" spans="2:65" s="14" customFormat="1" ht="11.25">
      <c r="B223" s="163"/>
      <c r="D223" s="150" t="s">
        <v>179</v>
      </c>
      <c r="E223" s="164" t="s">
        <v>19</v>
      </c>
      <c r="F223" s="165" t="s">
        <v>183</v>
      </c>
      <c r="H223" s="166">
        <v>448.4</v>
      </c>
      <c r="I223" s="167"/>
      <c r="L223" s="163"/>
      <c r="M223" s="168"/>
      <c r="T223" s="169"/>
      <c r="AT223" s="164" t="s">
        <v>179</v>
      </c>
      <c r="AU223" s="164" t="s">
        <v>85</v>
      </c>
      <c r="AV223" s="14" t="s">
        <v>175</v>
      </c>
      <c r="AW223" s="14" t="s">
        <v>37</v>
      </c>
      <c r="AX223" s="14" t="s">
        <v>83</v>
      </c>
      <c r="AY223" s="164" t="s">
        <v>168</v>
      </c>
    </row>
    <row r="224" spans="2:65" s="1" customFormat="1" ht="24.2" customHeight="1">
      <c r="B224" s="33"/>
      <c r="C224" s="132" t="s">
        <v>302</v>
      </c>
      <c r="D224" s="132" t="s">
        <v>170</v>
      </c>
      <c r="E224" s="133" t="s">
        <v>412</v>
      </c>
      <c r="F224" s="134" t="s">
        <v>413</v>
      </c>
      <c r="G224" s="135" t="s">
        <v>173</v>
      </c>
      <c r="H224" s="136">
        <v>448.4</v>
      </c>
      <c r="I224" s="137"/>
      <c r="J224" s="138">
        <f>ROUND(I224*H224,2)</f>
        <v>0</v>
      </c>
      <c r="K224" s="134" t="s">
        <v>174</v>
      </c>
      <c r="L224" s="33"/>
      <c r="M224" s="139" t="s">
        <v>19</v>
      </c>
      <c r="N224" s="140" t="s">
        <v>47</v>
      </c>
      <c r="P224" s="141">
        <f>O224*H224</f>
        <v>0</v>
      </c>
      <c r="Q224" s="141">
        <v>0</v>
      </c>
      <c r="R224" s="141">
        <f>Q224*H224</f>
        <v>0</v>
      </c>
      <c r="S224" s="141">
        <v>0</v>
      </c>
      <c r="T224" s="142">
        <f>S224*H224</f>
        <v>0</v>
      </c>
      <c r="AR224" s="143" t="s">
        <v>175</v>
      </c>
      <c r="AT224" s="143" t="s">
        <v>170</v>
      </c>
      <c r="AU224" s="143" t="s">
        <v>85</v>
      </c>
      <c r="AY224" s="18" t="s">
        <v>168</v>
      </c>
      <c r="BE224" s="144">
        <f>IF(N224="základní",J224,0)</f>
        <v>0</v>
      </c>
      <c r="BF224" s="144">
        <f>IF(N224="snížená",J224,0)</f>
        <v>0</v>
      </c>
      <c r="BG224" s="144">
        <f>IF(N224="zákl. přenesená",J224,0)</f>
        <v>0</v>
      </c>
      <c r="BH224" s="144">
        <f>IF(N224="sníž. přenesená",J224,0)</f>
        <v>0</v>
      </c>
      <c r="BI224" s="144">
        <f>IF(N224="nulová",J224,0)</f>
        <v>0</v>
      </c>
      <c r="BJ224" s="18" t="s">
        <v>83</v>
      </c>
      <c r="BK224" s="144">
        <f>ROUND(I224*H224,2)</f>
        <v>0</v>
      </c>
      <c r="BL224" s="18" t="s">
        <v>175</v>
      </c>
      <c r="BM224" s="143" t="s">
        <v>763</v>
      </c>
    </row>
    <row r="225" spans="2:65" s="1" customFormat="1" ht="11.25">
      <c r="B225" s="33"/>
      <c r="D225" s="145" t="s">
        <v>177</v>
      </c>
      <c r="F225" s="146" t="s">
        <v>415</v>
      </c>
      <c r="I225" s="147"/>
      <c r="L225" s="33"/>
      <c r="M225" s="148"/>
      <c r="T225" s="54"/>
      <c r="AT225" s="18" t="s">
        <v>177</v>
      </c>
      <c r="AU225" s="18" t="s">
        <v>85</v>
      </c>
    </row>
    <row r="226" spans="2:65" s="12" customFormat="1" ht="22.5">
      <c r="B226" s="149"/>
      <c r="D226" s="150" t="s">
        <v>179</v>
      </c>
      <c r="E226" s="151" t="s">
        <v>19</v>
      </c>
      <c r="F226" s="152" t="s">
        <v>416</v>
      </c>
      <c r="H226" s="151" t="s">
        <v>19</v>
      </c>
      <c r="I226" s="153"/>
      <c r="L226" s="149"/>
      <c r="M226" s="154"/>
      <c r="T226" s="155"/>
      <c r="AT226" s="151" t="s">
        <v>179</v>
      </c>
      <c r="AU226" s="151" t="s">
        <v>85</v>
      </c>
      <c r="AV226" s="12" t="s">
        <v>83</v>
      </c>
      <c r="AW226" s="12" t="s">
        <v>37</v>
      </c>
      <c r="AX226" s="12" t="s">
        <v>76</v>
      </c>
      <c r="AY226" s="151" t="s">
        <v>168</v>
      </c>
    </row>
    <row r="227" spans="2:65" s="12" customFormat="1" ht="11.25">
      <c r="B227" s="149"/>
      <c r="D227" s="150" t="s">
        <v>179</v>
      </c>
      <c r="E227" s="151" t="s">
        <v>19</v>
      </c>
      <c r="F227" s="152" t="s">
        <v>181</v>
      </c>
      <c r="H227" s="151" t="s">
        <v>19</v>
      </c>
      <c r="I227" s="153"/>
      <c r="L227" s="149"/>
      <c r="M227" s="154"/>
      <c r="T227" s="155"/>
      <c r="AT227" s="151" t="s">
        <v>179</v>
      </c>
      <c r="AU227" s="151" t="s">
        <v>85</v>
      </c>
      <c r="AV227" s="12" t="s">
        <v>83</v>
      </c>
      <c r="AW227" s="12" t="s">
        <v>37</v>
      </c>
      <c r="AX227" s="12" t="s">
        <v>76</v>
      </c>
      <c r="AY227" s="151" t="s">
        <v>168</v>
      </c>
    </row>
    <row r="228" spans="2:65" s="13" customFormat="1" ht="11.25">
      <c r="B228" s="156"/>
      <c r="D228" s="150" t="s">
        <v>179</v>
      </c>
      <c r="E228" s="157" t="s">
        <v>19</v>
      </c>
      <c r="F228" s="158" t="s">
        <v>760</v>
      </c>
      <c r="H228" s="159">
        <v>448.4</v>
      </c>
      <c r="I228" s="160"/>
      <c r="L228" s="156"/>
      <c r="M228" s="161"/>
      <c r="T228" s="162"/>
      <c r="AT228" s="157" t="s">
        <v>179</v>
      </c>
      <c r="AU228" s="157" t="s">
        <v>85</v>
      </c>
      <c r="AV228" s="13" t="s">
        <v>85</v>
      </c>
      <c r="AW228" s="13" t="s">
        <v>37</v>
      </c>
      <c r="AX228" s="13" t="s">
        <v>76</v>
      </c>
      <c r="AY228" s="157" t="s">
        <v>168</v>
      </c>
    </row>
    <row r="229" spans="2:65" s="14" customFormat="1" ht="11.25">
      <c r="B229" s="163"/>
      <c r="D229" s="150" t="s">
        <v>179</v>
      </c>
      <c r="E229" s="164" t="s">
        <v>19</v>
      </c>
      <c r="F229" s="165" t="s">
        <v>183</v>
      </c>
      <c r="H229" s="166">
        <v>448.4</v>
      </c>
      <c r="I229" s="167"/>
      <c r="L229" s="163"/>
      <c r="M229" s="168"/>
      <c r="T229" s="169"/>
      <c r="AT229" s="164" t="s">
        <v>179</v>
      </c>
      <c r="AU229" s="164" t="s">
        <v>85</v>
      </c>
      <c r="AV229" s="14" t="s">
        <v>175</v>
      </c>
      <c r="AW229" s="14" t="s">
        <v>37</v>
      </c>
      <c r="AX229" s="14" t="s">
        <v>83</v>
      </c>
      <c r="AY229" s="164" t="s">
        <v>168</v>
      </c>
    </row>
    <row r="230" spans="2:65" s="1" customFormat="1" ht="24.2" customHeight="1">
      <c r="B230" s="33"/>
      <c r="C230" s="132" t="s">
        <v>308</v>
      </c>
      <c r="D230" s="132" t="s">
        <v>170</v>
      </c>
      <c r="E230" s="133" t="s">
        <v>418</v>
      </c>
      <c r="F230" s="134" t="s">
        <v>419</v>
      </c>
      <c r="G230" s="135" t="s">
        <v>173</v>
      </c>
      <c r="H230" s="136">
        <v>448.4</v>
      </c>
      <c r="I230" s="137"/>
      <c r="J230" s="138">
        <f>ROUND(I230*H230,2)</f>
        <v>0</v>
      </c>
      <c r="K230" s="134" t="s">
        <v>174</v>
      </c>
      <c r="L230" s="33"/>
      <c r="M230" s="139" t="s">
        <v>19</v>
      </c>
      <c r="N230" s="140" t="s">
        <v>47</v>
      </c>
      <c r="P230" s="141">
        <f>O230*H230</f>
        <v>0</v>
      </c>
      <c r="Q230" s="141">
        <v>0</v>
      </c>
      <c r="R230" s="141">
        <f>Q230*H230</f>
        <v>0</v>
      </c>
      <c r="S230" s="141">
        <v>0</v>
      </c>
      <c r="T230" s="142">
        <f>S230*H230</f>
        <v>0</v>
      </c>
      <c r="AR230" s="143" t="s">
        <v>175</v>
      </c>
      <c r="AT230" s="143" t="s">
        <v>170</v>
      </c>
      <c r="AU230" s="143" t="s">
        <v>85</v>
      </c>
      <c r="AY230" s="18" t="s">
        <v>168</v>
      </c>
      <c r="BE230" s="144">
        <f>IF(N230="základní",J230,0)</f>
        <v>0</v>
      </c>
      <c r="BF230" s="144">
        <f>IF(N230="snížená",J230,0)</f>
        <v>0</v>
      </c>
      <c r="BG230" s="144">
        <f>IF(N230="zákl. přenesená",J230,0)</f>
        <v>0</v>
      </c>
      <c r="BH230" s="144">
        <f>IF(N230="sníž. přenesená",J230,0)</f>
        <v>0</v>
      </c>
      <c r="BI230" s="144">
        <f>IF(N230="nulová",J230,0)</f>
        <v>0</v>
      </c>
      <c r="BJ230" s="18" t="s">
        <v>83</v>
      </c>
      <c r="BK230" s="144">
        <f>ROUND(I230*H230,2)</f>
        <v>0</v>
      </c>
      <c r="BL230" s="18" t="s">
        <v>175</v>
      </c>
      <c r="BM230" s="143" t="s">
        <v>764</v>
      </c>
    </row>
    <row r="231" spans="2:65" s="1" customFormat="1" ht="11.25">
      <c r="B231" s="33"/>
      <c r="D231" s="145" t="s">
        <v>177</v>
      </c>
      <c r="F231" s="146" t="s">
        <v>421</v>
      </c>
      <c r="I231" s="147"/>
      <c r="L231" s="33"/>
      <c r="M231" s="148"/>
      <c r="T231" s="54"/>
      <c r="AT231" s="18" t="s">
        <v>177</v>
      </c>
      <c r="AU231" s="18" t="s">
        <v>85</v>
      </c>
    </row>
    <row r="232" spans="2:65" s="12" customFormat="1" ht="11.25">
      <c r="B232" s="149"/>
      <c r="D232" s="150" t="s">
        <v>179</v>
      </c>
      <c r="E232" s="151" t="s">
        <v>19</v>
      </c>
      <c r="F232" s="152" t="s">
        <v>422</v>
      </c>
      <c r="H232" s="151" t="s">
        <v>19</v>
      </c>
      <c r="I232" s="153"/>
      <c r="L232" s="149"/>
      <c r="M232" s="154"/>
      <c r="T232" s="155"/>
      <c r="AT232" s="151" t="s">
        <v>179</v>
      </c>
      <c r="AU232" s="151" t="s">
        <v>85</v>
      </c>
      <c r="AV232" s="12" t="s">
        <v>83</v>
      </c>
      <c r="AW232" s="12" t="s">
        <v>37</v>
      </c>
      <c r="AX232" s="12" t="s">
        <v>76</v>
      </c>
      <c r="AY232" s="151" t="s">
        <v>168</v>
      </c>
    </row>
    <row r="233" spans="2:65" s="12" customFormat="1" ht="11.25">
      <c r="B233" s="149"/>
      <c r="D233" s="150" t="s">
        <v>179</v>
      </c>
      <c r="E233" s="151" t="s">
        <v>19</v>
      </c>
      <c r="F233" s="152" t="s">
        <v>181</v>
      </c>
      <c r="H233" s="151" t="s">
        <v>19</v>
      </c>
      <c r="I233" s="153"/>
      <c r="L233" s="149"/>
      <c r="M233" s="154"/>
      <c r="T233" s="155"/>
      <c r="AT233" s="151" t="s">
        <v>179</v>
      </c>
      <c r="AU233" s="151" t="s">
        <v>85</v>
      </c>
      <c r="AV233" s="12" t="s">
        <v>83</v>
      </c>
      <c r="AW233" s="12" t="s">
        <v>37</v>
      </c>
      <c r="AX233" s="12" t="s">
        <v>76</v>
      </c>
      <c r="AY233" s="151" t="s">
        <v>168</v>
      </c>
    </row>
    <row r="234" spans="2:65" s="13" customFormat="1" ht="11.25">
      <c r="B234" s="156"/>
      <c r="D234" s="150" t="s">
        <v>179</v>
      </c>
      <c r="E234" s="157" t="s">
        <v>19</v>
      </c>
      <c r="F234" s="158" t="s">
        <v>760</v>
      </c>
      <c r="H234" s="159">
        <v>448.4</v>
      </c>
      <c r="I234" s="160"/>
      <c r="L234" s="156"/>
      <c r="M234" s="161"/>
      <c r="T234" s="162"/>
      <c r="AT234" s="157" t="s">
        <v>179</v>
      </c>
      <c r="AU234" s="157" t="s">
        <v>85</v>
      </c>
      <c r="AV234" s="13" t="s">
        <v>85</v>
      </c>
      <c r="AW234" s="13" t="s">
        <v>37</v>
      </c>
      <c r="AX234" s="13" t="s">
        <v>76</v>
      </c>
      <c r="AY234" s="157" t="s">
        <v>168</v>
      </c>
    </row>
    <row r="235" spans="2:65" s="14" customFormat="1" ht="11.25">
      <c r="B235" s="163"/>
      <c r="D235" s="150" t="s">
        <v>179</v>
      </c>
      <c r="E235" s="164" t="s">
        <v>19</v>
      </c>
      <c r="F235" s="165" t="s">
        <v>183</v>
      </c>
      <c r="H235" s="166">
        <v>448.4</v>
      </c>
      <c r="I235" s="167"/>
      <c r="L235" s="163"/>
      <c r="M235" s="168"/>
      <c r="T235" s="169"/>
      <c r="AT235" s="164" t="s">
        <v>179</v>
      </c>
      <c r="AU235" s="164" t="s">
        <v>85</v>
      </c>
      <c r="AV235" s="14" t="s">
        <v>175</v>
      </c>
      <c r="AW235" s="14" t="s">
        <v>37</v>
      </c>
      <c r="AX235" s="14" t="s">
        <v>83</v>
      </c>
      <c r="AY235" s="164" t="s">
        <v>168</v>
      </c>
    </row>
    <row r="236" spans="2:65" s="1" customFormat="1" ht="49.15" customHeight="1">
      <c r="B236" s="33"/>
      <c r="C236" s="132" t="s">
        <v>319</v>
      </c>
      <c r="D236" s="132" t="s">
        <v>170</v>
      </c>
      <c r="E236" s="133" t="s">
        <v>423</v>
      </c>
      <c r="F236" s="134" t="s">
        <v>424</v>
      </c>
      <c r="G236" s="135" t="s">
        <v>173</v>
      </c>
      <c r="H236" s="136">
        <v>448.4</v>
      </c>
      <c r="I236" s="137"/>
      <c r="J236" s="138">
        <f>ROUND(I236*H236,2)</f>
        <v>0</v>
      </c>
      <c r="K236" s="134" t="s">
        <v>174</v>
      </c>
      <c r="L236" s="33"/>
      <c r="M236" s="139" t="s">
        <v>19</v>
      </c>
      <c r="N236" s="140" t="s">
        <v>47</v>
      </c>
      <c r="P236" s="141">
        <f>O236*H236</f>
        <v>0</v>
      </c>
      <c r="Q236" s="141">
        <v>0</v>
      </c>
      <c r="R236" s="141">
        <f>Q236*H236</f>
        <v>0</v>
      </c>
      <c r="S236" s="141">
        <v>0</v>
      </c>
      <c r="T236" s="142">
        <f>S236*H236</f>
        <v>0</v>
      </c>
      <c r="AR236" s="143" t="s">
        <v>175</v>
      </c>
      <c r="AT236" s="143" t="s">
        <v>170</v>
      </c>
      <c r="AU236" s="143" t="s">
        <v>85</v>
      </c>
      <c r="AY236" s="18" t="s">
        <v>168</v>
      </c>
      <c r="BE236" s="144">
        <f>IF(N236="základní",J236,0)</f>
        <v>0</v>
      </c>
      <c r="BF236" s="144">
        <f>IF(N236="snížená",J236,0)</f>
        <v>0</v>
      </c>
      <c r="BG236" s="144">
        <f>IF(N236="zákl. přenesená",J236,0)</f>
        <v>0</v>
      </c>
      <c r="BH236" s="144">
        <f>IF(N236="sníž. přenesená",J236,0)</f>
        <v>0</v>
      </c>
      <c r="BI236" s="144">
        <f>IF(N236="nulová",J236,0)</f>
        <v>0</v>
      </c>
      <c r="BJ236" s="18" t="s">
        <v>83</v>
      </c>
      <c r="BK236" s="144">
        <f>ROUND(I236*H236,2)</f>
        <v>0</v>
      </c>
      <c r="BL236" s="18" t="s">
        <v>175</v>
      </c>
      <c r="BM236" s="143" t="s">
        <v>765</v>
      </c>
    </row>
    <row r="237" spans="2:65" s="1" customFormat="1" ht="11.25">
      <c r="B237" s="33"/>
      <c r="D237" s="145" t="s">
        <v>177</v>
      </c>
      <c r="F237" s="146" t="s">
        <v>426</v>
      </c>
      <c r="I237" s="147"/>
      <c r="L237" s="33"/>
      <c r="M237" s="148"/>
      <c r="T237" s="54"/>
      <c r="AT237" s="18" t="s">
        <v>177</v>
      </c>
      <c r="AU237" s="18" t="s">
        <v>85</v>
      </c>
    </row>
    <row r="238" spans="2:65" s="12" customFormat="1" ht="22.5">
      <c r="B238" s="149"/>
      <c r="D238" s="150" t="s">
        <v>179</v>
      </c>
      <c r="E238" s="151" t="s">
        <v>19</v>
      </c>
      <c r="F238" s="152" t="s">
        <v>427</v>
      </c>
      <c r="H238" s="151" t="s">
        <v>19</v>
      </c>
      <c r="I238" s="153"/>
      <c r="L238" s="149"/>
      <c r="M238" s="154"/>
      <c r="T238" s="155"/>
      <c r="AT238" s="151" t="s">
        <v>179</v>
      </c>
      <c r="AU238" s="151" t="s">
        <v>85</v>
      </c>
      <c r="AV238" s="12" t="s">
        <v>83</v>
      </c>
      <c r="AW238" s="12" t="s">
        <v>37</v>
      </c>
      <c r="AX238" s="12" t="s">
        <v>76</v>
      </c>
      <c r="AY238" s="151" t="s">
        <v>168</v>
      </c>
    </row>
    <row r="239" spans="2:65" s="12" customFormat="1" ht="11.25">
      <c r="B239" s="149"/>
      <c r="D239" s="150" t="s">
        <v>179</v>
      </c>
      <c r="E239" s="151" t="s">
        <v>19</v>
      </c>
      <c r="F239" s="152" t="s">
        <v>181</v>
      </c>
      <c r="H239" s="151" t="s">
        <v>19</v>
      </c>
      <c r="I239" s="153"/>
      <c r="L239" s="149"/>
      <c r="M239" s="154"/>
      <c r="T239" s="155"/>
      <c r="AT239" s="151" t="s">
        <v>179</v>
      </c>
      <c r="AU239" s="151" t="s">
        <v>85</v>
      </c>
      <c r="AV239" s="12" t="s">
        <v>83</v>
      </c>
      <c r="AW239" s="12" t="s">
        <v>37</v>
      </c>
      <c r="AX239" s="12" t="s">
        <v>76</v>
      </c>
      <c r="AY239" s="151" t="s">
        <v>168</v>
      </c>
    </row>
    <row r="240" spans="2:65" s="13" customFormat="1" ht="11.25">
      <c r="B240" s="156"/>
      <c r="D240" s="150" t="s">
        <v>179</v>
      </c>
      <c r="E240" s="157" t="s">
        <v>19</v>
      </c>
      <c r="F240" s="158" t="s">
        <v>766</v>
      </c>
      <c r="H240" s="159">
        <v>448.4</v>
      </c>
      <c r="I240" s="160"/>
      <c r="L240" s="156"/>
      <c r="M240" s="161"/>
      <c r="T240" s="162"/>
      <c r="AT240" s="157" t="s">
        <v>179</v>
      </c>
      <c r="AU240" s="157" t="s">
        <v>85</v>
      </c>
      <c r="AV240" s="13" t="s">
        <v>85</v>
      </c>
      <c r="AW240" s="13" t="s">
        <v>37</v>
      </c>
      <c r="AX240" s="13" t="s">
        <v>76</v>
      </c>
      <c r="AY240" s="157" t="s">
        <v>168</v>
      </c>
    </row>
    <row r="241" spans="2:65" s="14" customFormat="1" ht="11.25">
      <c r="B241" s="163"/>
      <c r="D241" s="150" t="s">
        <v>179</v>
      </c>
      <c r="E241" s="164" t="s">
        <v>19</v>
      </c>
      <c r="F241" s="165" t="s">
        <v>183</v>
      </c>
      <c r="H241" s="166">
        <v>448.4</v>
      </c>
      <c r="I241" s="167"/>
      <c r="L241" s="163"/>
      <c r="M241" s="168"/>
      <c r="T241" s="169"/>
      <c r="AT241" s="164" t="s">
        <v>179</v>
      </c>
      <c r="AU241" s="164" t="s">
        <v>85</v>
      </c>
      <c r="AV241" s="14" t="s">
        <v>175</v>
      </c>
      <c r="AW241" s="14" t="s">
        <v>37</v>
      </c>
      <c r="AX241" s="14" t="s">
        <v>83</v>
      </c>
      <c r="AY241" s="164" t="s">
        <v>168</v>
      </c>
    </row>
    <row r="242" spans="2:65" s="1" customFormat="1" ht="66.75" customHeight="1">
      <c r="B242" s="33"/>
      <c r="C242" s="132" t="s">
        <v>331</v>
      </c>
      <c r="D242" s="132" t="s">
        <v>170</v>
      </c>
      <c r="E242" s="133" t="s">
        <v>767</v>
      </c>
      <c r="F242" s="134" t="s">
        <v>768</v>
      </c>
      <c r="G242" s="135" t="s">
        <v>173</v>
      </c>
      <c r="H242" s="136">
        <v>389.9</v>
      </c>
      <c r="I242" s="137"/>
      <c r="J242" s="138">
        <f>ROUND(I242*H242,2)</f>
        <v>0</v>
      </c>
      <c r="K242" s="134" t="s">
        <v>174</v>
      </c>
      <c r="L242" s="33"/>
      <c r="M242" s="139" t="s">
        <v>19</v>
      </c>
      <c r="N242" s="140" t="s">
        <v>47</v>
      </c>
      <c r="P242" s="141">
        <f>O242*H242</f>
        <v>0</v>
      </c>
      <c r="Q242" s="141">
        <v>9.8000000000000004E-2</v>
      </c>
      <c r="R242" s="141">
        <f>Q242*H242</f>
        <v>38.2102</v>
      </c>
      <c r="S242" s="141">
        <v>0</v>
      </c>
      <c r="T242" s="142">
        <f>S242*H242</f>
        <v>0</v>
      </c>
      <c r="AR242" s="143" t="s">
        <v>175</v>
      </c>
      <c r="AT242" s="143" t="s">
        <v>170</v>
      </c>
      <c r="AU242" s="143" t="s">
        <v>85</v>
      </c>
      <c r="AY242" s="18" t="s">
        <v>168</v>
      </c>
      <c r="BE242" s="144">
        <f>IF(N242="základní",J242,0)</f>
        <v>0</v>
      </c>
      <c r="BF242" s="144">
        <f>IF(N242="snížená",J242,0)</f>
        <v>0</v>
      </c>
      <c r="BG242" s="144">
        <f>IF(N242="zákl. přenesená",J242,0)</f>
        <v>0</v>
      </c>
      <c r="BH242" s="144">
        <f>IF(N242="sníž. přenesená",J242,0)</f>
        <v>0</v>
      </c>
      <c r="BI242" s="144">
        <f>IF(N242="nulová",J242,0)</f>
        <v>0</v>
      </c>
      <c r="BJ242" s="18" t="s">
        <v>83</v>
      </c>
      <c r="BK242" s="144">
        <f>ROUND(I242*H242,2)</f>
        <v>0</v>
      </c>
      <c r="BL242" s="18" t="s">
        <v>175</v>
      </c>
      <c r="BM242" s="143" t="s">
        <v>769</v>
      </c>
    </row>
    <row r="243" spans="2:65" s="1" customFormat="1" ht="11.25">
      <c r="B243" s="33"/>
      <c r="D243" s="145" t="s">
        <v>177</v>
      </c>
      <c r="F243" s="146" t="s">
        <v>770</v>
      </c>
      <c r="I243" s="147"/>
      <c r="L243" s="33"/>
      <c r="M243" s="148"/>
      <c r="T243" s="54"/>
      <c r="AT243" s="18" t="s">
        <v>177</v>
      </c>
      <c r="AU243" s="18" t="s">
        <v>85</v>
      </c>
    </row>
    <row r="244" spans="2:65" s="12" customFormat="1" ht="22.5">
      <c r="B244" s="149"/>
      <c r="D244" s="150" t="s">
        <v>179</v>
      </c>
      <c r="E244" s="151" t="s">
        <v>19</v>
      </c>
      <c r="F244" s="152" t="s">
        <v>771</v>
      </c>
      <c r="H244" s="151" t="s">
        <v>19</v>
      </c>
      <c r="I244" s="153"/>
      <c r="L244" s="149"/>
      <c r="M244" s="154"/>
      <c r="T244" s="155"/>
      <c r="AT244" s="151" t="s">
        <v>179</v>
      </c>
      <c r="AU244" s="151" t="s">
        <v>85</v>
      </c>
      <c r="AV244" s="12" t="s">
        <v>83</v>
      </c>
      <c r="AW244" s="12" t="s">
        <v>37</v>
      </c>
      <c r="AX244" s="12" t="s">
        <v>76</v>
      </c>
      <c r="AY244" s="151" t="s">
        <v>168</v>
      </c>
    </row>
    <row r="245" spans="2:65" s="12" customFormat="1" ht="11.25">
      <c r="B245" s="149"/>
      <c r="D245" s="150" t="s">
        <v>179</v>
      </c>
      <c r="E245" s="151" t="s">
        <v>19</v>
      </c>
      <c r="F245" s="152" t="s">
        <v>181</v>
      </c>
      <c r="H245" s="151" t="s">
        <v>19</v>
      </c>
      <c r="I245" s="153"/>
      <c r="L245" s="149"/>
      <c r="M245" s="154"/>
      <c r="T245" s="155"/>
      <c r="AT245" s="151" t="s">
        <v>179</v>
      </c>
      <c r="AU245" s="151" t="s">
        <v>85</v>
      </c>
      <c r="AV245" s="12" t="s">
        <v>83</v>
      </c>
      <c r="AW245" s="12" t="s">
        <v>37</v>
      </c>
      <c r="AX245" s="12" t="s">
        <v>76</v>
      </c>
      <c r="AY245" s="151" t="s">
        <v>168</v>
      </c>
    </row>
    <row r="246" spans="2:65" s="13" customFormat="1" ht="11.25">
      <c r="B246" s="156"/>
      <c r="D246" s="150" t="s">
        <v>179</v>
      </c>
      <c r="E246" s="157" t="s">
        <v>19</v>
      </c>
      <c r="F246" s="158" t="s">
        <v>759</v>
      </c>
      <c r="H246" s="159">
        <v>389.9</v>
      </c>
      <c r="I246" s="160"/>
      <c r="L246" s="156"/>
      <c r="M246" s="161"/>
      <c r="T246" s="162"/>
      <c r="AT246" s="157" t="s">
        <v>179</v>
      </c>
      <c r="AU246" s="157" t="s">
        <v>85</v>
      </c>
      <c r="AV246" s="13" t="s">
        <v>85</v>
      </c>
      <c r="AW246" s="13" t="s">
        <v>37</v>
      </c>
      <c r="AX246" s="13" t="s">
        <v>76</v>
      </c>
      <c r="AY246" s="157" t="s">
        <v>168</v>
      </c>
    </row>
    <row r="247" spans="2:65" s="14" customFormat="1" ht="11.25">
      <c r="B247" s="163"/>
      <c r="D247" s="150" t="s">
        <v>179</v>
      </c>
      <c r="E247" s="164" t="s">
        <v>19</v>
      </c>
      <c r="F247" s="165" t="s">
        <v>183</v>
      </c>
      <c r="H247" s="166">
        <v>389.9</v>
      </c>
      <c r="I247" s="167"/>
      <c r="L247" s="163"/>
      <c r="M247" s="168"/>
      <c r="T247" s="169"/>
      <c r="AT247" s="164" t="s">
        <v>179</v>
      </c>
      <c r="AU247" s="164" t="s">
        <v>85</v>
      </c>
      <c r="AV247" s="14" t="s">
        <v>175</v>
      </c>
      <c r="AW247" s="14" t="s">
        <v>37</v>
      </c>
      <c r="AX247" s="14" t="s">
        <v>83</v>
      </c>
      <c r="AY247" s="164" t="s">
        <v>168</v>
      </c>
    </row>
    <row r="248" spans="2:65" s="1" customFormat="1" ht="24.2" customHeight="1">
      <c r="B248" s="33"/>
      <c r="C248" s="181" t="s">
        <v>339</v>
      </c>
      <c r="D248" s="181" t="s">
        <v>446</v>
      </c>
      <c r="E248" s="182" t="s">
        <v>772</v>
      </c>
      <c r="F248" s="183" t="s">
        <v>773</v>
      </c>
      <c r="G248" s="184" t="s">
        <v>173</v>
      </c>
      <c r="H248" s="185">
        <v>393.79899999999998</v>
      </c>
      <c r="I248" s="186"/>
      <c r="J248" s="187">
        <f>ROUND(I248*H248,2)</f>
        <v>0</v>
      </c>
      <c r="K248" s="183" t="s">
        <v>322</v>
      </c>
      <c r="L248" s="188"/>
      <c r="M248" s="189" t="s">
        <v>19</v>
      </c>
      <c r="N248" s="190" t="s">
        <v>47</v>
      </c>
      <c r="P248" s="141">
        <f>O248*H248</f>
        <v>0</v>
      </c>
      <c r="Q248" s="141">
        <v>0.14499999999999999</v>
      </c>
      <c r="R248" s="141">
        <f>Q248*H248</f>
        <v>57.100854999999996</v>
      </c>
      <c r="S248" s="141">
        <v>0</v>
      </c>
      <c r="T248" s="142">
        <f>S248*H248</f>
        <v>0</v>
      </c>
      <c r="AR248" s="143" t="s">
        <v>230</v>
      </c>
      <c r="AT248" s="143" t="s">
        <v>446</v>
      </c>
      <c r="AU248" s="143" t="s">
        <v>85</v>
      </c>
      <c r="AY248" s="18" t="s">
        <v>168</v>
      </c>
      <c r="BE248" s="144">
        <f>IF(N248="základní",J248,0)</f>
        <v>0</v>
      </c>
      <c r="BF248" s="144">
        <f>IF(N248="snížená",J248,0)</f>
        <v>0</v>
      </c>
      <c r="BG248" s="144">
        <f>IF(N248="zákl. přenesená",J248,0)</f>
        <v>0</v>
      </c>
      <c r="BH248" s="144">
        <f>IF(N248="sníž. přenesená",J248,0)</f>
        <v>0</v>
      </c>
      <c r="BI248" s="144">
        <f>IF(N248="nulová",J248,0)</f>
        <v>0</v>
      </c>
      <c r="BJ248" s="18" t="s">
        <v>83</v>
      </c>
      <c r="BK248" s="144">
        <f>ROUND(I248*H248,2)</f>
        <v>0</v>
      </c>
      <c r="BL248" s="18" t="s">
        <v>175</v>
      </c>
      <c r="BM248" s="143" t="s">
        <v>774</v>
      </c>
    </row>
    <row r="249" spans="2:65" s="1" customFormat="1" ht="19.5">
      <c r="B249" s="33"/>
      <c r="D249" s="150" t="s">
        <v>324</v>
      </c>
      <c r="F249" s="177" t="s">
        <v>775</v>
      </c>
      <c r="I249" s="147"/>
      <c r="L249" s="33"/>
      <c r="M249" s="148"/>
      <c r="T249" s="54"/>
      <c r="AT249" s="18" t="s">
        <v>324</v>
      </c>
      <c r="AU249" s="18" t="s">
        <v>85</v>
      </c>
    </row>
    <row r="250" spans="2:65" s="12" customFormat="1" ht="11.25">
      <c r="B250" s="149"/>
      <c r="D250" s="150" t="s">
        <v>179</v>
      </c>
      <c r="E250" s="151" t="s">
        <v>19</v>
      </c>
      <c r="F250" s="152" t="s">
        <v>776</v>
      </c>
      <c r="H250" s="151" t="s">
        <v>19</v>
      </c>
      <c r="I250" s="153"/>
      <c r="L250" s="149"/>
      <c r="M250" s="154"/>
      <c r="T250" s="155"/>
      <c r="AT250" s="151" t="s">
        <v>179</v>
      </c>
      <c r="AU250" s="151" t="s">
        <v>85</v>
      </c>
      <c r="AV250" s="12" t="s">
        <v>83</v>
      </c>
      <c r="AW250" s="12" t="s">
        <v>37</v>
      </c>
      <c r="AX250" s="12" t="s">
        <v>76</v>
      </c>
      <c r="AY250" s="151" t="s">
        <v>168</v>
      </c>
    </row>
    <row r="251" spans="2:65" s="12" customFormat="1" ht="11.25">
      <c r="B251" s="149"/>
      <c r="D251" s="150" t="s">
        <v>179</v>
      </c>
      <c r="E251" s="151" t="s">
        <v>19</v>
      </c>
      <c r="F251" s="152" t="s">
        <v>777</v>
      </c>
      <c r="H251" s="151" t="s">
        <v>19</v>
      </c>
      <c r="I251" s="153"/>
      <c r="L251" s="149"/>
      <c r="M251" s="154"/>
      <c r="T251" s="155"/>
      <c r="AT251" s="151" t="s">
        <v>179</v>
      </c>
      <c r="AU251" s="151" t="s">
        <v>85</v>
      </c>
      <c r="AV251" s="12" t="s">
        <v>83</v>
      </c>
      <c r="AW251" s="12" t="s">
        <v>37</v>
      </c>
      <c r="AX251" s="12" t="s">
        <v>76</v>
      </c>
      <c r="AY251" s="151" t="s">
        <v>168</v>
      </c>
    </row>
    <row r="252" spans="2:65" s="13" customFormat="1" ht="11.25">
      <c r="B252" s="156"/>
      <c r="D252" s="150" t="s">
        <v>179</v>
      </c>
      <c r="E252" s="157" t="s">
        <v>19</v>
      </c>
      <c r="F252" s="158" t="s">
        <v>778</v>
      </c>
      <c r="H252" s="159">
        <v>393.79899999999998</v>
      </c>
      <c r="I252" s="160"/>
      <c r="L252" s="156"/>
      <c r="M252" s="161"/>
      <c r="T252" s="162"/>
      <c r="AT252" s="157" t="s">
        <v>179</v>
      </c>
      <c r="AU252" s="157" t="s">
        <v>85</v>
      </c>
      <c r="AV252" s="13" t="s">
        <v>85</v>
      </c>
      <c r="AW252" s="13" t="s">
        <v>37</v>
      </c>
      <c r="AX252" s="13" t="s">
        <v>76</v>
      </c>
      <c r="AY252" s="157" t="s">
        <v>168</v>
      </c>
    </row>
    <row r="253" spans="2:65" s="14" customFormat="1" ht="11.25">
      <c r="B253" s="163"/>
      <c r="D253" s="150" t="s">
        <v>179</v>
      </c>
      <c r="E253" s="164" t="s">
        <v>19</v>
      </c>
      <c r="F253" s="165" t="s">
        <v>183</v>
      </c>
      <c r="H253" s="166">
        <v>393.79899999999998</v>
      </c>
      <c r="I253" s="167"/>
      <c r="L253" s="163"/>
      <c r="M253" s="168"/>
      <c r="T253" s="169"/>
      <c r="AT253" s="164" t="s">
        <v>179</v>
      </c>
      <c r="AU253" s="164" t="s">
        <v>85</v>
      </c>
      <c r="AV253" s="14" t="s">
        <v>175</v>
      </c>
      <c r="AW253" s="14" t="s">
        <v>37</v>
      </c>
      <c r="AX253" s="14" t="s">
        <v>83</v>
      </c>
      <c r="AY253" s="164" t="s">
        <v>168</v>
      </c>
    </row>
    <row r="254" spans="2:65" s="11" customFormat="1" ht="22.9" customHeight="1">
      <c r="B254" s="120"/>
      <c r="D254" s="121" t="s">
        <v>75</v>
      </c>
      <c r="E254" s="130" t="s">
        <v>241</v>
      </c>
      <c r="F254" s="130" t="s">
        <v>318</v>
      </c>
      <c r="I254" s="123"/>
      <c r="J254" s="131">
        <f>BK254</f>
        <v>0</v>
      </c>
      <c r="L254" s="120"/>
      <c r="M254" s="125"/>
      <c r="P254" s="126">
        <f>SUM(P255:P304)</f>
        <v>0</v>
      </c>
      <c r="R254" s="126">
        <f>SUM(R255:R304)</f>
        <v>79.927612400000001</v>
      </c>
      <c r="T254" s="127">
        <f>SUM(T255:T304)</f>
        <v>0</v>
      </c>
      <c r="AR254" s="121" t="s">
        <v>83</v>
      </c>
      <c r="AT254" s="128" t="s">
        <v>75</v>
      </c>
      <c r="AU254" s="128" t="s">
        <v>83</v>
      </c>
      <c r="AY254" s="121" t="s">
        <v>168</v>
      </c>
      <c r="BK254" s="129">
        <f>SUM(BK255:BK304)</f>
        <v>0</v>
      </c>
    </row>
    <row r="255" spans="2:65" s="1" customFormat="1" ht="62.65" customHeight="1">
      <c r="B255" s="33"/>
      <c r="C255" s="132" t="s">
        <v>346</v>
      </c>
      <c r="D255" s="132" t="s">
        <v>170</v>
      </c>
      <c r="E255" s="133" t="s">
        <v>440</v>
      </c>
      <c r="F255" s="134" t="s">
        <v>441</v>
      </c>
      <c r="G255" s="135" t="s">
        <v>251</v>
      </c>
      <c r="H255" s="136">
        <v>224</v>
      </c>
      <c r="I255" s="137"/>
      <c r="J255" s="138">
        <f>ROUND(I255*H255,2)</f>
        <v>0</v>
      </c>
      <c r="K255" s="134" t="s">
        <v>174</v>
      </c>
      <c r="L255" s="33"/>
      <c r="M255" s="139" t="s">
        <v>19</v>
      </c>
      <c r="N255" s="140" t="s">
        <v>47</v>
      </c>
      <c r="P255" s="141">
        <f>O255*H255</f>
        <v>0</v>
      </c>
      <c r="Q255" s="141">
        <v>8.9779999999999999E-2</v>
      </c>
      <c r="R255" s="141">
        <f>Q255*H255</f>
        <v>20.110720000000001</v>
      </c>
      <c r="S255" s="141">
        <v>0</v>
      </c>
      <c r="T255" s="142">
        <f>S255*H255</f>
        <v>0</v>
      </c>
      <c r="AR255" s="143" t="s">
        <v>175</v>
      </c>
      <c r="AT255" s="143" t="s">
        <v>170</v>
      </c>
      <c r="AU255" s="143" t="s">
        <v>85</v>
      </c>
      <c r="AY255" s="18" t="s">
        <v>168</v>
      </c>
      <c r="BE255" s="144">
        <f>IF(N255="základní",J255,0)</f>
        <v>0</v>
      </c>
      <c r="BF255" s="144">
        <f>IF(N255="snížená",J255,0)</f>
        <v>0</v>
      </c>
      <c r="BG255" s="144">
        <f>IF(N255="zákl. přenesená",J255,0)</f>
        <v>0</v>
      </c>
      <c r="BH255" s="144">
        <f>IF(N255="sníž. přenesená",J255,0)</f>
        <v>0</v>
      </c>
      <c r="BI255" s="144">
        <f>IF(N255="nulová",J255,0)</f>
        <v>0</v>
      </c>
      <c r="BJ255" s="18" t="s">
        <v>83</v>
      </c>
      <c r="BK255" s="144">
        <f>ROUND(I255*H255,2)</f>
        <v>0</v>
      </c>
      <c r="BL255" s="18" t="s">
        <v>175</v>
      </c>
      <c r="BM255" s="143" t="s">
        <v>779</v>
      </c>
    </row>
    <row r="256" spans="2:65" s="1" customFormat="1" ht="11.25">
      <c r="B256" s="33"/>
      <c r="D256" s="145" t="s">
        <v>177</v>
      </c>
      <c r="F256" s="146" t="s">
        <v>443</v>
      </c>
      <c r="I256" s="147"/>
      <c r="L256" s="33"/>
      <c r="M256" s="148"/>
      <c r="T256" s="54"/>
      <c r="AT256" s="18" t="s">
        <v>177</v>
      </c>
      <c r="AU256" s="18" t="s">
        <v>85</v>
      </c>
    </row>
    <row r="257" spans="2:65" s="12" customFormat="1" ht="11.25">
      <c r="B257" s="149"/>
      <c r="D257" s="150" t="s">
        <v>179</v>
      </c>
      <c r="E257" s="151" t="s">
        <v>19</v>
      </c>
      <c r="F257" s="152" t="s">
        <v>780</v>
      </c>
      <c r="H257" s="151" t="s">
        <v>19</v>
      </c>
      <c r="I257" s="153"/>
      <c r="L257" s="149"/>
      <c r="M257" s="154"/>
      <c r="T257" s="155"/>
      <c r="AT257" s="151" t="s">
        <v>179</v>
      </c>
      <c r="AU257" s="151" t="s">
        <v>85</v>
      </c>
      <c r="AV257" s="12" t="s">
        <v>83</v>
      </c>
      <c r="AW257" s="12" t="s">
        <v>37</v>
      </c>
      <c r="AX257" s="12" t="s">
        <v>76</v>
      </c>
      <c r="AY257" s="151" t="s">
        <v>168</v>
      </c>
    </row>
    <row r="258" spans="2:65" s="12" customFormat="1" ht="11.25">
      <c r="B258" s="149"/>
      <c r="D258" s="150" t="s">
        <v>179</v>
      </c>
      <c r="E258" s="151" t="s">
        <v>19</v>
      </c>
      <c r="F258" s="152" t="s">
        <v>181</v>
      </c>
      <c r="H258" s="151" t="s">
        <v>19</v>
      </c>
      <c r="I258" s="153"/>
      <c r="L258" s="149"/>
      <c r="M258" s="154"/>
      <c r="T258" s="155"/>
      <c r="AT258" s="151" t="s">
        <v>179</v>
      </c>
      <c r="AU258" s="151" t="s">
        <v>85</v>
      </c>
      <c r="AV258" s="12" t="s">
        <v>83</v>
      </c>
      <c r="AW258" s="12" t="s">
        <v>37</v>
      </c>
      <c r="AX258" s="12" t="s">
        <v>76</v>
      </c>
      <c r="AY258" s="151" t="s">
        <v>168</v>
      </c>
    </row>
    <row r="259" spans="2:65" s="13" customFormat="1" ht="11.25">
      <c r="B259" s="156"/>
      <c r="D259" s="150" t="s">
        <v>179</v>
      </c>
      <c r="E259" s="157" t="s">
        <v>19</v>
      </c>
      <c r="F259" s="158" t="s">
        <v>781</v>
      </c>
      <c r="H259" s="159">
        <v>224</v>
      </c>
      <c r="I259" s="160"/>
      <c r="L259" s="156"/>
      <c r="M259" s="161"/>
      <c r="T259" s="162"/>
      <c r="AT259" s="157" t="s">
        <v>179</v>
      </c>
      <c r="AU259" s="157" t="s">
        <v>85</v>
      </c>
      <c r="AV259" s="13" t="s">
        <v>85</v>
      </c>
      <c r="AW259" s="13" t="s">
        <v>37</v>
      </c>
      <c r="AX259" s="13" t="s">
        <v>76</v>
      </c>
      <c r="AY259" s="157" t="s">
        <v>168</v>
      </c>
    </row>
    <row r="260" spans="2:65" s="14" customFormat="1" ht="11.25">
      <c r="B260" s="163"/>
      <c r="D260" s="150" t="s">
        <v>179</v>
      </c>
      <c r="E260" s="164" t="s">
        <v>19</v>
      </c>
      <c r="F260" s="165" t="s">
        <v>183</v>
      </c>
      <c r="H260" s="166">
        <v>224</v>
      </c>
      <c r="I260" s="167"/>
      <c r="L260" s="163"/>
      <c r="M260" s="168"/>
      <c r="T260" s="169"/>
      <c r="AT260" s="164" t="s">
        <v>179</v>
      </c>
      <c r="AU260" s="164" t="s">
        <v>85</v>
      </c>
      <c r="AV260" s="14" t="s">
        <v>175</v>
      </c>
      <c r="AW260" s="14" t="s">
        <v>37</v>
      </c>
      <c r="AX260" s="14" t="s">
        <v>83</v>
      </c>
      <c r="AY260" s="164" t="s">
        <v>168</v>
      </c>
    </row>
    <row r="261" spans="2:65" s="1" customFormat="1" ht="16.5" customHeight="1">
      <c r="B261" s="33"/>
      <c r="C261" s="181" t="s">
        <v>7</v>
      </c>
      <c r="D261" s="181" t="s">
        <v>446</v>
      </c>
      <c r="E261" s="182" t="s">
        <v>447</v>
      </c>
      <c r="F261" s="183" t="s">
        <v>448</v>
      </c>
      <c r="G261" s="184" t="s">
        <v>173</v>
      </c>
      <c r="H261" s="185">
        <v>22.847999999999999</v>
      </c>
      <c r="I261" s="186"/>
      <c r="J261" s="187">
        <f>ROUND(I261*H261,2)</f>
        <v>0</v>
      </c>
      <c r="K261" s="183" t="s">
        <v>174</v>
      </c>
      <c r="L261" s="188"/>
      <c r="M261" s="189" t="s">
        <v>19</v>
      </c>
      <c r="N261" s="190" t="s">
        <v>47</v>
      </c>
      <c r="P261" s="141">
        <f>O261*H261</f>
        <v>0</v>
      </c>
      <c r="Q261" s="141">
        <v>0.222</v>
      </c>
      <c r="R261" s="141">
        <f>Q261*H261</f>
        <v>5.0722559999999994</v>
      </c>
      <c r="S261" s="141">
        <v>0</v>
      </c>
      <c r="T261" s="142">
        <f>S261*H261</f>
        <v>0</v>
      </c>
      <c r="AR261" s="143" t="s">
        <v>230</v>
      </c>
      <c r="AT261" s="143" t="s">
        <v>446</v>
      </c>
      <c r="AU261" s="143" t="s">
        <v>85</v>
      </c>
      <c r="AY261" s="18" t="s">
        <v>168</v>
      </c>
      <c r="BE261" s="144">
        <f>IF(N261="základní",J261,0)</f>
        <v>0</v>
      </c>
      <c r="BF261" s="144">
        <f>IF(N261="snížená",J261,0)</f>
        <v>0</v>
      </c>
      <c r="BG261" s="144">
        <f>IF(N261="zákl. přenesená",J261,0)</f>
        <v>0</v>
      </c>
      <c r="BH261" s="144">
        <f>IF(N261="sníž. přenesená",J261,0)</f>
        <v>0</v>
      </c>
      <c r="BI261" s="144">
        <f>IF(N261="nulová",J261,0)</f>
        <v>0</v>
      </c>
      <c r="BJ261" s="18" t="s">
        <v>83</v>
      </c>
      <c r="BK261" s="144">
        <f>ROUND(I261*H261,2)</f>
        <v>0</v>
      </c>
      <c r="BL261" s="18" t="s">
        <v>175</v>
      </c>
      <c r="BM261" s="143" t="s">
        <v>782</v>
      </c>
    </row>
    <row r="262" spans="2:65" s="12" customFormat="1" ht="11.25">
      <c r="B262" s="149"/>
      <c r="D262" s="150" t="s">
        <v>179</v>
      </c>
      <c r="E262" s="151" t="s">
        <v>19</v>
      </c>
      <c r="F262" s="152" t="s">
        <v>450</v>
      </c>
      <c r="H262" s="151" t="s">
        <v>19</v>
      </c>
      <c r="I262" s="153"/>
      <c r="L262" s="149"/>
      <c r="M262" s="154"/>
      <c r="T262" s="155"/>
      <c r="AT262" s="151" t="s">
        <v>179</v>
      </c>
      <c r="AU262" s="151" t="s">
        <v>85</v>
      </c>
      <c r="AV262" s="12" t="s">
        <v>83</v>
      </c>
      <c r="AW262" s="12" t="s">
        <v>37</v>
      </c>
      <c r="AX262" s="12" t="s">
        <v>76</v>
      </c>
      <c r="AY262" s="151" t="s">
        <v>168</v>
      </c>
    </row>
    <row r="263" spans="2:65" s="13" customFormat="1" ht="11.25">
      <c r="B263" s="156"/>
      <c r="D263" s="150" t="s">
        <v>179</v>
      </c>
      <c r="E263" s="157" t="s">
        <v>19</v>
      </c>
      <c r="F263" s="158" t="s">
        <v>783</v>
      </c>
      <c r="H263" s="159">
        <v>22.847999999999999</v>
      </c>
      <c r="I263" s="160"/>
      <c r="L263" s="156"/>
      <c r="M263" s="161"/>
      <c r="T263" s="162"/>
      <c r="AT263" s="157" t="s">
        <v>179</v>
      </c>
      <c r="AU263" s="157" t="s">
        <v>85</v>
      </c>
      <c r="AV263" s="13" t="s">
        <v>85</v>
      </c>
      <c r="AW263" s="13" t="s">
        <v>37</v>
      </c>
      <c r="AX263" s="13" t="s">
        <v>76</v>
      </c>
      <c r="AY263" s="157" t="s">
        <v>168</v>
      </c>
    </row>
    <row r="264" spans="2:65" s="14" customFormat="1" ht="11.25">
      <c r="B264" s="163"/>
      <c r="D264" s="150" t="s">
        <v>179</v>
      </c>
      <c r="E264" s="164" t="s">
        <v>19</v>
      </c>
      <c r="F264" s="165" t="s">
        <v>183</v>
      </c>
      <c r="H264" s="166">
        <v>22.847999999999999</v>
      </c>
      <c r="I264" s="167"/>
      <c r="L264" s="163"/>
      <c r="M264" s="168"/>
      <c r="T264" s="169"/>
      <c r="AT264" s="164" t="s">
        <v>179</v>
      </c>
      <c r="AU264" s="164" t="s">
        <v>85</v>
      </c>
      <c r="AV264" s="14" t="s">
        <v>175</v>
      </c>
      <c r="AW264" s="14" t="s">
        <v>37</v>
      </c>
      <c r="AX264" s="14" t="s">
        <v>83</v>
      </c>
      <c r="AY264" s="164" t="s">
        <v>168</v>
      </c>
    </row>
    <row r="265" spans="2:65" s="1" customFormat="1" ht="49.15" customHeight="1">
      <c r="B265" s="33"/>
      <c r="C265" s="132" t="s">
        <v>360</v>
      </c>
      <c r="D265" s="132" t="s">
        <v>170</v>
      </c>
      <c r="E265" s="133" t="s">
        <v>452</v>
      </c>
      <c r="F265" s="134" t="s">
        <v>453</v>
      </c>
      <c r="G265" s="135" t="s">
        <v>251</v>
      </c>
      <c r="H265" s="136">
        <v>143</v>
      </c>
      <c r="I265" s="137"/>
      <c r="J265" s="138">
        <f>ROUND(I265*H265,2)</f>
        <v>0</v>
      </c>
      <c r="K265" s="134" t="s">
        <v>174</v>
      </c>
      <c r="L265" s="33"/>
      <c r="M265" s="139" t="s">
        <v>19</v>
      </c>
      <c r="N265" s="140" t="s">
        <v>47</v>
      </c>
      <c r="P265" s="141">
        <f>O265*H265</f>
        <v>0</v>
      </c>
      <c r="Q265" s="141">
        <v>0.16850000000000001</v>
      </c>
      <c r="R265" s="141">
        <f>Q265*H265</f>
        <v>24.095500000000001</v>
      </c>
      <c r="S265" s="141">
        <v>0</v>
      </c>
      <c r="T265" s="142">
        <f>S265*H265</f>
        <v>0</v>
      </c>
      <c r="AR265" s="143" t="s">
        <v>175</v>
      </c>
      <c r="AT265" s="143" t="s">
        <v>170</v>
      </c>
      <c r="AU265" s="143" t="s">
        <v>85</v>
      </c>
      <c r="AY265" s="18" t="s">
        <v>168</v>
      </c>
      <c r="BE265" s="144">
        <f>IF(N265="základní",J265,0)</f>
        <v>0</v>
      </c>
      <c r="BF265" s="144">
        <f>IF(N265="snížená",J265,0)</f>
        <v>0</v>
      </c>
      <c r="BG265" s="144">
        <f>IF(N265="zákl. přenesená",J265,0)</f>
        <v>0</v>
      </c>
      <c r="BH265" s="144">
        <f>IF(N265="sníž. přenesená",J265,0)</f>
        <v>0</v>
      </c>
      <c r="BI265" s="144">
        <f>IF(N265="nulová",J265,0)</f>
        <v>0</v>
      </c>
      <c r="BJ265" s="18" t="s">
        <v>83</v>
      </c>
      <c r="BK265" s="144">
        <f>ROUND(I265*H265,2)</f>
        <v>0</v>
      </c>
      <c r="BL265" s="18" t="s">
        <v>175</v>
      </c>
      <c r="BM265" s="143" t="s">
        <v>784</v>
      </c>
    </row>
    <row r="266" spans="2:65" s="1" customFormat="1" ht="11.25">
      <c r="B266" s="33"/>
      <c r="D266" s="145" t="s">
        <v>177</v>
      </c>
      <c r="F266" s="146" t="s">
        <v>455</v>
      </c>
      <c r="I266" s="147"/>
      <c r="L266" s="33"/>
      <c r="M266" s="148"/>
      <c r="T266" s="54"/>
      <c r="AT266" s="18" t="s">
        <v>177</v>
      </c>
      <c r="AU266" s="18" t="s">
        <v>85</v>
      </c>
    </row>
    <row r="267" spans="2:65" s="12" customFormat="1" ht="11.25">
      <c r="B267" s="149"/>
      <c r="D267" s="150" t="s">
        <v>179</v>
      </c>
      <c r="E267" s="151" t="s">
        <v>19</v>
      </c>
      <c r="F267" s="152" t="s">
        <v>456</v>
      </c>
      <c r="H267" s="151" t="s">
        <v>19</v>
      </c>
      <c r="I267" s="153"/>
      <c r="L267" s="149"/>
      <c r="M267" s="154"/>
      <c r="T267" s="155"/>
      <c r="AT267" s="151" t="s">
        <v>179</v>
      </c>
      <c r="AU267" s="151" t="s">
        <v>85</v>
      </c>
      <c r="AV267" s="12" t="s">
        <v>83</v>
      </c>
      <c r="AW267" s="12" t="s">
        <v>37</v>
      </c>
      <c r="AX267" s="12" t="s">
        <v>76</v>
      </c>
      <c r="AY267" s="151" t="s">
        <v>168</v>
      </c>
    </row>
    <row r="268" spans="2:65" s="12" customFormat="1" ht="11.25">
      <c r="B268" s="149"/>
      <c r="D268" s="150" t="s">
        <v>179</v>
      </c>
      <c r="E268" s="151" t="s">
        <v>19</v>
      </c>
      <c r="F268" s="152" t="s">
        <v>181</v>
      </c>
      <c r="H268" s="151" t="s">
        <v>19</v>
      </c>
      <c r="I268" s="153"/>
      <c r="L268" s="149"/>
      <c r="M268" s="154"/>
      <c r="T268" s="155"/>
      <c r="AT268" s="151" t="s">
        <v>179</v>
      </c>
      <c r="AU268" s="151" t="s">
        <v>85</v>
      </c>
      <c r="AV268" s="12" t="s">
        <v>83</v>
      </c>
      <c r="AW268" s="12" t="s">
        <v>37</v>
      </c>
      <c r="AX268" s="12" t="s">
        <v>76</v>
      </c>
      <c r="AY268" s="151" t="s">
        <v>168</v>
      </c>
    </row>
    <row r="269" spans="2:65" s="13" customFormat="1" ht="11.25">
      <c r="B269" s="156"/>
      <c r="D269" s="150" t="s">
        <v>179</v>
      </c>
      <c r="E269" s="157" t="s">
        <v>19</v>
      </c>
      <c r="F269" s="158" t="s">
        <v>785</v>
      </c>
      <c r="H269" s="159">
        <v>80</v>
      </c>
      <c r="I269" s="160"/>
      <c r="L269" s="156"/>
      <c r="M269" s="161"/>
      <c r="T269" s="162"/>
      <c r="AT269" s="157" t="s">
        <v>179</v>
      </c>
      <c r="AU269" s="157" t="s">
        <v>85</v>
      </c>
      <c r="AV269" s="13" t="s">
        <v>85</v>
      </c>
      <c r="AW269" s="13" t="s">
        <v>37</v>
      </c>
      <c r="AX269" s="13" t="s">
        <v>76</v>
      </c>
      <c r="AY269" s="157" t="s">
        <v>168</v>
      </c>
    </row>
    <row r="270" spans="2:65" s="13" customFormat="1" ht="11.25">
      <c r="B270" s="156"/>
      <c r="D270" s="150" t="s">
        <v>179</v>
      </c>
      <c r="E270" s="157" t="s">
        <v>19</v>
      </c>
      <c r="F270" s="158" t="s">
        <v>786</v>
      </c>
      <c r="H270" s="159">
        <v>63</v>
      </c>
      <c r="I270" s="160"/>
      <c r="L270" s="156"/>
      <c r="M270" s="161"/>
      <c r="T270" s="162"/>
      <c r="AT270" s="157" t="s">
        <v>179</v>
      </c>
      <c r="AU270" s="157" t="s">
        <v>85</v>
      </c>
      <c r="AV270" s="13" t="s">
        <v>85</v>
      </c>
      <c r="AW270" s="13" t="s">
        <v>37</v>
      </c>
      <c r="AX270" s="13" t="s">
        <v>76</v>
      </c>
      <c r="AY270" s="157" t="s">
        <v>168</v>
      </c>
    </row>
    <row r="271" spans="2:65" s="14" customFormat="1" ht="11.25">
      <c r="B271" s="163"/>
      <c r="D271" s="150" t="s">
        <v>179</v>
      </c>
      <c r="E271" s="164" t="s">
        <v>19</v>
      </c>
      <c r="F271" s="165" t="s">
        <v>183</v>
      </c>
      <c r="H271" s="166">
        <v>143</v>
      </c>
      <c r="I271" s="167"/>
      <c r="L271" s="163"/>
      <c r="M271" s="168"/>
      <c r="T271" s="169"/>
      <c r="AT271" s="164" t="s">
        <v>179</v>
      </c>
      <c r="AU271" s="164" t="s">
        <v>85</v>
      </c>
      <c r="AV271" s="14" t="s">
        <v>175</v>
      </c>
      <c r="AW271" s="14" t="s">
        <v>37</v>
      </c>
      <c r="AX271" s="14" t="s">
        <v>83</v>
      </c>
      <c r="AY271" s="164" t="s">
        <v>168</v>
      </c>
    </row>
    <row r="272" spans="2:65" s="1" customFormat="1" ht="24.2" customHeight="1">
      <c r="B272" s="33"/>
      <c r="C272" s="181" t="s">
        <v>366</v>
      </c>
      <c r="D272" s="181" t="s">
        <v>446</v>
      </c>
      <c r="E272" s="182" t="s">
        <v>460</v>
      </c>
      <c r="F272" s="183" t="s">
        <v>461</v>
      </c>
      <c r="G272" s="184" t="s">
        <v>251</v>
      </c>
      <c r="H272" s="185">
        <v>63.63</v>
      </c>
      <c r="I272" s="186"/>
      <c r="J272" s="187">
        <f>ROUND(I272*H272,2)</f>
        <v>0</v>
      </c>
      <c r="K272" s="183" t="s">
        <v>174</v>
      </c>
      <c r="L272" s="188"/>
      <c r="M272" s="189" t="s">
        <v>19</v>
      </c>
      <c r="N272" s="190" t="s">
        <v>47</v>
      </c>
      <c r="P272" s="141">
        <f>O272*H272</f>
        <v>0</v>
      </c>
      <c r="Q272" s="141">
        <v>0.08</v>
      </c>
      <c r="R272" s="141">
        <f>Q272*H272</f>
        <v>5.0904000000000007</v>
      </c>
      <c r="S272" s="141">
        <v>0</v>
      </c>
      <c r="T272" s="142">
        <f>S272*H272</f>
        <v>0</v>
      </c>
      <c r="AR272" s="143" t="s">
        <v>230</v>
      </c>
      <c r="AT272" s="143" t="s">
        <v>446</v>
      </c>
      <c r="AU272" s="143" t="s">
        <v>85</v>
      </c>
      <c r="AY272" s="18" t="s">
        <v>168</v>
      </c>
      <c r="BE272" s="144">
        <f>IF(N272="základní",J272,0)</f>
        <v>0</v>
      </c>
      <c r="BF272" s="144">
        <f>IF(N272="snížená",J272,0)</f>
        <v>0</v>
      </c>
      <c r="BG272" s="144">
        <f>IF(N272="zákl. přenesená",J272,0)</f>
        <v>0</v>
      </c>
      <c r="BH272" s="144">
        <f>IF(N272="sníž. přenesená",J272,0)</f>
        <v>0</v>
      </c>
      <c r="BI272" s="144">
        <f>IF(N272="nulová",J272,0)</f>
        <v>0</v>
      </c>
      <c r="BJ272" s="18" t="s">
        <v>83</v>
      </c>
      <c r="BK272" s="144">
        <f>ROUND(I272*H272,2)</f>
        <v>0</v>
      </c>
      <c r="BL272" s="18" t="s">
        <v>175</v>
      </c>
      <c r="BM272" s="143" t="s">
        <v>787</v>
      </c>
    </row>
    <row r="273" spans="2:65" s="12" customFormat="1" ht="11.25">
      <c r="B273" s="149"/>
      <c r="D273" s="150" t="s">
        <v>179</v>
      </c>
      <c r="E273" s="151" t="s">
        <v>19</v>
      </c>
      <c r="F273" s="152" t="s">
        <v>463</v>
      </c>
      <c r="H273" s="151" t="s">
        <v>19</v>
      </c>
      <c r="I273" s="153"/>
      <c r="L273" s="149"/>
      <c r="M273" s="154"/>
      <c r="T273" s="155"/>
      <c r="AT273" s="151" t="s">
        <v>179</v>
      </c>
      <c r="AU273" s="151" t="s">
        <v>85</v>
      </c>
      <c r="AV273" s="12" t="s">
        <v>83</v>
      </c>
      <c r="AW273" s="12" t="s">
        <v>37</v>
      </c>
      <c r="AX273" s="12" t="s">
        <v>76</v>
      </c>
      <c r="AY273" s="151" t="s">
        <v>168</v>
      </c>
    </row>
    <row r="274" spans="2:65" s="13" customFormat="1" ht="11.25">
      <c r="B274" s="156"/>
      <c r="D274" s="150" t="s">
        <v>179</v>
      </c>
      <c r="E274" s="157" t="s">
        <v>19</v>
      </c>
      <c r="F274" s="158" t="s">
        <v>788</v>
      </c>
      <c r="H274" s="159">
        <v>63.63</v>
      </c>
      <c r="I274" s="160"/>
      <c r="L274" s="156"/>
      <c r="M274" s="161"/>
      <c r="T274" s="162"/>
      <c r="AT274" s="157" t="s">
        <v>179</v>
      </c>
      <c r="AU274" s="157" t="s">
        <v>85</v>
      </c>
      <c r="AV274" s="13" t="s">
        <v>85</v>
      </c>
      <c r="AW274" s="13" t="s">
        <v>37</v>
      </c>
      <c r="AX274" s="13" t="s">
        <v>76</v>
      </c>
      <c r="AY274" s="157" t="s">
        <v>168</v>
      </c>
    </row>
    <row r="275" spans="2:65" s="14" customFormat="1" ht="11.25">
      <c r="B275" s="163"/>
      <c r="D275" s="150" t="s">
        <v>179</v>
      </c>
      <c r="E275" s="164" t="s">
        <v>19</v>
      </c>
      <c r="F275" s="165" t="s">
        <v>183</v>
      </c>
      <c r="H275" s="166">
        <v>63.63</v>
      </c>
      <c r="I275" s="167"/>
      <c r="L275" s="163"/>
      <c r="M275" s="168"/>
      <c r="T275" s="169"/>
      <c r="AT275" s="164" t="s">
        <v>179</v>
      </c>
      <c r="AU275" s="164" t="s">
        <v>85</v>
      </c>
      <c r="AV275" s="14" t="s">
        <v>175</v>
      </c>
      <c r="AW275" s="14" t="s">
        <v>37</v>
      </c>
      <c r="AX275" s="14" t="s">
        <v>83</v>
      </c>
      <c r="AY275" s="164" t="s">
        <v>168</v>
      </c>
    </row>
    <row r="276" spans="2:65" s="1" customFormat="1" ht="16.5" customHeight="1">
      <c r="B276" s="33"/>
      <c r="C276" s="181" t="s">
        <v>373</v>
      </c>
      <c r="D276" s="181" t="s">
        <v>446</v>
      </c>
      <c r="E276" s="182" t="s">
        <v>465</v>
      </c>
      <c r="F276" s="183" t="s">
        <v>466</v>
      </c>
      <c r="G276" s="184" t="s">
        <v>251</v>
      </c>
      <c r="H276" s="185">
        <v>80.8</v>
      </c>
      <c r="I276" s="186"/>
      <c r="J276" s="187">
        <f>ROUND(I276*H276,2)</f>
        <v>0</v>
      </c>
      <c r="K276" s="183" t="s">
        <v>174</v>
      </c>
      <c r="L276" s="188"/>
      <c r="M276" s="189" t="s">
        <v>19</v>
      </c>
      <c r="N276" s="190" t="s">
        <v>47</v>
      </c>
      <c r="P276" s="141">
        <f>O276*H276</f>
        <v>0</v>
      </c>
      <c r="Q276" s="141">
        <v>0.08</v>
      </c>
      <c r="R276" s="141">
        <f>Q276*H276</f>
        <v>6.4639999999999995</v>
      </c>
      <c r="S276" s="141">
        <v>0</v>
      </c>
      <c r="T276" s="142">
        <f>S276*H276</f>
        <v>0</v>
      </c>
      <c r="AR276" s="143" t="s">
        <v>230</v>
      </c>
      <c r="AT276" s="143" t="s">
        <v>446</v>
      </c>
      <c r="AU276" s="143" t="s">
        <v>85</v>
      </c>
      <c r="AY276" s="18" t="s">
        <v>168</v>
      </c>
      <c r="BE276" s="144">
        <f>IF(N276="základní",J276,0)</f>
        <v>0</v>
      </c>
      <c r="BF276" s="144">
        <f>IF(N276="snížená",J276,0)</f>
        <v>0</v>
      </c>
      <c r="BG276" s="144">
        <f>IF(N276="zákl. přenesená",J276,0)</f>
        <v>0</v>
      </c>
      <c r="BH276" s="144">
        <f>IF(N276="sníž. přenesená",J276,0)</f>
        <v>0</v>
      </c>
      <c r="BI276" s="144">
        <f>IF(N276="nulová",J276,0)</f>
        <v>0</v>
      </c>
      <c r="BJ276" s="18" t="s">
        <v>83</v>
      </c>
      <c r="BK276" s="144">
        <f>ROUND(I276*H276,2)</f>
        <v>0</v>
      </c>
      <c r="BL276" s="18" t="s">
        <v>175</v>
      </c>
      <c r="BM276" s="143" t="s">
        <v>789</v>
      </c>
    </row>
    <row r="277" spans="2:65" s="12" customFormat="1" ht="11.25">
      <c r="B277" s="149"/>
      <c r="D277" s="150" t="s">
        <v>179</v>
      </c>
      <c r="E277" s="151" t="s">
        <v>19</v>
      </c>
      <c r="F277" s="152" t="s">
        <v>463</v>
      </c>
      <c r="H277" s="151" t="s">
        <v>19</v>
      </c>
      <c r="I277" s="153"/>
      <c r="L277" s="149"/>
      <c r="M277" s="154"/>
      <c r="T277" s="155"/>
      <c r="AT277" s="151" t="s">
        <v>179</v>
      </c>
      <c r="AU277" s="151" t="s">
        <v>85</v>
      </c>
      <c r="AV277" s="12" t="s">
        <v>83</v>
      </c>
      <c r="AW277" s="12" t="s">
        <v>37</v>
      </c>
      <c r="AX277" s="12" t="s">
        <v>76</v>
      </c>
      <c r="AY277" s="151" t="s">
        <v>168</v>
      </c>
    </row>
    <row r="278" spans="2:65" s="13" customFormat="1" ht="11.25">
      <c r="B278" s="156"/>
      <c r="D278" s="150" t="s">
        <v>179</v>
      </c>
      <c r="E278" s="157" t="s">
        <v>19</v>
      </c>
      <c r="F278" s="158" t="s">
        <v>790</v>
      </c>
      <c r="H278" s="159">
        <v>80.8</v>
      </c>
      <c r="I278" s="160"/>
      <c r="L278" s="156"/>
      <c r="M278" s="161"/>
      <c r="T278" s="162"/>
      <c r="AT278" s="157" t="s">
        <v>179</v>
      </c>
      <c r="AU278" s="157" t="s">
        <v>85</v>
      </c>
      <c r="AV278" s="13" t="s">
        <v>85</v>
      </c>
      <c r="AW278" s="13" t="s">
        <v>37</v>
      </c>
      <c r="AX278" s="13" t="s">
        <v>76</v>
      </c>
      <c r="AY278" s="157" t="s">
        <v>168</v>
      </c>
    </row>
    <row r="279" spans="2:65" s="14" customFormat="1" ht="11.25">
      <c r="B279" s="163"/>
      <c r="D279" s="150" t="s">
        <v>179</v>
      </c>
      <c r="E279" s="164" t="s">
        <v>19</v>
      </c>
      <c r="F279" s="165" t="s">
        <v>183</v>
      </c>
      <c r="H279" s="166">
        <v>80.8</v>
      </c>
      <c r="I279" s="167"/>
      <c r="L279" s="163"/>
      <c r="M279" s="168"/>
      <c r="T279" s="169"/>
      <c r="AT279" s="164" t="s">
        <v>179</v>
      </c>
      <c r="AU279" s="164" t="s">
        <v>85</v>
      </c>
      <c r="AV279" s="14" t="s">
        <v>175</v>
      </c>
      <c r="AW279" s="14" t="s">
        <v>37</v>
      </c>
      <c r="AX279" s="14" t="s">
        <v>83</v>
      </c>
      <c r="AY279" s="164" t="s">
        <v>168</v>
      </c>
    </row>
    <row r="280" spans="2:65" s="1" customFormat="1" ht="24.2" customHeight="1">
      <c r="B280" s="33"/>
      <c r="C280" s="132" t="s">
        <v>696</v>
      </c>
      <c r="D280" s="132" t="s">
        <v>170</v>
      </c>
      <c r="E280" s="133" t="s">
        <v>473</v>
      </c>
      <c r="F280" s="134" t="s">
        <v>474</v>
      </c>
      <c r="G280" s="135" t="s">
        <v>283</v>
      </c>
      <c r="H280" s="136">
        <v>8.4600000000000009</v>
      </c>
      <c r="I280" s="137"/>
      <c r="J280" s="138">
        <f>ROUND(I280*H280,2)</f>
        <v>0</v>
      </c>
      <c r="K280" s="134" t="s">
        <v>174</v>
      </c>
      <c r="L280" s="33"/>
      <c r="M280" s="139" t="s">
        <v>19</v>
      </c>
      <c r="N280" s="140" t="s">
        <v>47</v>
      </c>
      <c r="P280" s="141">
        <f>O280*H280</f>
        <v>0</v>
      </c>
      <c r="Q280" s="141">
        <v>2.2563399999999998</v>
      </c>
      <c r="R280" s="141">
        <f>Q280*H280</f>
        <v>19.088636399999999</v>
      </c>
      <c r="S280" s="141">
        <v>0</v>
      </c>
      <c r="T280" s="142">
        <f>S280*H280</f>
        <v>0</v>
      </c>
      <c r="AR280" s="143" t="s">
        <v>175</v>
      </c>
      <c r="AT280" s="143" t="s">
        <v>170</v>
      </c>
      <c r="AU280" s="143" t="s">
        <v>85</v>
      </c>
      <c r="AY280" s="18" t="s">
        <v>168</v>
      </c>
      <c r="BE280" s="144">
        <f>IF(N280="základní",J280,0)</f>
        <v>0</v>
      </c>
      <c r="BF280" s="144">
        <f>IF(N280="snížená",J280,0)</f>
        <v>0</v>
      </c>
      <c r="BG280" s="144">
        <f>IF(N280="zákl. přenesená",J280,0)</f>
        <v>0</v>
      </c>
      <c r="BH280" s="144">
        <f>IF(N280="sníž. přenesená",J280,0)</f>
        <v>0</v>
      </c>
      <c r="BI280" s="144">
        <f>IF(N280="nulová",J280,0)</f>
        <v>0</v>
      </c>
      <c r="BJ280" s="18" t="s">
        <v>83</v>
      </c>
      <c r="BK280" s="144">
        <f>ROUND(I280*H280,2)</f>
        <v>0</v>
      </c>
      <c r="BL280" s="18" t="s">
        <v>175</v>
      </c>
      <c r="BM280" s="143" t="s">
        <v>791</v>
      </c>
    </row>
    <row r="281" spans="2:65" s="1" customFormat="1" ht="11.25">
      <c r="B281" s="33"/>
      <c r="D281" s="145" t="s">
        <v>177</v>
      </c>
      <c r="F281" s="146" t="s">
        <v>476</v>
      </c>
      <c r="I281" s="147"/>
      <c r="L281" s="33"/>
      <c r="M281" s="148"/>
      <c r="T281" s="54"/>
      <c r="AT281" s="18" t="s">
        <v>177</v>
      </c>
      <c r="AU281" s="18" t="s">
        <v>85</v>
      </c>
    </row>
    <row r="282" spans="2:65" s="12" customFormat="1" ht="11.25">
      <c r="B282" s="149"/>
      <c r="D282" s="150" t="s">
        <v>179</v>
      </c>
      <c r="E282" s="151" t="s">
        <v>19</v>
      </c>
      <c r="F282" s="152" t="s">
        <v>477</v>
      </c>
      <c r="H282" s="151" t="s">
        <v>19</v>
      </c>
      <c r="I282" s="153"/>
      <c r="L282" s="149"/>
      <c r="M282" s="154"/>
      <c r="T282" s="155"/>
      <c r="AT282" s="151" t="s">
        <v>179</v>
      </c>
      <c r="AU282" s="151" t="s">
        <v>85</v>
      </c>
      <c r="AV282" s="12" t="s">
        <v>83</v>
      </c>
      <c r="AW282" s="12" t="s">
        <v>37</v>
      </c>
      <c r="AX282" s="12" t="s">
        <v>76</v>
      </c>
      <c r="AY282" s="151" t="s">
        <v>168</v>
      </c>
    </row>
    <row r="283" spans="2:65" s="12" customFormat="1" ht="11.25">
      <c r="B283" s="149"/>
      <c r="D283" s="150" t="s">
        <v>179</v>
      </c>
      <c r="E283" s="151" t="s">
        <v>19</v>
      </c>
      <c r="F283" s="152" t="s">
        <v>478</v>
      </c>
      <c r="H283" s="151" t="s">
        <v>19</v>
      </c>
      <c r="I283" s="153"/>
      <c r="L283" s="149"/>
      <c r="M283" s="154"/>
      <c r="T283" s="155"/>
      <c r="AT283" s="151" t="s">
        <v>179</v>
      </c>
      <c r="AU283" s="151" t="s">
        <v>85</v>
      </c>
      <c r="AV283" s="12" t="s">
        <v>83</v>
      </c>
      <c r="AW283" s="12" t="s">
        <v>37</v>
      </c>
      <c r="AX283" s="12" t="s">
        <v>76</v>
      </c>
      <c r="AY283" s="151" t="s">
        <v>168</v>
      </c>
    </row>
    <row r="284" spans="2:65" s="13" customFormat="1" ht="11.25">
      <c r="B284" s="156"/>
      <c r="D284" s="150" t="s">
        <v>179</v>
      </c>
      <c r="E284" s="157" t="s">
        <v>19</v>
      </c>
      <c r="F284" s="158" t="s">
        <v>792</v>
      </c>
      <c r="H284" s="159">
        <v>2.86</v>
      </c>
      <c r="I284" s="160"/>
      <c r="L284" s="156"/>
      <c r="M284" s="161"/>
      <c r="T284" s="162"/>
      <c r="AT284" s="157" t="s">
        <v>179</v>
      </c>
      <c r="AU284" s="157" t="s">
        <v>85</v>
      </c>
      <c r="AV284" s="13" t="s">
        <v>85</v>
      </c>
      <c r="AW284" s="13" t="s">
        <v>37</v>
      </c>
      <c r="AX284" s="13" t="s">
        <v>76</v>
      </c>
      <c r="AY284" s="157" t="s">
        <v>168</v>
      </c>
    </row>
    <row r="285" spans="2:65" s="12" customFormat="1" ht="11.25">
      <c r="B285" s="149"/>
      <c r="D285" s="150" t="s">
        <v>179</v>
      </c>
      <c r="E285" s="151" t="s">
        <v>19</v>
      </c>
      <c r="F285" s="152" t="s">
        <v>480</v>
      </c>
      <c r="H285" s="151" t="s">
        <v>19</v>
      </c>
      <c r="I285" s="153"/>
      <c r="L285" s="149"/>
      <c r="M285" s="154"/>
      <c r="T285" s="155"/>
      <c r="AT285" s="151" t="s">
        <v>179</v>
      </c>
      <c r="AU285" s="151" t="s">
        <v>85</v>
      </c>
      <c r="AV285" s="12" t="s">
        <v>83</v>
      </c>
      <c r="AW285" s="12" t="s">
        <v>37</v>
      </c>
      <c r="AX285" s="12" t="s">
        <v>76</v>
      </c>
      <c r="AY285" s="151" t="s">
        <v>168</v>
      </c>
    </row>
    <row r="286" spans="2:65" s="13" customFormat="1" ht="11.25">
      <c r="B286" s="156"/>
      <c r="D286" s="150" t="s">
        <v>179</v>
      </c>
      <c r="E286" s="157" t="s">
        <v>19</v>
      </c>
      <c r="F286" s="158" t="s">
        <v>793</v>
      </c>
      <c r="H286" s="159">
        <v>5.6</v>
      </c>
      <c r="I286" s="160"/>
      <c r="L286" s="156"/>
      <c r="M286" s="161"/>
      <c r="T286" s="162"/>
      <c r="AT286" s="157" t="s">
        <v>179</v>
      </c>
      <c r="AU286" s="157" t="s">
        <v>85</v>
      </c>
      <c r="AV286" s="13" t="s">
        <v>85</v>
      </c>
      <c r="AW286" s="13" t="s">
        <v>37</v>
      </c>
      <c r="AX286" s="13" t="s">
        <v>76</v>
      </c>
      <c r="AY286" s="157" t="s">
        <v>168</v>
      </c>
    </row>
    <row r="287" spans="2:65" s="14" customFormat="1" ht="11.25">
      <c r="B287" s="163"/>
      <c r="D287" s="150" t="s">
        <v>179</v>
      </c>
      <c r="E287" s="164" t="s">
        <v>19</v>
      </c>
      <c r="F287" s="165" t="s">
        <v>183</v>
      </c>
      <c r="H287" s="166">
        <v>8.4600000000000009</v>
      </c>
      <c r="I287" s="167"/>
      <c r="L287" s="163"/>
      <c r="M287" s="168"/>
      <c r="T287" s="169"/>
      <c r="AT287" s="164" t="s">
        <v>179</v>
      </c>
      <c r="AU287" s="164" t="s">
        <v>85</v>
      </c>
      <c r="AV287" s="14" t="s">
        <v>175</v>
      </c>
      <c r="AW287" s="14" t="s">
        <v>37</v>
      </c>
      <c r="AX287" s="14" t="s">
        <v>83</v>
      </c>
      <c r="AY287" s="164" t="s">
        <v>168</v>
      </c>
    </row>
    <row r="288" spans="2:65" s="1" customFormat="1" ht="62.65" customHeight="1">
      <c r="B288" s="33"/>
      <c r="C288" s="132" t="s">
        <v>702</v>
      </c>
      <c r="D288" s="132" t="s">
        <v>170</v>
      </c>
      <c r="E288" s="133" t="s">
        <v>482</v>
      </c>
      <c r="F288" s="134" t="s">
        <v>483</v>
      </c>
      <c r="G288" s="135" t="s">
        <v>251</v>
      </c>
      <c r="H288" s="136">
        <v>10</v>
      </c>
      <c r="I288" s="137"/>
      <c r="J288" s="138">
        <f>ROUND(I288*H288,2)</f>
        <v>0</v>
      </c>
      <c r="K288" s="134" t="s">
        <v>174</v>
      </c>
      <c r="L288" s="33"/>
      <c r="M288" s="139" t="s">
        <v>19</v>
      </c>
      <c r="N288" s="140" t="s">
        <v>47</v>
      </c>
      <c r="P288" s="141">
        <f>O288*H288</f>
        <v>0</v>
      </c>
      <c r="Q288" s="141">
        <v>6.0999999999999997E-4</v>
      </c>
      <c r="R288" s="141">
        <f>Q288*H288</f>
        <v>6.0999999999999995E-3</v>
      </c>
      <c r="S288" s="141">
        <v>0</v>
      </c>
      <c r="T288" s="142">
        <f>S288*H288</f>
        <v>0</v>
      </c>
      <c r="AR288" s="143" t="s">
        <v>175</v>
      </c>
      <c r="AT288" s="143" t="s">
        <v>170</v>
      </c>
      <c r="AU288" s="143" t="s">
        <v>85</v>
      </c>
      <c r="AY288" s="18" t="s">
        <v>168</v>
      </c>
      <c r="BE288" s="144">
        <f>IF(N288="základní",J288,0)</f>
        <v>0</v>
      </c>
      <c r="BF288" s="144">
        <f>IF(N288="snížená",J288,0)</f>
        <v>0</v>
      </c>
      <c r="BG288" s="144">
        <f>IF(N288="zákl. přenesená",J288,0)</f>
        <v>0</v>
      </c>
      <c r="BH288" s="144">
        <f>IF(N288="sníž. přenesená",J288,0)</f>
        <v>0</v>
      </c>
      <c r="BI288" s="144">
        <f>IF(N288="nulová",J288,0)</f>
        <v>0</v>
      </c>
      <c r="BJ288" s="18" t="s">
        <v>83</v>
      </c>
      <c r="BK288" s="144">
        <f>ROUND(I288*H288,2)</f>
        <v>0</v>
      </c>
      <c r="BL288" s="18" t="s">
        <v>175</v>
      </c>
      <c r="BM288" s="143" t="s">
        <v>794</v>
      </c>
    </row>
    <row r="289" spans="2:65" s="1" customFormat="1" ht="11.25">
      <c r="B289" s="33"/>
      <c r="D289" s="145" t="s">
        <v>177</v>
      </c>
      <c r="F289" s="146" t="s">
        <v>485</v>
      </c>
      <c r="I289" s="147"/>
      <c r="L289" s="33"/>
      <c r="M289" s="148"/>
      <c r="T289" s="54"/>
      <c r="AT289" s="18" t="s">
        <v>177</v>
      </c>
      <c r="AU289" s="18" t="s">
        <v>85</v>
      </c>
    </row>
    <row r="290" spans="2:65" s="12" customFormat="1" ht="22.5">
      <c r="B290" s="149"/>
      <c r="D290" s="150" t="s">
        <v>179</v>
      </c>
      <c r="E290" s="151" t="s">
        <v>19</v>
      </c>
      <c r="F290" s="152" t="s">
        <v>486</v>
      </c>
      <c r="H290" s="151" t="s">
        <v>19</v>
      </c>
      <c r="I290" s="153"/>
      <c r="L290" s="149"/>
      <c r="M290" s="154"/>
      <c r="T290" s="155"/>
      <c r="AT290" s="151" t="s">
        <v>179</v>
      </c>
      <c r="AU290" s="151" t="s">
        <v>85</v>
      </c>
      <c r="AV290" s="12" t="s">
        <v>83</v>
      </c>
      <c r="AW290" s="12" t="s">
        <v>37</v>
      </c>
      <c r="AX290" s="12" t="s">
        <v>76</v>
      </c>
      <c r="AY290" s="151" t="s">
        <v>168</v>
      </c>
    </row>
    <row r="291" spans="2:65" s="12" customFormat="1" ht="11.25">
      <c r="B291" s="149"/>
      <c r="D291" s="150" t="s">
        <v>179</v>
      </c>
      <c r="E291" s="151" t="s">
        <v>19</v>
      </c>
      <c r="F291" s="152" t="s">
        <v>181</v>
      </c>
      <c r="H291" s="151" t="s">
        <v>19</v>
      </c>
      <c r="I291" s="153"/>
      <c r="L291" s="149"/>
      <c r="M291" s="154"/>
      <c r="T291" s="155"/>
      <c r="AT291" s="151" t="s">
        <v>179</v>
      </c>
      <c r="AU291" s="151" t="s">
        <v>85</v>
      </c>
      <c r="AV291" s="12" t="s">
        <v>83</v>
      </c>
      <c r="AW291" s="12" t="s">
        <v>37</v>
      </c>
      <c r="AX291" s="12" t="s">
        <v>76</v>
      </c>
      <c r="AY291" s="151" t="s">
        <v>168</v>
      </c>
    </row>
    <row r="292" spans="2:65" s="13" customFormat="1" ht="11.25">
      <c r="B292" s="156"/>
      <c r="D292" s="150" t="s">
        <v>179</v>
      </c>
      <c r="E292" s="157" t="s">
        <v>19</v>
      </c>
      <c r="F292" s="158" t="s">
        <v>795</v>
      </c>
      <c r="H292" s="159">
        <v>10</v>
      </c>
      <c r="I292" s="160"/>
      <c r="L292" s="156"/>
      <c r="M292" s="161"/>
      <c r="T292" s="162"/>
      <c r="AT292" s="157" t="s">
        <v>179</v>
      </c>
      <c r="AU292" s="157" t="s">
        <v>85</v>
      </c>
      <c r="AV292" s="13" t="s">
        <v>85</v>
      </c>
      <c r="AW292" s="13" t="s">
        <v>37</v>
      </c>
      <c r="AX292" s="13" t="s">
        <v>76</v>
      </c>
      <c r="AY292" s="157" t="s">
        <v>168</v>
      </c>
    </row>
    <row r="293" spans="2:65" s="14" customFormat="1" ht="11.25">
      <c r="B293" s="163"/>
      <c r="D293" s="150" t="s">
        <v>179</v>
      </c>
      <c r="E293" s="164" t="s">
        <v>19</v>
      </c>
      <c r="F293" s="165" t="s">
        <v>183</v>
      </c>
      <c r="H293" s="166">
        <v>10</v>
      </c>
      <c r="I293" s="167"/>
      <c r="L293" s="163"/>
      <c r="M293" s="168"/>
      <c r="T293" s="169"/>
      <c r="AT293" s="164" t="s">
        <v>179</v>
      </c>
      <c r="AU293" s="164" t="s">
        <v>85</v>
      </c>
      <c r="AV293" s="14" t="s">
        <v>175</v>
      </c>
      <c r="AW293" s="14" t="s">
        <v>37</v>
      </c>
      <c r="AX293" s="14" t="s">
        <v>83</v>
      </c>
      <c r="AY293" s="164" t="s">
        <v>168</v>
      </c>
    </row>
    <row r="294" spans="2:65" s="1" customFormat="1" ht="24.2" customHeight="1">
      <c r="B294" s="33"/>
      <c r="C294" s="132" t="s">
        <v>704</v>
      </c>
      <c r="D294" s="132" t="s">
        <v>170</v>
      </c>
      <c r="E294" s="133" t="s">
        <v>488</v>
      </c>
      <c r="F294" s="134" t="s">
        <v>489</v>
      </c>
      <c r="G294" s="135" t="s">
        <v>251</v>
      </c>
      <c r="H294" s="136">
        <v>10</v>
      </c>
      <c r="I294" s="137"/>
      <c r="J294" s="138">
        <f>ROUND(I294*H294,2)</f>
        <v>0</v>
      </c>
      <c r="K294" s="134" t="s">
        <v>174</v>
      </c>
      <c r="L294" s="33"/>
      <c r="M294" s="139" t="s">
        <v>19</v>
      </c>
      <c r="N294" s="140" t="s">
        <v>47</v>
      </c>
      <c r="P294" s="141">
        <f>O294*H294</f>
        <v>0</v>
      </c>
      <c r="Q294" s="141">
        <v>0</v>
      </c>
      <c r="R294" s="141">
        <f>Q294*H294</f>
        <v>0</v>
      </c>
      <c r="S294" s="141">
        <v>0</v>
      </c>
      <c r="T294" s="142">
        <f>S294*H294</f>
        <v>0</v>
      </c>
      <c r="AR294" s="143" t="s">
        <v>175</v>
      </c>
      <c r="AT294" s="143" t="s">
        <v>170</v>
      </c>
      <c r="AU294" s="143" t="s">
        <v>85</v>
      </c>
      <c r="AY294" s="18" t="s">
        <v>168</v>
      </c>
      <c r="BE294" s="144">
        <f>IF(N294="základní",J294,0)</f>
        <v>0</v>
      </c>
      <c r="BF294" s="144">
        <f>IF(N294="snížená",J294,0)</f>
        <v>0</v>
      </c>
      <c r="BG294" s="144">
        <f>IF(N294="zákl. přenesená",J294,0)</f>
        <v>0</v>
      </c>
      <c r="BH294" s="144">
        <f>IF(N294="sníž. přenesená",J294,0)</f>
        <v>0</v>
      </c>
      <c r="BI294" s="144">
        <f>IF(N294="nulová",J294,0)</f>
        <v>0</v>
      </c>
      <c r="BJ294" s="18" t="s">
        <v>83</v>
      </c>
      <c r="BK294" s="144">
        <f>ROUND(I294*H294,2)</f>
        <v>0</v>
      </c>
      <c r="BL294" s="18" t="s">
        <v>175</v>
      </c>
      <c r="BM294" s="143" t="s">
        <v>796</v>
      </c>
    </row>
    <row r="295" spans="2:65" s="1" customFormat="1" ht="11.25">
      <c r="B295" s="33"/>
      <c r="D295" s="145" t="s">
        <v>177</v>
      </c>
      <c r="F295" s="146" t="s">
        <v>491</v>
      </c>
      <c r="I295" s="147"/>
      <c r="L295" s="33"/>
      <c r="M295" s="148"/>
      <c r="T295" s="54"/>
      <c r="AT295" s="18" t="s">
        <v>177</v>
      </c>
      <c r="AU295" s="18" t="s">
        <v>85</v>
      </c>
    </row>
    <row r="296" spans="2:65" s="12" customFormat="1" ht="22.5">
      <c r="B296" s="149"/>
      <c r="D296" s="150" t="s">
        <v>179</v>
      </c>
      <c r="E296" s="151" t="s">
        <v>19</v>
      </c>
      <c r="F296" s="152" t="s">
        <v>492</v>
      </c>
      <c r="H296" s="151" t="s">
        <v>19</v>
      </c>
      <c r="I296" s="153"/>
      <c r="L296" s="149"/>
      <c r="M296" s="154"/>
      <c r="T296" s="155"/>
      <c r="AT296" s="151" t="s">
        <v>179</v>
      </c>
      <c r="AU296" s="151" t="s">
        <v>85</v>
      </c>
      <c r="AV296" s="12" t="s">
        <v>83</v>
      </c>
      <c r="AW296" s="12" t="s">
        <v>37</v>
      </c>
      <c r="AX296" s="12" t="s">
        <v>76</v>
      </c>
      <c r="AY296" s="151" t="s">
        <v>168</v>
      </c>
    </row>
    <row r="297" spans="2:65" s="12" customFormat="1" ht="11.25">
      <c r="B297" s="149"/>
      <c r="D297" s="150" t="s">
        <v>179</v>
      </c>
      <c r="E297" s="151" t="s">
        <v>19</v>
      </c>
      <c r="F297" s="152" t="s">
        <v>181</v>
      </c>
      <c r="H297" s="151" t="s">
        <v>19</v>
      </c>
      <c r="I297" s="153"/>
      <c r="L297" s="149"/>
      <c r="M297" s="154"/>
      <c r="T297" s="155"/>
      <c r="AT297" s="151" t="s">
        <v>179</v>
      </c>
      <c r="AU297" s="151" t="s">
        <v>85</v>
      </c>
      <c r="AV297" s="12" t="s">
        <v>83</v>
      </c>
      <c r="AW297" s="12" t="s">
        <v>37</v>
      </c>
      <c r="AX297" s="12" t="s">
        <v>76</v>
      </c>
      <c r="AY297" s="151" t="s">
        <v>168</v>
      </c>
    </row>
    <row r="298" spans="2:65" s="13" customFormat="1" ht="11.25">
      <c r="B298" s="156"/>
      <c r="D298" s="150" t="s">
        <v>179</v>
      </c>
      <c r="E298" s="157" t="s">
        <v>19</v>
      </c>
      <c r="F298" s="158" t="s">
        <v>795</v>
      </c>
      <c r="H298" s="159">
        <v>10</v>
      </c>
      <c r="I298" s="160"/>
      <c r="L298" s="156"/>
      <c r="M298" s="161"/>
      <c r="T298" s="162"/>
      <c r="AT298" s="157" t="s">
        <v>179</v>
      </c>
      <c r="AU298" s="157" t="s">
        <v>85</v>
      </c>
      <c r="AV298" s="13" t="s">
        <v>85</v>
      </c>
      <c r="AW298" s="13" t="s">
        <v>37</v>
      </c>
      <c r="AX298" s="13" t="s">
        <v>76</v>
      </c>
      <c r="AY298" s="157" t="s">
        <v>168</v>
      </c>
    </row>
    <row r="299" spans="2:65" s="14" customFormat="1" ht="11.25">
      <c r="B299" s="163"/>
      <c r="D299" s="150" t="s">
        <v>179</v>
      </c>
      <c r="E299" s="164" t="s">
        <v>19</v>
      </c>
      <c r="F299" s="165" t="s">
        <v>183</v>
      </c>
      <c r="H299" s="166">
        <v>10</v>
      </c>
      <c r="I299" s="167"/>
      <c r="L299" s="163"/>
      <c r="M299" s="168"/>
      <c r="T299" s="169"/>
      <c r="AT299" s="164" t="s">
        <v>179</v>
      </c>
      <c r="AU299" s="164" t="s">
        <v>85</v>
      </c>
      <c r="AV299" s="14" t="s">
        <v>175</v>
      </c>
      <c r="AW299" s="14" t="s">
        <v>37</v>
      </c>
      <c r="AX299" s="14" t="s">
        <v>83</v>
      </c>
      <c r="AY299" s="164" t="s">
        <v>168</v>
      </c>
    </row>
    <row r="300" spans="2:65" s="1" customFormat="1" ht="49.15" customHeight="1">
      <c r="B300" s="33"/>
      <c r="C300" s="132" t="s">
        <v>797</v>
      </c>
      <c r="D300" s="132" t="s">
        <v>170</v>
      </c>
      <c r="E300" s="133" t="s">
        <v>493</v>
      </c>
      <c r="F300" s="134" t="s">
        <v>494</v>
      </c>
      <c r="G300" s="135" t="s">
        <v>495</v>
      </c>
      <c r="H300" s="136">
        <v>7.15</v>
      </c>
      <c r="I300" s="137"/>
      <c r="J300" s="138">
        <f>ROUND(I300*H300,2)</f>
        <v>0</v>
      </c>
      <c r="K300" s="134" t="s">
        <v>322</v>
      </c>
      <c r="L300" s="33"/>
      <c r="M300" s="139" t="s">
        <v>19</v>
      </c>
      <c r="N300" s="140" t="s">
        <v>47</v>
      </c>
      <c r="P300" s="141">
        <f>O300*H300</f>
        <v>0</v>
      </c>
      <c r="Q300" s="141">
        <v>0</v>
      </c>
      <c r="R300" s="141">
        <f>Q300*H300</f>
        <v>0</v>
      </c>
      <c r="S300" s="141">
        <v>0</v>
      </c>
      <c r="T300" s="142">
        <f>S300*H300</f>
        <v>0</v>
      </c>
      <c r="AR300" s="143" t="s">
        <v>496</v>
      </c>
      <c r="AT300" s="143" t="s">
        <v>170</v>
      </c>
      <c r="AU300" s="143" t="s">
        <v>85</v>
      </c>
      <c r="AY300" s="18" t="s">
        <v>168</v>
      </c>
      <c r="BE300" s="144">
        <f>IF(N300="základní",J300,0)</f>
        <v>0</v>
      </c>
      <c r="BF300" s="144">
        <f>IF(N300="snížená",J300,0)</f>
        <v>0</v>
      </c>
      <c r="BG300" s="144">
        <f>IF(N300="zákl. přenesená",J300,0)</f>
        <v>0</v>
      </c>
      <c r="BH300" s="144">
        <f>IF(N300="sníž. přenesená",J300,0)</f>
        <v>0</v>
      </c>
      <c r="BI300" s="144">
        <f>IF(N300="nulová",J300,0)</f>
        <v>0</v>
      </c>
      <c r="BJ300" s="18" t="s">
        <v>83</v>
      </c>
      <c r="BK300" s="144">
        <f>ROUND(I300*H300,2)</f>
        <v>0</v>
      </c>
      <c r="BL300" s="18" t="s">
        <v>496</v>
      </c>
      <c r="BM300" s="143" t="s">
        <v>798</v>
      </c>
    </row>
    <row r="301" spans="2:65" s="1" customFormat="1" ht="19.5">
      <c r="B301" s="33"/>
      <c r="D301" s="150" t="s">
        <v>324</v>
      </c>
      <c r="F301" s="177" t="s">
        <v>498</v>
      </c>
      <c r="I301" s="147"/>
      <c r="L301" s="33"/>
      <c r="M301" s="148"/>
      <c r="T301" s="54"/>
      <c r="AT301" s="18" t="s">
        <v>324</v>
      </c>
      <c r="AU301" s="18" t="s">
        <v>85</v>
      </c>
    </row>
    <row r="302" spans="2:65" s="12" customFormat="1" ht="11.25">
      <c r="B302" s="149"/>
      <c r="D302" s="150" t="s">
        <v>179</v>
      </c>
      <c r="E302" s="151" t="s">
        <v>19</v>
      </c>
      <c r="F302" s="152" t="s">
        <v>499</v>
      </c>
      <c r="H302" s="151" t="s">
        <v>19</v>
      </c>
      <c r="I302" s="153"/>
      <c r="L302" s="149"/>
      <c r="M302" s="154"/>
      <c r="T302" s="155"/>
      <c r="AT302" s="151" t="s">
        <v>179</v>
      </c>
      <c r="AU302" s="151" t="s">
        <v>85</v>
      </c>
      <c r="AV302" s="12" t="s">
        <v>83</v>
      </c>
      <c r="AW302" s="12" t="s">
        <v>37</v>
      </c>
      <c r="AX302" s="12" t="s">
        <v>76</v>
      </c>
      <c r="AY302" s="151" t="s">
        <v>168</v>
      </c>
    </row>
    <row r="303" spans="2:65" s="13" customFormat="1" ht="11.25">
      <c r="B303" s="156"/>
      <c r="D303" s="150" t="s">
        <v>179</v>
      </c>
      <c r="E303" s="157" t="s">
        <v>19</v>
      </c>
      <c r="F303" s="158" t="s">
        <v>799</v>
      </c>
      <c r="H303" s="159">
        <v>7.15</v>
      </c>
      <c r="I303" s="160"/>
      <c r="L303" s="156"/>
      <c r="M303" s="161"/>
      <c r="T303" s="162"/>
      <c r="AT303" s="157" t="s">
        <v>179</v>
      </c>
      <c r="AU303" s="157" t="s">
        <v>85</v>
      </c>
      <c r="AV303" s="13" t="s">
        <v>85</v>
      </c>
      <c r="AW303" s="13" t="s">
        <v>37</v>
      </c>
      <c r="AX303" s="13" t="s">
        <v>76</v>
      </c>
      <c r="AY303" s="157" t="s">
        <v>168</v>
      </c>
    </row>
    <row r="304" spans="2:65" s="14" customFormat="1" ht="11.25">
      <c r="B304" s="163"/>
      <c r="D304" s="150" t="s">
        <v>179</v>
      </c>
      <c r="E304" s="164" t="s">
        <v>19</v>
      </c>
      <c r="F304" s="165" t="s">
        <v>183</v>
      </c>
      <c r="H304" s="166">
        <v>7.15</v>
      </c>
      <c r="I304" s="167"/>
      <c r="L304" s="163"/>
      <c r="M304" s="168"/>
      <c r="T304" s="169"/>
      <c r="AT304" s="164" t="s">
        <v>179</v>
      </c>
      <c r="AU304" s="164" t="s">
        <v>85</v>
      </c>
      <c r="AV304" s="14" t="s">
        <v>175</v>
      </c>
      <c r="AW304" s="14" t="s">
        <v>37</v>
      </c>
      <c r="AX304" s="14" t="s">
        <v>83</v>
      </c>
      <c r="AY304" s="164" t="s">
        <v>168</v>
      </c>
    </row>
    <row r="305" spans="2:65" s="11" customFormat="1" ht="22.9" customHeight="1">
      <c r="B305" s="120"/>
      <c r="D305" s="121" t="s">
        <v>75</v>
      </c>
      <c r="E305" s="130" t="s">
        <v>329</v>
      </c>
      <c r="F305" s="130" t="s">
        <v>330</v>
      </c>
      <c r="I305" s="123"/>
      <c r="J305" s="131">
        <f>BK305</f>
        <v>0</v>
      </c>
      <c r="L305" s="120"/>
      <c r="M305" s="125"/>
      <c r="P305" s="126">
        <f>SUM(P306:P335)</f>
        <v>0</v>
      </c>
      <c r="R305" s="126">
        <f>SUM(R306:R335)</f>
        <v>0</v>
      </c>
      <c r="T305" s="127">
        <f>SUM(T306:T335)</f>
        <v>0</v>
      </c>
      <c r="AR305" s="121" t="s">
        <v>83</v>
      </c>
      <c r="AT305" s="128" t="s">
        <v>75</v>
      </c>
      <c r="AU305" s="128" t="s">
        <v>83</v>
      </c>
      <c r="AY305" s="121" t="s">
        <v>168</v>
      </c>
      <c r="BK305" s="129">
        <f>SUM(BK306:BK335)</f>
        <v>0</v>
      </c>
    </row>
    <row r="306" spans="2:65" s="1" customFormat="1" ht="37.9" customHeight="1">
      <c r="B306" s="33"/>
      <c r="C306" s="132" t="s">
        <v>800</v>
      </c>
      <c r="D306" s="132" t="s">
        <v>170</v>
      </c>
      <c r="E306" s="133" t="s">
        <v>332</v>
      </c>
      <c r="F306" s="134" t="s">
        <v>333</v>
      </c>
      <c r="G306" s="135" t="s">
        <v>334</v>
      </c>
      <c r="H306" s="136">
        <v>161</v>
      </c>
      <c r="I306" s="137"/>
      <c r="J306" s="138">
        <f>ROUND(I306*H306,2)</f>
        <v>0</v>
      </c>
      <c r="K306" s="134" t="s">
        <v>174</v>
      </c>
      <c r="L306" s="33"/>
      <c r="M306" s="139" t="s">
        <v>19</v>
      </c>
      <c r="N306" s="140" t="s">
        <v>47</v>
      </c>
      <c r="P306" s="141">
        <f>O306*H306</f>
        <v>0</v>
      </c>
      <c r="Q306" s="141">
        <v>0</v>
      </c>
      <c r="R306" s="141">
        <f>Q306*H306</f>
        <v>0</v>
      </c>
      <c r="S306" s="141">
        <v>0</v>
      </c>
      <c r="T306" s="142">
        <f>S306*H306</f>
        <v>0</v>
      </c>
      <c r="AR306" s="143" t="s">
        <v>175</v>
      </c>
      <c r="AT306" s="143" t="s">
        <v>170</v>
      </c>
      <c r="AU306" s="143" t="s">
        <v>85</v>
      </c>
      <c r="AY306" s="18" t="s">
        <v>168</v>
      </c>
      <c r="BE306" s="144">
        <f>IF(N306="základní",J306,0)</f>
        <v>0</v>
      </c>
      <c r="BF306" s="144">
        <f>IF(N306="snížená",J306,0)</f>
        <v>0</v>
      </c>
      <c r="BG306" s="144">
        <f>IF(N306="zákl. přenesená",J306,0)</f>
        <v>0</v>
      </c>
      <c r="BH306" s="144">
        <f>IF(N306="sníž. přenesená",J306,0)</f>
        <v>0</v>
      </c>
      <c r="BI306" s="144">
        <f>IF(N306="nulová",J306,0)</f>
        <v>0</v>
      </c>
      <c r="BJ306" s="18" t="s">
        <v>83</v>
      </c>
      <c r="BK306" s="144">
        <f>ROUND(I306*H306,2)</f>
        <v>0</v>
      </c>
      <c r="BL306" s="18" t="s">
        <v>175</v>
      </c>
      <c r="BM306" s="143" t="s">
        <v>801</v>
      </c>
    </row>
    <row r="307" spans="2:65" s="1" customFormat="1" ht="11.25">
      <c r="B307" s="33"/>
      <c r="D307" s="145" t="s">
        <v>177</v>
      </c>
      <c r="F307" s="146" t="s">
        <v>336</v>
      </c>
      <c r="I307" s="147"/>
      <c r="L307" s="33"/>
      <c r="M307" s="148"/>
      <c r="T307" s="54"/>
      <c r="AT307" s="18" t="s">
        <v>177</v>
      </c>
      <c r="AU307" s="18" t="s">
        <v>85</v>
      </c>
    </row>
    <row r="308" spans="2:65" s="12" customFormat="1" ht="22.5">
      <c r="B308" s="149"/>
      <c r="D308" s="150" t="s">
        <v>179</v>
      </c>
      <c r="E308" s="151" t="s">
        <v>19</v>
      </c>
      <c r="F308" s="152" t="s">
        <v>337</v>
      </c>
      <c r="H308" s="151" t="s">
        <v>19</v>
      </c>
      <c r="I308" s="153"/>
      <c r="L308" s="149"/>
      <c r="M308" s="154"/>
      <c r="T308" s="155"/>
      <c r="AT308" s="151" t="s">
        <v>179</v>
      </c>
      <c r="AU308" s="151" t="s">
        <v>85</v>
      </c>
      <c r="AV308" s="12" t="s">
        <v>83</v>
      </c>
      <c r="AW308" s="12" t="s">
        <v>37</v>
      </c>
      <c r="AX308" s="12" t="s">
        <v>76</v>
      </c>
      <c r="AY308" s="151" t="s">
        <v>168</v>
      </c>
    </row>
    <row r="309" spans="2:65" s="13" customFormat="1" ht="11.25">
      <c r="B309" s="156"/>
      <c r="D309" s="150" t="s">
        <v>179</v>
      </c>
      <c r="E309" s="157" t="s">
        <v>19</v>
      </c>
      <c r="F309" s="158" t="s">
        <v>802</v>
      </c>
      <c r="H309" s="159">
        <v>161</v>
      </c>
      <c r="I309" s="160"/>
      <c r="L309" s="156"/>
      <c r="M309" s="161"/>
      <c r="T309" s="162"/>
      <c r="AT309" s="157" t="s">
        <v>179</v>
      </c>
      <c r="AU309" s="157" t="s">
        <v>85</v>
      </c>
      <c r="AV309" s="13" t="s">
        <v>85</v>
      </c>
      <c r="AW309" s="13" t="s">
        <v>37</v>
      </c>
      <c r="AX309" s="13" t="s">
        <v>76</v>
      </c>
      <c r="AY309" s="157" t="s">
        <v>168</v>
      </c>
    </row>
    <row r="310" spans="2:65" s="14" customFormat="1" ht="11.25">
      <c r="B310" s="163"/>
      <c r="D310" s="150" t="s">
        <v>179</v>
      </c>
      <c r="E310" s="164" t="s">
        <v>19</v>
      </c>
      <c r="F310" s="165" t="s">
        <v>183</v>
      </c>
      <c r="H310" s="166">
        <v>161</v>
      </c>
      <c r="I310" s="167"/>
      <c r="L310" s="163"/>
      <c r="M310" s="168"/>
      <c r="T310" s="169"/>
      <c r="AT310" s="164" t="s">
        <v>179</v>
      </c>
      <c r="AU310" s="164" t="s">
        <v>85</v>
      </c>
      <c r="AV310" s="14" t="s">
        <v>175</v>
      </c>
      <c r="AW310" s="14" t="s">
        <v>37</v>
      </c>
      <c r="AX310" s="14" t="s">
        <v>83</v>
      </c>
      <c r="AY310" s="164" t="s">
        <v>168</v>
      </c>
    </row>
    <row r="311" spans="2:65" s="1" customFormat="1" ht="49.15" customHeight="1">
      <c r="B311" s="33"/>
      <c r="C311" s="132" t="s">
        <v>803</v>
      </c>
      <c r="D311" s="132" t="s">
        <v>170</v>
      </c>
      <c r="E311" s="133" t="s">
        <v>340</v>
      </c>
      <c r="F311" s="134" t="s">
        <v>601</v>
      </c>
      <c r="G311" s="135" t="s">
        <v>334</v>
      </c>
      <c r="H311" s="136">
        <v>2576</v>
      </c>
      <c r="I311" s="137"/>
      <c r="J311" s="138">
        <f>ROUND(I311*H311,2)</f>
        <v>0</v>
      </c>
      <c r="K311" s="134" t="s">
        <v>174</v>
      </c>
      <c r="L311" s="33"/>
      <c r="M311" s="139" t="s">
        <v>19</v>
      </c>
      <c r="N311" s="140" t="s">
        <v>47</v>
      </c>
      <c r="P311" s="141">
        <f>O311*H311</f>
        <v>0</v>
      </c>
      <c r="Q311" s="141">
        <v>0</v>
      </c>
      <c r="R311" s="141">
        <f>Q311*H311</f>
        <v>0</v>
      </c>
      <c r="S311" s="141">
        <v>0</v>
      </c>
      <c r="T311" s="142">
        <f>S311*H311</f>
        <v>0</v>
      </c>
      <c r="AR311" s="143" t="s">
        <v>175</v>
      </c>
      <c r="AT311" s="143" t="s">
        <v>170</v>
      </c>
      <c r="AU311" s="143" t="s">
        <v>85</v>
      </c>
      <c r="AY311" s="18" t="s">
        <v>168</v>
      </c>
      <c r="BE311" s="144">
        <f>IF(N311="základní",J311,0)</f>
        <v>0</v>
      </c>
      <c r="BF311" s="144">
        <f>IF(N311="snížená",J311,0)</f>
        <v>0</v>
      </c>
      <c r="BG311" s="144">
        <f>IF(N311="zákl. přenesená",J311,0)</f>
        <v>0</v>
      </c>
      <c r="BH311" s="144">
        <f>IF(N311="sníž. přenesená",J311,0)</f>
        <v>0</v>
      </c>
      <c r="BI311" s="144">
        <f>IF(N311="nulová",J311,0)</f>
        <v>0</v>
      </c>
      <c r="BJ311" s="18" t="s">
        <v>83</v>
      </c>
      <c r="BK311" s="144">
        <f>ROUND(I311*H311,2)</f>
        <v>0</v>
      </c>
      <c r="BL311" s="18" t="s">
        <v>175</v>
      </c>
      <c r="BM311" s="143" t="s">
        <v>804</v>
      </c>
    </row>
    <row r="312" spans="2:65" s="1" customFormat="1" ht="11.25">
      <c r="B312" s="33"/>
      <c r="D312" s="145" t="s">
        <v>177</v>
      </c>
      <c r="F312" s="146" t="s">
        <v>603</v>
      </c>
      <c r="I312" s="147"/>
      <c r="L312" s="33"/>
      <c r="M312" s="148"/>
      <c r="T312" s="54"/>
      <c r="AT312" s="18" t="s">
        <v>177</v>
      </c>
      <c r="AU312" s="18" t="s">
        <v>85</v>
      </c>
    </row>
    <row r="313" spans="2:65" s="12" customFormat="1" ht="22.5">
      <c r="B313" s="149"/>
      <c r="D313" s="150" t="s">
        <v>179</v>
      </c>
      <c r="E313" s="151" t="s">
        <v>19</v>
      </c>
      <c r="F313" s="152" t="s">
        <v>337</v>
      </c>
      <c r="H313" s="151" t="s">
        <v>19</v>
      </c>
      <c r="I313" s="153"/>
      <c r="L313" s="149"/>
      <c r="M313" s="154"/>
      <c r="T313" s="155"/>
      <c r="AT313" s="151" t="s">
        <v>179</v>
      </c>
      <c r="AU313" s="151" t="s">
        <v>85</v>
      </c>
      <c r="AV313" s="12" t="s">
        <v>83</v>
      </c>
      <c r="AW313" s="12" t="s">
        <v>37</v>
      </c>
      <c r="AX313" s="12" t="s">
        <v>76</v>
      </c>
      <c r="AY313" s="151" t="s">
        <v>168</v>
      </c>
    </row>
    <row r="314" spans="2:65" s="13" customFormat="1" ht="11.25">
      <c r="B314" s="156"/>
      <c r="D314" s="150" t="s">
        <v>179</v>
      </c>
      <c r="E314" s="157" t="s">
        <v>19</v>
      </c>
      <c r="F314" s="158" t="s">
        <v>805</v>
      </c>
      <c r="H314" s="159">
        <v>2576</v>
      </c>
      <c r="I314" s="160"/>
      <c r="L314" s="156"/>
      <c r="M314" s="161"/>
      <c r="T314" s="162"/>
      <c r="AT314" s="157" t="s">
        <v>179</v>
      </c>
      <c r="AU314" s="157" t="s">
        <v>85</v>
      </c>
      <c r="AV314" s="13" t="s">
        <v>85</v>
      </c>
      <c r="AW314" s="13" t="s">
        <v>37</v>
      </c>
      <c r="AX314" s="13" t="s">
        <v>76</v>
      </c>
      <c r="AY314" s="157" t="s">
        <v>168</v>
      </c>
    </row>
    <row r="315" spans="2:65" s="14" customFormat="1" ht="11.25">
      <c r="B315" s="163"/>
      <c r="D315" s="150" t="s">
        <v>179</v>
      </c>
      <c r="E315" s="164" t="s">
        <v>19</v>
      </c>
      <c r="F315" s="165" t="s">
        <v>183</v>
      </c>
      <c r="H315" s="166">
        <v>2576</v>
      </c>
      <c r="I315" s="167"/>
      <c r="L315" s="163"/>
      <c r="M315" s="168"/>
      <c r="T315" s="169"/>
      <c r="AT315" s="164" t="s">
        <v>179</v>
      </c>
      <c r="AU315" s="164" t="s">
        <v>85</v>
      </c>
      <c r="AV315" s="14" t="s">
        <v>175</v>
      </c>
      <c r="AW315" s="14" t="s">
        <v>37</v>
      </c>
      <c r="AX315" s="14" t="s">
        <v>83</v>
      </c>
      <c r="AY315" s="164" t="s">
        <v>168</v>
      </c>
    </row>
    <row r="316" spans="2:65" s="1" customFormat="1" ht="37.9" customHeight="1">
      <c r="B316" s="33"/>
      <c r="C316" s="132" t="s">
        <v>806</v>
      </c>
      <c r="D316" s="132" t="s">
        <v>170</v>
      </c>
      <c r="E316" s="133" t="s">
        <v>347</v>
      </c>
      <c r="F316" s="134" t="s">
        <v>348</v>
      </c>
      <c r="G316" s="135" t="s">
        <v>334</v>
      </c>
      <c r="H316" s="136">
        <v>16.809999999999999</v>
      </c>
      <c r="I316" s="137"/>
      <c r="J316" s="138">
        <f>ROUND(I316*H316,2)</f>
        <v>0</v>
      </c>
      <c r="K316" s="134" t="s">
        <v>174</v>
      </c>
      <c r="L316" s="33"/>
      <c r="M316" s="139" t="s">
        <v>19</v>
      </c>
      <c r="N316" s="140" t="s">
        <v>47</v>
      </c>
      <c r="P316" s="141">
        <f>O316*H316</f>
        <v>0</v>
      </c>
      <c r="Q316" s="141">
        <v>0</v>
      </c>
      <c r="R316" s="141">
        <f>Q316*H316</f>
        <v>0</v>
      </c>
      <c r="S316" s="141">
        <v>0</v>
      </c>
      <c r="T316" s="142">
        <f>S316*H316</f>
        <v>0</v>
      </c>
      <c r="AR316" s="143" t="s">
        <v>175</v>
      </c>
      <c r="AT316" s="143" t="s">
        <v>170</v>
      </c>
      <c r="AU316" s="143" t="s">
        <v>85</v>
      </c>
      <c r="AY316" s="18" t="s">
        <v>168</v>
      </c>
      <c r="BE316" s="144">
        <f>IF(N316="základní",J316,0)</f>
        <v>0</v>
      </c>
      <c r="BF316" s="144">
        <f>IF(N316="snížená",J316,0)</f>
        <v>0</v>
      </c>
      <c r="BG316" s="144">
        <f>IF(N316="zákl. přenesená",J316,0)</f>
        <v>0</v>
      </c>
      <c r="BH316" s="144">
        <f>IF(N316="sníž. přenesená",J316,0)</f>
        <v>0</v>
      </c>
      <c r="BI316" s="144">
        <f>IF(N316="nulová",J316,0)</f>
        <v>0</v>
      </c>
      <c r="BJ316" s="18" t="s">
        <v>83</v>
      </c>
      <c r="BK316" s="144">
        <f>ROUND(I316*H316,2)</f>
        <v>0</v>
      </c>
      <c r="BL316" s="18" t="s">
        <v>175</v>
      </c>
      <c r="BM316" s="143" t="s">
        <v>807</v>
      </c>
    </row>
    <row r="317" spans="2:65" s="1" customFormat="1" ht="11.25">
      <c r="B317" s="33"/>
      <c r="D317" s="145" t="s">
        <v>177</v>
      </c>
      <c r="F317" s="146" t="s">
        <v>350</v>
      </c>
      <c r="I317" s="147"/>
      <c r="L317" s="33"/>
      <c r="M317" s="148"/>
      <c r="T317" s="54"/>
      <c r="AT317" s="18" t="s">
        <v>177</v>
      </c>
      <c r="AU317" s="18" t="s">
        <v>85</v>
      </c>
    </row>
    <row r="318" spans="2:65" s="12" customFormat="1" ht="22.5">
      <c r="B318" s="149"/>
      <c r="D318" s="150" t="s">
        <v>179</v>
      </c>
      <c r="E318" s="151" t="s">
        <v>19</v>
      </c>
      <c r="F318" s="152" t="s">
        <v>337</v>
      </c>
      <c r="H318" s="151" t="s">
        <v>19</v>
      </c>
      <c r="I318" s="153"/>
      <c r="L318" s="149"/>
      <c r="M318" s="154"/>
      <c r="T318" s="155"/>
      <c r="AT318" s="151" t="s">
        <v>179</v>
      </c>
      <c r="AU318" s="151" t="s">
        <v>85</v>
      </c>
      <c r="AV318" s="12" t="s">
        <v>83</v>
      </c>
      <c r="AW318" s="12" t="s">
        <v>37</v>
      </c>
      <c r="AX318" s="12" t="s">
        <v>76</v>
      </c>
      <c r="AY318" s="151" t="s">
        <v>168</v>
      </c>
    </row>
    <row r="319" spans="2:65" s="13" customFormat="1" ht="11.25">
      <c r="B319" s="156"/>
      <c r="D319" s="150" t="s">
        <v>179</v>
      </c>
      <c r="E319" s="157" t="s">
        <v>19</v>
      </c>
      <c r="F319" s="158" t="s">
        <v>808</v>
      </c>
      <c r="H319" s="159">
        <v>16.809999999999999</v>
      </c>
      <c r="I319" s="160"/>
      <c r="L319" s="156"/>
      <c r="M319" s="161"/>
      <c r="T319" s="162"/>
      <c r="AT319" s="157" t="s">
        <v>179</v>
      </c>
      <c r="AU319" s="157" t="s">
        <v>85</v>
      </c>
      <c r="AV319" s="13" t="s">
        <v>85</v>
      </c>
      <c r="AW319" s="13" t="s">
        <v>37</v>
      </c>
      <c r="AX319" s="13" t="s">
        <v>76</v>
      </c>
      <c r="AY319" s="157" t="s">
        <v>168</v>
      </c>
    </row>
    <row r="320" spans="2:65" s="14" customFormat="1" ht="11.25">
      <c r="B320" s="163"/>
      <c r="D320" s="150" t="s">
        <v>179</v>
      </c>
      <c r="E320" s="164" t="s">
        <v>19</v>
      </c>
      <c r="F320" s="165" t="s">
        <v>183</v>
      </c>
      <c r="H320" s="166">
        <v>16.809999999999999</v>
      </c>
      <c r="I320" s="167"/>
      <c r="L320" s="163"/>
      <c r="M320" s="168"/>
      <c r="T320" s="169"/>
      <c r="AT320" s="164" t="s">
        <v>179</v>
      </c>
      <c r="AU320" s="164" t="s">
        <v>85</v>
      </c>
      <c r="AV320" s="14" t="s">
        <v>175</v>
      </c>
      <c r="AW320" s="14" t="s">
        <v>37</v>
      </c>
      <c r="AX320" s="14" t="s">
        <v>83</v>
      </c>
      <c r="AY320" s="164" t="s">
        <v>168</v>
      </c>
    </row>
    <row r="321" spans="2:65" s="1" customFormat="1" ht="49.15" customHeight="1">
      <c r="B321" s="33"/>
      <c r="C321" s="132" t="s">
        <v>809</v>
      </c>
      <c r="D321" s="132" t="s">
        <v>170</v>
      </c>
      <c r="E321" s="133" t="s">
        <v>354</v>
      </c>
      <c r="F321" s="134" t="s">
        <v>685</v>
      </c>
      <c r="G321" s="135" t="s">
        <v>334</v>
      </c>
      <c r="H321" s="136">
        <v>268.95999999999998</v>
      </c>
      <c r="I321" s="137"/>
      <c r="J321" s="138">
        <f>ROUND(I321*H321,2)</f>
        <v>0</v>
      </c>
      <c r="K321" s="134" t="s">
        <v>174</v>
      </c>
      <c r="L321" s="33"/>
      <c r="M321" s="139" t="s">
        <v>19</v>
      </c>
      <c r="N321" s="140" t="s">
        <v>47</v>
      </c>
      <c r="P321" s="141">
        <f>O321*H321</f>
        <v>0</v>
      </c>
      <c r="Q321" s="141">
        <v>0</v>
      </c>
      <c r="R321" s="141">
        <f>Q321*H321</f>
        <v>0</v>
      </c>
      <c r="S321" s="141">
        <v>0</v>
      </c>
      <c r="T321" s="142">
        <f>S321*H321</f>
        <v>0</v>
      </c>
      <c r="AR321" s="143" t="s">
        <v>175</v>
      </c>
      <c r="AT321" s="143" t="s">
        <v>170</v>
      </c>
      <c r="AU321" s="143" t="s">
        <v>85</v>
      </c>
      <c r="AY321" s="18" t="s">
        <v>168</v>
      </c>
      <c r="BE321" s="144">
        <f>IF(N321="základní",J321,0)</f>
        <v>0</v>
      </c>
      <c r="BF321" s="144">
        <f>IF(N321="snížená",J321,0)</f>
        <v>0</v>
      </c>
      <c r="BG321" s="144">
        <f>IF(N321="zákl. přenesená",J321,0)</f>
        <v>0</v>
      </c>
      <c r="BH321" s="144">
        <f>IF(N321="sníž. přenesená",J321,0)</f>
        <v>0</v>
      </c>
      <c r="BI321" s="144">
        <f>IF(N321="nulová",J321,0)</f>
        <v>0</v>
      </c>
      <c r="BJ321" s="18" t="s">
        <v>83</v>
      </c>
      <c r="BK321" s="144">
        <f>ROUND(I321*H321,2)</f>
        <v>0</v>
      </c>
      <c r="BL321" s="18" t="s">
        <v>175</v>
      </c>
      <c r="BM321" s="143" t="s">
        <v>810</v>
      </c>
    </row>
    <row r="322" spans="2:65" s="1" customFormat="1" ht="11.25">
      <c r="B322" s="33"/>
      <c r="D322" s="145" t="s">
        <v>177</v>
      </c>
      <c r="F322" s="146" t="s">
        <v>687</v>
      </c>
      <c r="I322" s="147"/>
      <c r="L322" s="33"/>
      <c r="M322" s="148"/>
      <c r="T322" s="54"/>
      <c r="AT322" s="18" t="s">
        <v>177</v>
      </c>
      <c r="AU322" s="18" t="s">
        <v>85</v>
      </c>
    </row>
    <row r="323" spans="2:65" s="12" customFormat="1" ht="22.5">
      <c r="B323" s="149"/>
      <c r="D323" s="150" t="s">
        <v>179</v>
      </c>
      <c r="E323" s="151" t="s">
        <v>19</v>
      </c>
      <c r="F323" s="152" t="s">
        <v>337</v>
      </c>
      <c r="H323" s="151" t="s">
        <v>19</v>
      </c>
      <c r="I323" s="153"/>
      <c r="L323" s="149"/>
      <c r="M323" s="154"/>
      <c r="T323" s="155"/>
      <c r="AT323" s="151" t="s">
        <v>179</v>
      </c>
      <c r="AU323" s="151" t="s">
        <v>85</v>
      </c>
      <c r="AV323" s="12" t="s">
        <v>83</v>
      </c>
      <c r="AW323" s="12" t="s">
        <v>37</v>
      </c>
      <c r="AX323" s="12" t="s">
        <v>76</v>
      </c>
      <c r="AY323" s="151" t="s">
        <v>168</v>
      </c>
    </row>
    <row r="324" spans="2:65" s="13" customFormat="1" ht="11.25">
      <c r="B324" s="156"/>
      <c r="D324" s="150" t="s">
        <v>179</v>
      </c>
      <c r="E324" s="157" t="s">
        <v>19</v>
      </c>
      <c r="F324" s="158" t="s">
        <v>811</v>
      </c>
      <c r="H324" s="159">
        <v>268.95999999999998</v>
      </c>
      <c r="I324" s="160"/>
      <c r="L324" s="156"/>
      <c r="M324" s="161"/>
      <c r="T324" s="162"/>
      <c r="AT324" s="157" t="s">
        <v>179</v>
      </c>
      <c r="AU324" s="157" t="s">
        <v>85</v>
      </c>
      <c r="AV324" s="13" t="s">
        <v>85</v>
      </c>
      <c r="AW324" s="13" t="s">
        <v>37</v>
      </c>
      <c r="AX324" s="13" t="s">
        <v>76</v>
      </c>
      <c r="AY324" s="157" t="s">
        <v>168</v>
      </c>
    </row>
    <row r="325" spans="2:65" s="14" customFormat="1" ht="11.25">
      <c r="B325" s="163"/>
      <c r="D325" s="150" t="s">
        <v>179</v>
      </c>
      <c r="E325" s="164" t="s">
        <v>19</v>
      </c>
      <c r="F325" s="165" t="s">
        <v>183</v>
      </c>
      <c r="H325" s="166">
        <v>268.95999999999998</v>
      </c>
      <c r="I325" s="167"/>
      <c r="L325" s="163"/>
      <c r="M325" s="168"/>
      <c r="T325" s="169"/>
      <c r="AT325" s="164" t="s">
        <v>179</v>
      </c>
      <c r="AU325" s="164" t="s">
        <v>85</v>
      </c>
      <c r="AV325" s="14" t="s">
        <v>175</v>
      </c>
      <c r="AW325" s="14" t="s">
        <v>37</v>
      </c>
      <c r="AX325" s="14" t="s">
        <v>83</v>
      </c>
      <c r="AY325" s="164" t="s">
        <v>168</v>
      </c>
    </row>
    <row r="326" spans="2:65" s="1" customFormat="1" ht="44.25" customHeight="1">
      <c r="B326" s="33"/>
      <c r="C326" s="132" t="s">
        <v>812</v>
      </c>
      <c r="D326" s="132" t="s">
        <v>170</v>
      </c>
      <c r="E326" s="133" t="s">
        <v>361</v>
      </c>
      <c r="F326" s="134" t="s">
        <v>362</v>
      </c>
      <c r="G326" s="135" t="s">
        <v>334</v>
      </c>
      <c r="H326" s="136">
        <v>16.809999999999999</v>
      </c>
      <c r="I326" s="137"/>
      <c r="J326" s="138">
        <f>ROUND(I326*H326,2)</f>
        <v>0</v>
      </c>
      <c r="K326" s="134" t="s">
        <v>174</v>
      </c>
      <c r="L326" s="33"/>
      <c r="M326" s="139" t="s">
        <v>19</v>
      </c>
      <c r="N326" s="140" t="s">
        <v>47</v>
      </c>
      <c r="P326" s="141">
        <f>O326*H326</f>
        <v>0</v>
      </c>
      <c r="Q326" s="141">
        <v>0</v>
      </c>
      <c r="R326" s="141">
        <f>Q326*H326</f>
        <v>0</v>
      </c>
      <c r="S326" s="141">
        <v>0</v>
      </c>
      <c r="T326" s="142">
        <f>S326*H326</f>
        <v>0</v>
      </c>
      <c r="AR326" s="143" t="s">
        <v>175</v>
      </c>
      <c r="AT326" s="143" t="s">
        <v>170</v>
      </c>
      <c r="AU326" s="143" t="s">
        <v>85</v>
      </c>
      <c r="AY326" s="18" t="s">
        <v>168</v>
      </c>
      <c r="BE326" s="144">
        <f>IF(N326="základní",J326,0)</f>
        <v>0</v>
      </c>
      <c r="BF326" s="144">
        <f>IF(N326="snížená",J326,0)</f>
        <v>0</v>
      </c>
      <c r="BG326" s="144">
        <f>IF(N326="zákl. přenesená",J326,0)</f>
        <v>0</v>
      </c>
      <c r="BH326" s="144">
        <f>IF(N326="sníž. přenesená",J326,0)</f>
        <v>0</v>
      </c>
      <c r="BI326" s="144">
        <f>IF(N326="nulová",J326,0)</f>
        <v>0</v>
      </c>
      <c r="BJ326" s="18" t="s">
        <v>83</v>
      </c>
      <c r="BK326" s="144">
        <f>ROUND(I326*H326,2)</f>
        <v>0</v>
      </c>
      <c r="BL326" s="18" t="s">
        <v>175</v>
      </c>
      <c r="BM326" s="143" t="s">
        <v>813</v>
      </c>
    </row>
    <row r="327" spans="2:65" s="1" customFormat="1" ht="11.25">
      <c r="B327" s="33"/>
      <c r="D327" s="145" t="s">
        <v>177</v>
      </c>
      <c r="F327" s="146" t="s">
        <v>364</v>
      </c>
      <c r="I327" s="147"/>
      <c r="L327" s="33"/>
      <c r="M327" s="148"/>
      <c r="T327" s="54"/>
      <c r="AT327" s="18" t="s">
        <v>177</v>
      </c>
      <c r="AU327" s="18" t="s">
        <v>85</v>
      </c>
    </row>
    <row r="328" spans="2:65" s="12" customFormat="1" ht="11.25">
      <c r="B328" s="149"/>
      <c r="D328" s="150" t="s">
        <v>179</v>
      </c>
      <c r="E328" s="151" t="s">
        <v>19</v>
      </c>
      <c r="F328" s="152" t="s">
        <v>365</v>
      </c>
      <c r="H328" s="151" t="s">
        <v>19</v>
      </c>
      <c r="I328" s="153"/>
      <c r="L328" s="149"/>
      <c r="M328" s="154"/>
      <c r="T328" s="155"/>
      <c r="AT328" s="151" t="s">
        <v>179</v>
      </c>
      <c r="AU328" s="151" t="s">
        <v>85</v>
      </c>
      <c r="AV328" s="12" t="s">
        <v>83</v>
      </c>
      <c r="AW328" s="12" t="s">
        <v>37</v>
      </c>
      <c r="AX328" s="12" t="s">
        <v>76</v>
      </c>
      <c r="AY328" s="151" t="s">
        <v>168</v>
      </c>
    </row>
    <row r="329" spans="2:65" s="13" customFormat="1" ht="11.25">
      <c r="B329" s="156"/>
      <c r="D329" s="150" t="s">
        <v>179</v>
      </c>
      <c r="E329" s="157" t="s">
        <v>19</v>
      </c>
      <c r="F329" s="158" t="s">
        <v>808</v>
      </c>
      <c r="H329" s="159">
        <v>16.809999999999999</v>
      </c>
      <c r="I329" s="160"/>
      <c r="L329" s="156"/>
      <c r="M329" s="161"/>
      <c r="T329" s="162"/>
      <c r="AT329" s="157" t="s">
        <v>179</v>
      </c>
      <c r="AU329" s="157" t="s">
        <v>85</v>
      </c>
      <c r="AV329" s="13" t="s">
        <v>85</v>
      </c>
      <c r="AW329" s="13" t="s">
        <v>37</v>
      </c>
      <c r="AX329" s="13" t="s">
        <v>76</v>
      </c>
      <c r="AY329" s="157" t="s">
        <v>168</v>
      </c>
    </row>
    <row r="330" spans="2:65" s="14" customFormat="1" ht="11.25">
      <c r="B330" s="163"/>
      <c r="D330" s="150" t="s">
        <v>179</v>
      </c>
      <c r="E330" s="164" t="s">
        <v>19</v>
      </c>
      <c r="F330" s="165" t="s">
        <v>183</v>
      </c>
      <c r="H330" s="166">
        <v>16.809999999999999</v>
      </c>
      <c r="I330" s="167"/>
      <c r="L330" s="163"/>
      <c r="M330" s="168"/>
      <c r="T330" s="169"/>
      <c r="AT330" s="164" t="s">
        <v>179</v>
      </c>
      <c r="AU330" s="164" t="s">
        <v>85</v>
      </c>
      <c r="AV330" s="14" t="s">
        <v>175</v>
      </c>
      <c r="AW330" s="14" t="s">
        <v>37</v>
      </c>
      <c r="AX330" s="14" t="s">
        <v>83</v>
      </c>
      <c r="AY330" s="164" t="s">
        <v>168</v>
      </c>
    </row>
    <row r="331" spans="2:65" s="1" customFormat="1" ht="44.25" customHeight="1">
      <c r="B331" s="33"/>
      <c r="C331" s="132" t="s">
        <v>814</v>
      </c>
      <c r="D331" s="132" t="s">
        <v>170</v>
      </c>
      <c r="E331" s="133" t="s">
        <v>367</v>
      </c>
      <c r="F331" s="134" t="s">
        <v>368</v>
      </c>
      <c r="G331" s="135" t="s">
        <v>334</v>
      </c>
      <c r="H331" s="136">
        <v>161</v>
      </c>
      <c r="I331" s="137"/>
      <c r="J331" s="138">
        <f>ROUND(I331*H331,2)</f>
        <v>0</v>
      </c>
      <c r="K331" s="134" t="s">
        <v>174</v>
      </c>
      <c r="L331" s="33"/>
      <c r="M331" s="139" t="s">
        <v>19</v>
      </c>
      <c r="N331" s="140" t="s">
        <v>47</v>
      </c>
      <c r="P331" s="141">
        <f>O331*H331</f>
        <v>0</v>
      </c>
      <c r="Q331" s="141">
        <v>0</v>
      </c>
      <c r="R331" s="141">
        <f>Q331*H331</f>
        <v>0</v>
      </c>
      <c r="S331" s="141">
        <v>0</v>
      </c>
      <c r="T331" s="142">
        <f>S331*H331</f>
        <v>0</v>
      </c>
      <c r="AR331" s="143" t="s">
        <v>175</v>
      </c>
      <c r="AT331" s="143" t="s">
        <v>170</v>
      </c>
      <c r="AU331" s="143" t="s">
        <v>85</v>
      </c>
      <c r="AY331" s="18" t="s">
        <v>168</v>
      </c>
      <c r="BE331" s="144">
        <f>IF(N331="základní",J331,0)</f>
        <v>0</v>
      </c>
      <c r="BF331" s="144">
        <f>IF(N331="snížená",J331,0)</f>
        <v>0</v>
      </c>
      <c r="BG331" s="144">
        <f>IF(N331="zákl. přenesená",J331,0)</f>
        <v>0</v>
      </c>
      <c r="BH331" s="144">
        <f>IF(N331="sníž. přenesená",J331,0)</f>
        <v>0</v>
      </c>
      <c r="BI331" s="144">
        <f>IF(N331="nulová",J331,0)</f>
        <v>0</v>
      </c>
      <c r="BJ331" s="18" t="s">
        <v>83</v>
      </c>
      <c r="BK331" s="144">
        <f>ROUND(I331*H331,2)</f>
        <v>0</v>
      </c>
      <c r="BL331" s="18" t="s">
        <v>175</v>
      </c>
      <c r="BM331" s="143" t="s">
        <v>815</v>
      </c>
    </row>
    <row r="332" spans="2:65" s="1" customFormat="1" ht="11.25">
      <c r="B332" s="33"/>
      <c r="D332" s="145" t="s">
        <v>177</v>
      </c>
      <c r="F332" s="146" t="s">
        <v>370</v>
      </c>
      <c r="I332" s="147"/>
      <c r="L332" s="33"/>
      <c r="M332" s="148"/>
      <c r="T332" s="54"/>
      <c r="AT332" s="18" t="s">
        <v>177</v>
      </c>
      <c r="AU332" s="18" t="s">
        <v>85</v>
      </c>
    </row>
    <row r="333" spans="2:65" s="12" customFormat="1" ht="11.25">
      <c r="B333" s="149"/>
      <c r="D333" s="150" t="s">
        <v>179</v>
      </c>
      <c r="E333" s="151" t="s">
        <v>19</v>
      </c>
      <c r="F333" s="152" t="s">
        <v>365</v>
      </c>
      <c r="H333" s="151" t="s">
        <v>19</v>
      </c>
      <c r="I333" s="153"/>
      <c r="L333" s="149"/>
      <c r="M333" s="154"/>
      <c r="T333" s="155"/>
      <c r="AT333" s="151" t="s">
        <v>179</v>
      </c>
      <c r="AU333" s="151" t="s">
        <v>85</v>
      </c>
      <c r="AV333" s="12" t="s">
        <v>83</v>
      </c>
      <c r="AW333" s="12" t="s">
        <v>37</v>
      </c>
      <c r="AX333" s="12" t="s">
        <v>76</v>
      </c>
      <c r="AY333" s="151" t="s">
        <v>168</v>
      </c>
    </row>
    <row r="334" spans="2:65" s="13" customFormat="1" ht="11.25">
      <c r="B334" s="156"/>
      <c r="D334" s="150" t="s">
        <v>179</v>
      </c>
      <c r="E334" s="157" t="s">
        <v>19</v>
      </c>
      <c r="F334" s="158" t="s">
        <v>802</v>
      </c>
      <c r="H334" s="159">
        <v>161</v>
      </c>
      <c r="I334" s="160"/>
      <c r="L334" s="156"/>
      <c r="M334" s="161"/>
      <c r="T334" s="162"/>
      <c r="AT334" s="157" t="s">
        <v>179</v>
      </c>
      <c r="AU334" s="157" t="s">
        <v>85</v>
      </c>
      <c r="AV334" s="13" t="s">
        <v>85</v>
      </c>
      <c r="AW334" s="13" t="s">
        <v>37</v>
      </c>
      <c r="AX334" s="13" t="s">
        <v>76</v>
      </c>
      <c r="AY334" s="157" t="s">
        <v>168</v>
      </c>
    </row>
    <row r="335" spans="2:65" s="14" customFormat="1" ht="11.25">
      <c r="B335" s="163"/>
      <c r="D335" s="150" t="s">
        <v>179</v>
      </c>
      <c r="E335" s="164" t="s">
        <v>19</v>
      </c>
      <c r="F335" s="165" t="s">
        <v>183</v>
      </c>
      <c r="H335" s="166">
        <v>161</v>
      </c>
      <c r="I335" s="167"/>
      <c r="L335" s="163"/>
      <c r="M335" s="168"/>
      <c r="T335" s="169"/>
      <c r="AT335" s="164" t="s">
        <v>179</v>
      </c>
      <c r="AU335" s="164" t="s">
        <v>85</v>
      </c>
      <c r="AV335" s="14" t="s">
        <v>175</v>
      </c>
      <c r="AW335" s="14" t="s">
        <v>37</v>
      </c>
      <c r="AX335" s="14" t="s">
        <v>83</v>
      </c>
      <c r="AY335" s="164" t="s">
        <v>168</v>
      </c>
    </row>
    <row r="336" spans="2:65" s="11" customFormat="1" ht="22.9" customHeight="1">
      <c r="B336" s="120"/>
      <c r="D336" s="121" t="s">
        <v>75</v>
      </c>
      <c r="E336" s="130" t="s">
        <v>371</v>
      </c>
      <c r="F336" s="130" t="s">
        <v>372</v>
      </c>
      <c r="I336" s="123"/>
      <c r="J336" s="131">
        <f>BK336</f>
        <v>0</v>
      </c>
      <c r="L336" s="120"/>
      <c r="M336" s="125"/>
      <c r="P336" s="126">
        <f>SUM(P337:P338)</f>
        <v>0</v>
      </c>
      <c r="R336" s="126">
        <f>SUM(R337:R338)</f>
        <v>0</v>
      </c>
      <c r="T336" s="127">
        <f>SUM(T337:T338)</f>
        <v>0</v>
      </c>
      <c r="AR336" s="121" t="s">
        <v>83</v>
      </c>
      <c r="AT336" s="128" t="s">
        <v>75</v>
      </c>
      <c r="AU336" s="128" t="s">
        <v>83</v>
      </c>
      <c r="AY336" s="121" t="s">
        <v>168</v>
      </c>
      <c r="BK336" s="129">
        <f>SUM(BK337:BK338)</f>
        <v>0</v>
      </c>
    </row>
    <row r="337" spans="2:65" s="1" customFormat="1" ht="44.25" customHeight="1">
      <c r="B337" s="33"/>
      <c r="C337" s="132" t="s">
        <v>816</v>
      </c>
      <c r="D337" s="132" t="s">
        <v>170</v>
      </c>
      <c r="E337" s="133" t="s">
        <v>501</v>
      </c>
      <c r="F337" s="134" t="s">
        <v>502</v>
      </c>
      <c r="G337" s="135" t="s">
        <v>334</v>
      </c>
      <c r="H337" s="136">
        <v>1456.473</v>
      </c>
      <c r="I337" s="137"/>
      <c r="J337" s="138">
        <f>ROUND(I337*H337,2)</f>
        <v>0</v>
      </c>
      <c r="K337" s="134" t="s">
        <v>174</v>
      </c>
      <c r="L337" s="33"/>
      <c r="M337" s="139" t="s">
        <v>19</v>
      </c>
      <c r="N337" s="140" t="s">
        <v>47</v>
      </c>
      <c r="P337" s="141">
        <f>O337*H337</f>
        <v>0</v>
      </c>
      <c r="Q337" s="141">
        <v>0</v>
      </c>
      <c r="R337" s="141">
        <f>Q337*H337</f>
        <v>0</v>
      </c>
      <c r="S337" s="141">
        <v>0</v>
      </c>
      <c r="T337" s="142">
        <f>S337*H337</f>
        <v>0</v>
      </c>
      <c r="AR337" s="143" t="s">
        <v>175</v>
      </c>
      <c r="AT337" s="143" t="s">
        <v>170</v>
      </c>
      <c r="AU337" s="143" t="s">
        <v>85</v>
      </c>
      <c r="AY337" s="18" t="s">
        <v>168</v>
      </c>
      <c r="BE337" s="144">
        <f>IF(N337="základní",J337,0)</f>
        <v>0</v>
      </c>
      <c r="BF337" s="144">
        <f>IF(N337="snížená",J337,0)</f>
        <v>0</v>
      </c>
      <c r="BG337" s="144">
        <f>IF(N337="zákl. přenesená",J337,0)</f>
        <v>0</v>
      </c>
      <c r="BH337" s="144">
        <f>IF(N337="sníž. přenesená",J337,0)</f>
        <v>0</v>
      </c>
      <c r="BI337" s="144">
        <f>IF(N337="nulová",J337,0)</f>
        <v>0</v>
      </c>
      <c r="BJ337" s="18" t="s">
        <v>83</v>
      </c>
      <c r="BK337" s="144">
        <f>ROUND(I337*H337,2)</f>
        <v>0</v>
      </c>
      <c r="BL337" s="18" t="s">
        <v>175</v>
      </c>
      <c r="BM337" s="143" t="s">
        <v>817</v>
      </c>
    </row>
    <row r="338" spans="2:65" s="1" customFormat="1" ht="11.25">
      <c r="B338" s="33"/>
      <c r="D338" s="145" t="s">
        <v>177</v>
      </c>
      <c r="F338" s="146" t="s">
        <v>504</v>
      </c>
      <c r="I338" s="147"/>
      <c r="L338" s="33"/>
      <c r="M338" s="178"/>
      <c r="N338" s="179"/>
      <c r="O338" s="179"/>
      <c r="P338" s="179"/>
      <c r="Q338" s="179"/>
      <c r="R338" s="179"/>
      <c r="S338" s="179"/>
      <c r="T338" s="180"/>
      <c r="AT338" s="18" t="s">
        <v>177</v>
      </c>
      <c r="AU338" s="18" t="s">
        <v>85</v>
      </c>
    </row>
    <row r="339" spans="2:65" s="1" customFormat="1" ht="6.95" customHeight="1">
      <c r="B339" s="42"/>
      <c r="C339" s="43"/>
      <c r="D339" s="43"/>
      <c r="E339" s="43"/>
      <c r="F339" s="43"/>
      <c r="G339" s="43"/>
      <c r="H339" s="43"/>
      <c r="I339" s="43"/>
      <c r="J339" s="43"/>
      <c r="K339" s="43"/>
      <c r="L339" s="33"/>
    </row>
  </sheetData>
  <sheetProtection algorithmName="SHA-512" hashValue="5907VRkrFpp0hDS8J3cXCtHKqPoDDFNIQEa48dv2Qk4rKpf2gnbajqvXxWvt4xqURb+74EHwmhJOKxrQscIQtA==" saltValue="rGz5lTWjSLm0eJtDm9BYZvq6Ek8dqF48dvP9cGmD0oTQdae54c4OogvajyDvoUwWvPOmHLfHiTjfDwf1YCUSjA==" spinCount="100000" sheet="1" objects="1" scenarios="1" formatColumns="0" formatRows="0" autoFilter="0"/>
  <autoFilter ref="C90:K338" xr:uid="{00000000-0009-0000-0000-000006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600-000000000000}"/>
    <hyperlink ref="F101" r:id="rId2" xr:uid="{00000000-0004-0000-0600-000001000000}"/>
    <hyperlink ref="F106" r:id="rId3" xr:uid="{00000000-0004-0000-0600-000002000000}"/>
    <hyperlink ref="F131" r:id="rId4" xr:uid="{00000000-0004-0000-0600-000003000000}"/>
    <hyperlink ref="F139" r:id="rId5" xr:uid="{00000000-0004-0000-0600-000004000000}"/>
    <hyperlink ref="F146" r:id="rId6" xr:uid="{00000000-0004-0000-0600-000005000000}"/>
    <hyperlink ref="F151" r:id="rId7" xr:uid="{00000000-0004-0000-0600-000006000000}"/>
    <hyperlink ref="F170" r:id="rId8" xr:uid="{00000000-0004-0000-0600-000007000000}"/>
    <hyperlink ref="F175" r:id="rId9" xr:uid="{00000000-0004-0000-0600-000008000000}"/>
    <hyperlink ref="F181" r:id="rId10" xr:uid="{00000000-0004-0000-0600-000009000000}"/>
    <hyperlink ref="F193" r:id="rId11" xr:uid="{00000000-0004-0000-0600-00000A000000}"/>
    <hyperlink ref="F206" r:id="rId12" xr:uid="{00000000-0004-0000-0600-00000B000000}"/>
    <hyperlink ref="F219" r:id="rId13" xr:uid="{00000000-0004-0000-0600-00000C000000}"/>
    <hyperlink ref="F225" r:id="rId14" xr:uid="{00000000-0004-0000-0600-00000D000000}"/>
    <hyperlink ref="F231" r:id="rId15" xr:uid="{00000000-0004-0000-0600-00000E000000}"/>
    <hyperlink ref="F237" r:id="rId16" xr:uid="{00000000-0004-0000-0600-00000F000000}"/>
    <hyperlink ref="F243" r:id="rId17" xr:uid="{00000000-0004-0000-0600-000010000000}"/>
    <hyperlink ref="F256" r:id="rId18" xr:uid="{00000000-0004-0000-0600-000011000000}"/>
    <hyperlink ref="F266" r:id="rId19" xr:uid="{00000000-0004-0000-0600-000012000000}"/>
    <hyperlink ref="F281" r:id="rId20" xr:uid="{00000000-0004-0000-0600-000013000000}"/>
    <hyperlink ref="F289" r:id="rId21" xr:uid="{00000000-0004-0000-0600-000014000000}"/>
    <hyperlink ref="F295" r:id="rId22" xr:uid="{00000000-0004-0000-0600-000015000000}"/>
    <hyperlink ref="F307" r:id="rId23" xr:uid="{00000000-0004-0000-0600-000016000000}"/>
    <hyperlink ref="F312" r:id="rId24" xr:uid="{00000000-0004-0000-0600-000017000000}"/>
    <hyperlink ref="F317" r:id="rId25" xr:uid="{00000000-0004-0000-0600-000018000000}"/>
    <hyperlink ref="F322" r:id="rId26" xr:uid="{00000000-0004-0000-0600-000019000000}"/>
    <hyperlink ref="F327" r:id="rId27" xr:uid="{00000000-0004-0000-0600-00001A000000}"/>
    <hyperlink ref="F332" r:id="rId28" xr:uid="{00000000-0004-0000-0600-00001B000000}"/>
    <hyperlink ref="F338" r:id="rId29" xr:uid="{00000000-0004-0000-0600-00001C000000}"/>
  </hyperlinks>
  <pageMargins left="0.39374999999999999" right="0.39374999999999999" top="0.39374999999999999" bottom="0.39374999999999999" header="0" footer="0"/>
  <pageSetup paperSize="9" scale="76" fitToHeight="100" orientation="portrait" blackAndWhite="1" r:id="rId30"/>
  <headerFooter>
    <oddFooter>&amp;CStrana &amp;P z &amp;N</oddFooter>
  </headerFooter>
  <drawing r:id="rId3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311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111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139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0" t="str">
        <f>'Rekapitulace stavby'!K6</f>
        <v>Hanušovice - Holba - rámcový rozpočet úprav oblasti</v>
      </c>
      <c r="F7" s="321"/>
      <c r="G7" s="321"/>
      <c r="H7" s="321"/>
      <c r="L7" s="21"/>
    </row>
    <row r="8" spans="2:46" ht="12" customHeight="1">
      <c r="B8" s="21"/>
      <c r="D8" s="28" t="s">
        <v>140</v>
      </c>
      <c r="L8" s="21"/>
    </row>
    <row r="9" spans="2:46" s="1" customFormat="1" ht="16.5" customHeight="1">
      <c r="B9" s="33"/>
      <c r="E9" s="320" t="s">
        <v>378</v>
      </c>
      <c r="F9" s="322"/>
      <c r="G9" s="322"/>
      <c r="H9" s="322"/>
      <c r="L9" s="33"/>
    </row>
    <row r="10" spans="2:46" s="1" customFormat="1" ht="12" customHeight="1">
      <c r="B10" s="33"/>
      <c r="D10" s="28" t="s">
        <v>142</v>
      </c>
      <c r="L10" s="33"/>
    </row>
    <row r="11" spans="2:46" s="1" customFormat="1" ht="16.5" customHeight="1">
      <c r="B11" s="33"/>
      <c r="E11" s="284" t="s">
        <v>818</v>
      </c>
      <c r="F11" s="322"/>
      <c r="G11" s="322"/>
      <c r="H11" s="322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4. 8. 2026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30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31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3" t="str">
        <f>'Rekapitulace stavby'!E14</f>
        <v>Vyplň údaj</v>
      </c>
      <c r="F20" s="290"/>
      <c r="G20" s="290"/>
      <c r="H20" s="290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33</v>
      </c>
      <c r="I22" s="28" t="s">
        <v>26</v>
      </c>
      <c r="J22" s="26" t="s">
        <v>34</v>
      </c>
      <c r="L22" s="33"/>
    </row>
    <row r="23" spans="2:12" s="1" customFormat="1" ht="18" customHeight="1">
      <c r="B23" s="33"/>
      <c r="E23" s="26" t="s">
        <v>35</v>
      </c>
      <c r="I23" s="28" t="s">
        <v>29</v>
      </c>
      <c r="J23" s="26" t="s">
        <v>36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38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39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40</v>
      </c>
      <c r="L28" s="33"/>
    </row>
    <row r="29" spans="2:12" s="7" customFormat="1" ht="16.5" customHeight="1">
      <c r="B29" s="92"/>
      <c r="E29" s="295" t="s">
        <v>19</v>
      </c>
      <c r="F29" s="295"/>
      <c r="G29" s="295"/>
      <c r="H29" s="295"/>
      <c r="L29" s="92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42</v>
      </c>
      <c r="J32" s="64">
        <f>ROUND(J91,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44</v>
      </c>
      <c r="I34" s="36" t="s">
        <v>43</v>
      </c>
      <c r="J34" s="36" t="s">
        <v>45</v>
      </c>
      <c r="L34" s="33"/>
    </row>
    <row r="35" spans="2:12" s="1" customFormat="1" ht="14.45" customHeight="1">
      <c r="B35" s="33"/>
      <c r="D35" s="53" t="s">
        <v>46</v>
      </c>
      <c r="E35" s="28" t="s">
        <v>47</v>
      </c>
      <c r="F35" s="84">
        <f>ROUND((SUM(BE91:BE310)),  2)</f>
        <v>0</v>
      </c>
      <c r="I35" s="94">
        <v>0.21</v>
      </c>
      <c r="J35" s="84">
        <f>ROUND(((SUM(BE91:BE310))*I35),  2)</f>
        <v>0</v>
      </c>
      <c r="L35" s="33"/>
    </row>
    <row r="36" spans="2:12" s="1" customFormat="1" ht="14.45" customHeight="1">
      <c r="B36" s="33"/>
      <c r="E36" s="28" t="s">
        <v>48</v>
      </c>
      <c r="F36" s="84">
        <f>ROUND((SUM(BF91:BF310)),  2)</f>
        <v>0</v>
      </c>
      <c r="I36" s="94">
        <v>0.12</v>
      </c>
      <c r="J36" s="84">
        <f>ROUND(((SUM(BF91:BF310))*I36),  2)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ROUND((SUM(BG91:BG310)),  2)</f>
        <v>0</v>
      </c>
      <c r="I37" s="94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50</v>
      </c>
      <c r="F38" s="84">
        <f>ROUND((SUM(BH91:BH310)),  2)</f>
        <v>0</v>
      </c>
      <c r="I38" s="94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51</v>
      </c>
      <c r="F39" s="84">
        <f>ROUND((SUM(BI91:BI310)),  2)</f>
        <v>0</v>
      </c>
      <c r="I39" s="94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5"/>
      <c r="D41" s="96" t="s">
        <v>52</v>
      </c>
      <c r="E41" s="55"/>
      <c r="F41" s="55"/>
      <c r="G41" s="97" t="s">
        <v>53</v>
      </c>
      <c r="H41" s="98" t="s">
        <v>54</v>
      </c>
      <c r="I41" s="55"/>
      <c r="J41" s="99">
        <f>SUM(J32:J39)</f>
        <v>0</v>
      </c>
      <c r="K41" s="100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144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0" t="str">
        <f>E7</f>
        <v>Hanušovice - Holba - rámcový rozpočet úprav oblasti</v>
      </c>
      <c r="F50" s="321"/>
      <c r="G50" s="321"/>
      <c r="H50" s="321"/>
      <c r="L50" s="33"/>
    </row>
    <row r="51" spans="2:47" ht="12" customHeight="1">
      <c r="B51" s="21"/>
      <c r="C51" s="28" t="s">
        <v>140</v>
      </c>
      <c r="L51" s="21"/>
    </row>
    <row r="52" spans="2:47" s="1" customFormat="1" ht="16.5" customHeight="1">
      <c r="B52" s="33"/>
      <c r="E52" s="320" t="s">
        <v>378</v>
      </c>
      <c r="F52" s="322"/>
      <c r="G52" s="322"/>
      <c r="H52" s="322"/>
      <c r="L52" s="33"/>
    </row>
    <row r="53" spans="2:47" s="1" customFormat="1" ht="12" customHeight="1">
      <c r="B53" s="33"/>
      <c r="C53" s="28" t="s">
        <v>142</v>
      </c>
      <c r="L53" s="33"/>
    </row>
    <row r="54" spans="2:47" s="1" customFormat="1" ht="16.5" customHeight="1">
      <c r="B54" s="33"/>
      <c r="E54" s="284" t="str">
        <f>E11</f>
        <v>SO 101.5 - Komunikace vozidlová - UK 39u</v>
      </c>
      <c r="F54" s="322"/>
      <c r="G54" s="322"/>
      <c r="H54" s="322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Hanušovice</v>
      </c>
      <c r="I56" s="28" t="s">
        <v>23</v>
      </c>
      <c r="J56" s="50" t="str">
        <f>IF(J14="","",J14)</f>
        <v>4. 8. 2026</v>
      </c>
      <c r="L56" s="33"/>
    </row>
    <row r="57" spans="2:47" s="1" customFormat="1" ht="6.95" customHeight="1">
      <c r="B57" s="33"/>
      <c r="L57" s="33"/>
    </row>
    <row r="58" spans="2:47" s="1" customFormat="1" ht="15.2" customHeight="1">
      <c r="B58" s="33"/>
      <c r="C58" s="28" t="s">
        <v>25</v>
      </c>
      <c r="F58" s="26" t="str">
        <f>E17</f>
        <v>Město Hanušovice</v>
      </c>
      <c r="I58" s="28" t="s">
        <v>33</v>
      </c>
      <c r="J58" s="31" t="str">
        <f>E23</f>
        <v>Cekr CZ s.r.o.</v>
      </c>
      <c r="L58" s="33"/>
    </row>
    <row r="59" spans="2:47" s="1" customFormat="1" ht="25.7" customHeight="1">
      <c r="B59" s="33"/>
      <c r="C59" s="28" t="s">
        <v>31</v>
      </c>
      <c r="F59" s="26" t="str">
        <f>IF(E20="","",E20)</f>
        <v>Vyplň údaj</v>
      </c>
      <c r="I59" s="28" t="s">
        <v>38</v>
      </c>
      <c r="J59" s="31" t="str">
        <f>E26</f>
        <v>Jan Zamykal, CS ÚRS 2026/I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145</v>
      </c>
      <c r="D61" s="95"/>
      <c r="E61" s="95"/>
      <c r="F61" s="95"/>
      <c r="G61" s="95"/>
      <c r="H61" s="95"/>
      <c r="I61" s="95"/>
      <c r="J61" s="102" t="s">
        <v>146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3" t="s">
        <v>74</v>
      </c>
      <c r="J63" s="64">
        <f>J91</f>
        <v>0</v>
      </c>
      <c r="L63" s="33"/>
      <c r="AU63" s="18" t="s">
        <v>147</v>
      </c>
    </row>
    <row r="64" spans="2:47" s="8" customFormat="1" ht="24.95" customHeight="1">
      <c r="B64" s="104"/>
      <c r="D64" s="105" t="s">
        <v>148</v>
      </c>
      <c r="E64" s="106"/>
      <c r="F64" s="106"/>
      <c r="G64" s="106"/>
      <c r="H64" s="106"/>
      <c r="I64" s="106"/>
      <c r="J64" s="107">
        <f>J92</f>
        <v>0</v>
      </c>
      <c r="L64" s="104"/>
    </row>
    <row r="65" spans="2:12" s="9" customFormat="1" ht="19.899999999999999" customHeight="1">
      <c r="B65" s="108"/>
      <c r="D65" s="109" t="s">
        <v>149</v>
      </c>
      <c r="E65" s="110"/>
      <c r="F65" s="110"/>
      <c r="G65" s="110"/>
      <c r="H65" s="110"/>
      <c r="I65" s="110"/>
      <c r="J65" s="111">
        <f>J93</f>
        <v>0</v>
      </c>
      <c r="L65" s="108"/>
    </row>
    <row r="66" spans="2:12" s="9" customFormat="1" ht="19.899999999999999" customHeight="1">
      <c r="B66" s="108"/>
      <c r="D66" s="109" t="s">
        <v>380</v>
      </c>
      <c r="E66" s="110"/>
      <c r="F66" s="110"/>
      <c r="G66" s="110"/>
      <c r="H66" s="110"/>
      <c r="I66" s="110"/>
      <c r="J66" s="111">
        <f>J175</f>
        <v>0</v>
      </c>
      <c r="L66" s="108"/>
    </row>
    <row r="67" spans="2:12" s="9" customFormat="1" ht="19.899999999999999" customHeight="1">
      <c r="B67" s="108"/>
      <c r="D67" s="109" t="s">
        <v>150</v>
      </c>
      <c r="E67" s="110"/>
      <c r="F67" s="110"/>
      <c r="G67" s="110"/>
      <c r="H67" s="110"/>
      <c r="I67" s="110"/>
      <c r="J67" s="111">
        <f>J214</f>
        <v>0</v>
      </c>
      <c r="L67" s="108"/>
    </row>
    <row r="68" spans="2:12" s="9" customFormat="1" ht="19.899999999999999" customHeight="1">
      <c r="B68" s="108"/>
      <c r="D68" s="109" t="s">
        <v>151</v>
      </c>
      <c r="E68" s="110"/>
      <c r="F68" s="110"/>
      <c r="G68" s="110"/>
      <c r="H68" s="110"/>
      <c r="I68" s="110"/>
      <c r="J68" s="111">
        <f>J264</f>
        <v>0</v>
      </c>
      <c r="L68" s="108"/>
    </row>
    <row r="69" spans="2:12" s="9" customFormat="1" ht="19.899999999999999" customHeight="1">
      <c r="B69" s="108"/>
      <c r="D69" s="109" t="s">
        <v>152</v>
      </c>
      <c r="E69" s="110"/>
      <c r="F69" s="110"/>
      <c r="G69" s="110"/>
      <c r="H69" s="110"/>
      <c r="I69" s="110"/>
      <c r="J69" s="111">
        <f>J308</f>
        <v>0</v>
      </c>
      <c r="L69" s="108"/>
    </row>
    <row r="70" spans="2:12" s="1" customFormat="1" ht="21.75" customHeight="1">
      <c r="B70" s="33"/>
      <c r="L70" s="33"/>
    </row>
    <row r="71" spans="2:12" s="1" customFormat="1" ht="6.95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3"/>
    </row>
    <row r="75" spans="2:12" s="1" customFormat="1" ht="6.95" customHeight="1"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33"/>
    </row>
    <row r="76" spans="2:12" s="1" customFormat="1" ht="24.95" customHeight="1">
      <c r="B76" s="33"/>
      <c r="C76" s="22" t="s">
        <v>153</v>
      </c>
      <c r="L76" s="33"/>
    </row>
    <row r="77" spans="2:12" s="1" customFormat="1" ht="6.95" customHeight="1">
      <c r="B77" s="33"/>
      <c r="L77" s="33"/>
    </row>
    <row r="78" spans="2:12" s="1" customFormat="1" ht="12" customHeight="1">
      <c r="B78" s="33"/>
      <c r="C78" s="28" t="s">
        <v>16</v>
      </c>
      <c r="L78" s="33"/>
    </row>
    <row r="79" spans="2:12" s="1" customFormat="1" ht="16.5" customHeight="1">
      <c r="B79" s="33"/>
      <c r="E79" s="320" t="str">
        <f>E7</f>
        <v>Hanušovice - Holba - rámcový rozpočet úprav oblasti</v>
      </c>
      <c r="F79" s="321"/>
      <c r="G79" s="321"/>
      <c r="H79" s="321"/>
      <c r="L79" s="33"/>
    </row>
    <row r="80" spans="2:12" ht="12" customHeight="1">
      <c r="B80" s="21"/>
      <c r="C80" s="28" t="s">
        <v>140</v>
      </c>
      <c r="L80" s="21"/>
    </row>
    <row r="81" spans="2:65" s="1" customFormat="1" ht="16.5" customHeight="1">
      <c r="B81" s="33"/>
      <c r="E81" s="320" t="s">
        <v>378</v>
      </c>
      <c r="F81" s="322"/>
      <c r="G81" s="322"/>
      <c r="H81" s="322"/>
      <c r="L81" s="33"/>
    </row>
    <row r="82" spans="2:65" s="1" customFormat="1" ht="12" customHeight="1">
      <c r="B82" s="33"/>
      <c r="C82" s="28" t="s">
        <v>142</v>
      </c>
      <c r="L82" s="33"/>
    </row>
    <row r="83" spans="2:65" s="1" customFormat="1" ht="16.5" customHeight="1">
      <c r="B83" s="33"/>
      <c r="E83" s="284" t="str">
        <f>E11</f>
        <v>SO 101.5 - Komunikace vozidlová - UK 39u</v>
      </c>
      <c r="F83" s="322"/>
      <c r="G83" s="322"/>
      <c r="H83" s="322"/>
      <c r="L83" s="33"/>
    </row>
    <row r="84" spans="2:65" s="1" customFormat="1" ht="6.95" customHeight="1">
      <c r="B84" s="33"/>
      <c r="L84" s="33"/>
    </row>
    <row r="85" spans="2:65" s="1" customFormat="1" ht="12" customHeight="1">
      <c r="B85" s="33"/>
      <c r="C85" s="28" t="s">
        <v>21</v>
      </c>
      <c r="F85" s="26" t="str">
        <f>F14</f>
        <v>k.ú. Hanušovice</v>
      </c>
      <c r="I85" s="28" t="s">
        <v>23</v>
      </c>
      <c r="J85" s="50" t="str">
        <f>IF(J14="","",J14)</f>
        <v>4. 8. 2026</v>
      </c>
      <c r="L85" s="33"/>
    </row>
    <row r="86" spans="2:65" s="1" customFormat="1" ht="6.95" customHeight="1">
      <c r="B86" s="33"/>
      <c r="L86" s="33"/>
    </row>
    <row r="87" spans="2:65" s="1" customFormat="1" ht="15.2" customHeight="1">
      <c r="B87" s="33"/>
      <c r="C87" s="28" t="s">
        <v>25</v>
      </c>
      <c r="F87" s="26" t="str">
        <f>E17</f>
        <v>Město Hanušovice</v>
      </c>
      <c r="I87" s="28" t="s">
        <v>33</v>
      </c>
      <c r="J87" s="31" t="str">
        <f>E23</f>
        <v>Cekr CZ s.r.o.</v>
      </c>
      <c r="L87" s="33"/>
    </row>
    <row r="88" spans="2:65" s="1" customFormat="1" ht="25.7" customHeight="1">
      <c r="B88" s="33"/>
      <c r="C88" s="28" t="s">
        <v>31</v>
      </c>
      <c r="F88" s="26" t="str">
        <f>IF(E20="","",E20)</f>
        <v>Vyplň údaj</v>
      </c>
      <c r="I88" s="28" t="s">
        <v>38</v>
      </c>
      <c r="J88" s="31" t="str">
        <f>E26</f>
        <v>Jan Zamykal, CS ÚRS 2026/I</v>
      </c>
      <c r="L88" s="33"/>
    </row>
    <row r="89" spans="2:65" s="1" customFormat="1" ht="10.35" customHeight="1">
      <c r="B89" s="33"/>
      <c r="L89" s="33"/>
    </row>
    <row r="90" spans="2:65" s="10" customFormat="1" ht="29.25" customHeight="1">
      <c r="B90" s="112"/>
      <c r="C90" s="113" t="s">
        <v>154</v>
      </c>
      <c r="D90" s="114" t="s">
        <v>61</v>
      </c>
      <c r="E90" s="114" t="s">
        <v>57</v>
      </c>
      <c r="F90" s="114" t="s">
        <v>58</v>
      </c>
      <c r="G90" s="114" t="s">
        <v>155</v>
      </c>
      <c r="H90" s="114" t="s">
        <v>156</v>
      </c>
      <c r="I90" s="114" t="s">
        <v>157</v>
      </c>
      <c r="J90" s="114" t="s">
        <v>146</v>
      </c>
      <c r="K90" s="115" t="s">
        <v>158</v>
      </c>
      <c r="L90" s="112"/>
      <c r="M90" s="57" t="s">
        <v>19</v>
      </c>
      <c r="N90" s="58" t="s">
        <v>46</v>
      </c>
      <c r="O90" s="58" t="s">
        <v>159</v>
      </c>
      <c r="P90" s="58" t="s">
        <v>160</v>
      </c>
      <c r="Q90" s="58" t="s">
        <v>161</v>
      </c>
      <c r="R90" s="58" t="s">
        <v>162</v>
      </c>
      <c r="S90" s="58" t="s">
        <v>163</v>
      </c>
      <c r="T90" s="59" t="s">
        <v>164</v>
      </c>
    </row>
    <row r="91" spans="2:65" s="1" customFormat="1" ht="22.9" customHeight="1">
      <c r="B91" s="33"/>
      <c r="C91" s="62" t="s">
        <v>165</v>
      </c>
      <c r="J91" s="116">
        <f>BK91</f>
        <v>0</v>
      </c>
      <c r="L91" s="33"/>
      <c r="M91" s="60"/>
      <c r="N91" s="51"/>
      <c r="O91" s="51"/>
      <c r="P91" s="117">
        <f>P92</f>
        <v>0</v>
      </c>
      <c r="Q91" s="51"/>
      <c r="R91" s="117">
        <f>R92</f>
        <v>483.0852122</v>
      </c>
      <c r="S91" s="51"/>
      <c r="T91" s="118">
        <f>T92</f>
        <v>73.419999999999987</v>
      </c>
      <c r="AT91" s="18" t="s">
        <v>75</v>
      </c>
      <c r="AU91" s="18" t="s">
        <v>147</v>
      </c>
      <c r="BK91" s="119">
        <f>BK92</f>
        <v>0</v>
      </c>
    </row>
    <row r="92" spans="2:65" s="11" customFormat="1" ht="25.9" customHeight="1">
      <c r="B92" s="120"/>
      <c r="D92" s="121" t="s">
        <v>75</v>
      </c>
      <c r="E92" s="122" t="s">
        <v>166</v>
      </c>
      <c r="F92" s="122" t="s">
        <v>167</v>
      </c>
      <c r="I92" s="123"/>
      <c r="J92" s="124">
        <f>BK92</f>
        <v>0</v>
      </c>
      <c r="L92" s="120"/>
      <c r="M92" s="125"/>
      <c r="P92" s="126">
        <f>P93+P175+P214+P264+P308</f>
        <v>0</v>
      </c>
      <c r="R92" s="126">
        <f>R93+R175+R214+R264+R308</f>
        <v>483.0852122</v>
      </c>
      <c r="T92" s="127">
        <f>T93+T175+T214+T264+T308</f>
        <v>73.419999999999987</v>
      </c>
      <c r="AR92" s="121" t="s">
        <v>83</v>
      </c>
      <c r="AT92" s="128" t="s">
        <v>75</v>
      </c>
      <c r="AU92" s="128" t="s">
        <v>76</v>
      </c>
      <c r="AY92" s="121" t="s">
        <v>168</v>
      </c>
      <c r="BK92" s="129">
        <f>BK93+BK175+BK214+BK264+BK308</f>
        <v>0</v>
      </c>
    </row>
    <row r="93" spans="2:65" s="11" customFormat="1" ht="22.9" customHeight="1">
      <c r="B93" s="120"/>
      <c r="D93" s="121" t="s">
        <v>75</v>
      </c>
      <c r="E93" s="130" t="s">
        <v>83</v>
      </c>
      <c r="F93" s="130" t="s">
        <v>169</v>
      </c>
      <c r="I93" s="123"/>
      <c r="J93" s="131">
        <f>BK93</f>
        <v>0</v>
      </c>
      <c r="L93" s="120"/>
      <c r="M93" s="125"/>
      <c r="P93" s="126">
        <f>SUM(P94:P174)</f>
        <v>0</v>
      </c>
      <c r="R93" s="126">
        <f>SUM(R94:R174)</f>
        <v>225.64352</v>
      </c>
      <c r="T93" s="127">
        <f>SUM(T94:T174)</f>
        <v>73.419999999999987</v>
      </c>
      <c r="AR93" s="121" t="s">
        <v>83</v>
      </c>
      <c r="AT93" s="128" t="s">
        <v>75</v>
      </c>
      <c r="AU93" s="128" t="s">
        <v>83</v>
      </c>
      <c r="AY93" s="121" t="s">
        <v>168</v>
      </c>
      <c r="BK93" s="129">
        <f>SUM(BK94:BK174)</f>
        <v>0</v>
      </c>
    </row>
    <row r="94" spans="2:65" s="1" customFormat="1" ht="44.25" customHeight="1">
      <c r="B94" s="33"/>
      <c r="C94" s="132" t="s">
        <v>83</v>
      </c>
      <c r="D94" s="132" t="s">
        <v>170</v>
      </c>
      <c r="E94" s="133" t="s">
        <v>608</v>
      </c>
      <c r="F94" s="134" t="s">
        <v>609</v>
      </c>
      <c r="G94" s="135" t="s">
        <v>173</v>
      </c>
      <c r="H94" s="136">
        <v>142</v>
      </c>
      <c r="I94" s="137"/>
      <c r="J94" s="138">
        <f>ROUND(I94*H94,2)</f>
        <v>0</v>
      </c>
      <c r="K94" s="134" t="s">
        <v>174</v>
      </c>
      <c r="L94" s="33"/>
      <c r="M94" s="139" t="s">
        <v>19</v>
      </c>
      <c r="N94" s="140" t="s">
        <v>47</v>
      </c>
      <c r="P94" s="141">
        <f>O94*H94</f>
        <v>0</v>
      </c>
      <c r="Q94" s="141">
        <v>0</v>
      </c>
      <c r="R94" s="141">
        <f>Q94*H94</f>
        <v>0</v>
      </c>
      <c r="S94" s="141">
        <v>0.35499999999999998</v>
      </c>
      <c r="T94" s="142">
        <f>S94*H94</f>
        <v>50.41</v>
      </c>
      <c r="AR94" s="143" t="s">
        <v>175</v>
      </c>
      <c r="AT94" s="143" t="s">
        <v>170</v>
      </c>
      <c r="AU94" s="143" t="s">
        <v>85</v>
      </c>
      <c r="AY94" s="18" t="s">
        <v>168</v>
      </c>
      <c r="BE94" s="144">
        <f>IF(N94="základní",J94,0)</f>
        <v>0</v>
      </c>
      <c r="BF94" s="144">
        <f>IF(N94="snížená",J94,0)</f>
        <v>0</v>
      </c>
      <c r="BG94" s="144">
        <f>IF(N94="zákl. přenesená",J94,0)</f>
        <v>0</v>
      </c>
      <c r="BH94" s="144">
        <f>IF(N94="sníž. přenesená",J94,0)</f>
        <v>0</v>
      </c>
      <c r="BI94" s="144">
        <f>IF(N94="nulová",J94,0)</f>
        <v>0</v>
      </c>
      <c r="BJ94" s="18" t="s">
        <v>83</v>
      </c>
      <c r="BK94" s="144">
        <f>ROUND(I94*H94,2)</f>
        <v>0</v>
      </c>
      <c r="BL94" s="18" t="s">
        <v>175</v>
      </c>
      <c r="BM94" s="143" t="s">
        <v>819</v>
      </c>
    </row>
    <row r="95" spans="2:65" s="1" customFormat="1" ht="11.25">
      <c r="B95" s="33"/>
      <c r="D95" s="145" t="s">
        <v>177</v>
      </c>
      <c r="F95" s="146" t="s">
        <v>611</v>
      </c>
      <c r="I95" s="147"/>
      <c r="L95" s="33"/>
      <c r="M95" s="148"/>
      <c r="T95" s="54"/>
      <c r="AT95" s="18" t="s">
        <v>177</v>
      </c>
      <c r="AU95" s="18" t="s">
        <v>85</v>
      </c>
    </row>
    <row r="96" spans="2:65" s="12" customFormat="1" ht="11.25">
      <c r="B96" s="149"/>
      <c r="D96" s="150" t="s">
        <v>179</v>
      </c>
      <c r="E96" s="151" t="s">
        <v>19</v>
      </c>
      <c r="F96" s="152" t="s">
        <v>612</v>
      </c>
      <c r="H96" s="151" t="s">
        <v>19</v>
      </c>
      <c r="I96" s="153"/>
      <c r="L96" s="149"/>
      <c r="M96" s="154"/>
      <c r="T96" s="155"/>
      <c r="AT96" s="151" t="s">
        <v>179</v>
      </c>
      <c r="AU96" s="151" t="s">
        <v>85</v>
      </c>
      <c r="AV96" s="12" t="s">
        <v>83</v>
      </c>
      <c r="AW96" s="12" t="s">
        <v>37</v>
      </c>
      <c r="AX96" s="12" t="s">
        <v>76</v>
      </c>
      <c r="AY96" s="151" t="s">
        <v>168</v>
      </c>
    </row>
    <row r="97" spans="2:65" s="12" customFormat="1" ht="11.25">
      <c r="B97" s="149"/>
      <c r="D97" s="150" t="s">
        <v>179</v>
      </c>
      <c r="E97" s="151" t="s">
        <v>19</v>
      </c>
      <c r="F97" s="152" t="s">
        <v>181</v>
      </c>
      <c r="H97" s="151" t="s">
        <v>19</v>
      </c>
      <c r="I97" s="153"/>
      <c r="L97" s="149"/>
      <c r="M97" s="154"/>
      <c r="T97" s="155"/>
      <c r="AT97" s="151" t="s">
        <v>179</v>
      </c>
      <c r="AU97" s="151" t="s">
        <v>85</v>
      </c>
      <c r="AV97" s="12" t="s">
        <v>83</v>
      </c>
      <c r="AW97" s="12" t="s">
        <v>37</v>
      </c>
      <c r="AX97" s="12" t="s">
        <v>76</v>
      </c>
      <c r="AY97" s="151" t="s">
        <v>168</v>
      </c>
    </row>
    <row r="98" spans="2:65" s="13" customFormat="1" ht="11.25">
      <c r="B98" s="156"/>
      <c r="D98" s="150" t="s">
        <v>179</v>
      </c>
      <c r="E98" s="157" t="s">
        <v>19</v>
      </c>
      <c r="F98" s="158" t="s">
        <v>820</v>
      </c>
      <c r="H98" s="159">
        <v>142</v>
      </c>
      <c r="I98" s="160"/>
      <c r="L98" s="156"/>
      <c r="M98" s="161"/>
      <c r="T98" s="162"/>
      <c r="AT98" s="157" t="s">
        <v>179</v>
      </c>
      <c r="AU98" s="157" t="s">
        <v>85</v>
      </c>
      <c r="AV98" s="13" t="s">
        <v>85</v>
      </c>
      <c r="AW98" s="13" t="s">
        <v>37</v>
      </c>
      <c r="AX98" s="13" t="s">
        <v>76</v>
      </c>
      <c r="AY98" s="157" t="s">
        <v>168</v>
      </c>
    </row>
    <row r="99" spans="2:65" s="14" customFormat="1" ht="11.25">
      <c r="B99" s="163"/>
      <c r="D99" s="150" t="s">
        <v>179</v>
      </c>
      <c r="E99" s="164" t="s">
        <v>19</v>
      </c>
      <c r="F99" s="165" t="s">
        <v>183</v>
      </c>
      <c r="H99" s="166">
        <v>142</v>
      </c>
      <c r="I99" s="167"/>
      <c r="L99" s="163"/>
      <c r="M99" s="168"/>
      <c r="T99" s="169"/>
      <c r="AT99" s="164" t="s">
        <v>179</v>
      </c>
      <c r="AU99" s="164" t="s">
        <v>85</v>
      </c>
      <c r="AV99" s="14" t="s">
        <v>175</v>
      </c>
      <c r="AW99" s="14" t="s">
        <v>37</v>
      </c>
      <c r="AX99" s="14" t="s">
        <v>83</v>
      </c>
      <c r="AY99" s="164" t="s">
        <v>168</v>
      </c>
    </row>
    <row r="100" spans="2:65" s="1" customFormat="1" ht="44.25" customHeight="1">
      <c r="B100" s="33"/>
      <c r="C100" s="132" t="s">
        <v>85</v>
      </c>
      <c r="D100" s="132" t="s">
        <v>170</v>
      </c>
      <c r="E100" s="133" t="s">
        <v>707</v>
      </c>
      <c r="F100" s="134" t="s">
        <v>708</v>
      </c>
      <c r="G100" s="135" t="s">
        <v>173</v>
      </c>
      <c r="H100" s="136">
        <v>84</v>
      </c>
      <c r="I100" s="137"/>
      <c r="J100" s="138">
        <f>ROUND(I100*H100,2)</f>
        <v>0</v>
      </c>
      <c r="K100" s="134" t="s">
        <v>174</v>
      </c>
      <c r="L100" s="33"/>
      <c r="M100" s="139" t="s">
        <v>19</v>
      </c>
      <c r="N100" s="140" t="s">
        <v>47</v>
      </c>
      <c r="P100" s="141">
        <f>O100*H100</f>
        <v>0</v>
      </c>
      <c r="Q100" s="141">
        <v>3.0000000000000001E-5</v>
      </c>
      <c r="R100" s="141">
        <f>Q100*H100</f>
        <v>2.5200000000000001E-3</v>
      </c>
      <c r="S100" s="141">
        <v>0.23</v>
      </c>
      <c r="T100" s="142">
        <f>S100*H100</f>
        <v>19.32</v>
      </c>
      <c r="AR100" s="143" t="s">
        <v>175</v>
      </c>
      <c r="AT100" s="143" t="s">
        <v>170</v>
      </c>
      <c r="AU100" s="143" t="s">
        <v>85</v>
      </c>
      <c r="AY100" s="18" t="s">
        <v>168</v>
      </c>
      <c r="BE100" s="144">
        <f>IF(N100="základní",J100,0)</f>
        <v>0</v>
      </c>
      <c r="BF100" s="144">
        <f>IF(N100="snížená",J100,0)</f>
        <v>0</v>
      </c>
      <c r="BG100" s="144">
        <f>IF(N100="zákl. přenesená",J100,0)</f>
        <v>0</v>
      </c>
      <c r="BH100" s="144">
        <f>IF(N100="sníž. přenesená",J100,0)</f>
        <v>0</v>
      </c>
      <c r="BI100" s="144">
        <f>IF(N100="nulová",J100,0)</f>
        <v>0</v>
      </c>
      <c r="BJ100" s="18" t="s">
        <v>83</v>
      </c>
      <c r="BK100" s="144">
        <f>ROUND(I100*H100,2)</f>
        <v>0</v>
      </c>
      <c r="BL100" s="18" t="s">
        <v>175</v>
      </c>
      <c r="BM100" s="143" t="s">
        <v>821</v>
      </c>
    </row>
    <row r="101" spans="2:65" s="1" customFormat="1" ht="11.25">
      <c r="B101" s="33"/>
      <c r="D101" s="145" t="s">
        <v>177</v>
      </c>
      <c r="F101" s="146" t="s">
        <v>710</v>
      </c>
      <c r="I101" s="147"/>
      <c r="L101" s="33"/>
      <c r="M101" s="148"/>
      <c r="T101" s="54"/>
      <c r="AT101" s="18" t="s">
        <v>177</v>
      </c>
      <c r="AU101" s="18" t="s">
        <v>85</v>
      </c>
    </row>
    <row r="102" spans="2:65" s="12" customFormat="1" ht="11.25">
      <c r="B102" s="149"/>
      <c r="D102" s="150" t="s">
        <v>179</v>
      </c>
      <c r="E102" s="151" t="s">
        <v>19</v>
      </c>
      <c r="F102" s="152" t="s">
        <v>822</v>
      </c>
      <c r="H102" s="151" t="s">
        <v>19</v>
      </c>
      <c r="I102" s="153"/>
      <c r="L102" s="149"/>
      <c r="M102" s="154"/>
      <c r="T102" s="155"/>
      <c r="AT102" s="151" t="s">
        <v>179</v>
      </c>
      <c r="AU102" s="151" t="s">
        <v>85</v>
      </c>
      <c r="AV102" s="12" t="s">
        <v>83</v>
      </c>
      <c r="AW102" s="12" t="s">
        <v>37</v>
      </c>
      <c r="AX102" s="12" t="s">
        <v>76</v>
      </c>
      <c r="AY102" s="151" t="s">
        <v>168</v>
      </c>
    </row>
    <row r="103" spans="2:65" s="12" customFormat="1" ht="11.25">
      <c r="B103" s="149"/>
      <c r="D103" s="150" t="s">
        <v>179</v>
      </c>
      <c r="E103" s="151" t="s">
        <v>19</v>
      </c>
      <c r="F103" s="152" t="s">
        <v>181</v>
      </c>
      <c r="H103" s="151" t="s">
        <v>19</v>
      </c>
      <c r="I103" s="153"/>
      <c r="L103" s="149"/>
      <c r="M103" s="154"/>
      <c r="T103" s="155"/>
      <c r="AT103" s="151" t="s">
        <v>179</v>
      </c>
      <c r="AU103" s="151" t="s">
        <v>85</v>
      </c>
      <c r="AV103" s="12" t="s">
        <v>83</v>
      </c>
      <c r="AW103" s="12" t="s">
        <v>37</v>
      </c>
      <c r="AX103" s="12" t="s">
        <v>76</v>
      </c>
      <c r="AY103" s="151" t="s">
        <v>168</v>
      </c>
    </row>
    <row r="104" spans="2:65" s="13" customFormat="1" ht="11.25">
      <c r="B104" s="156"/>
      <c r="D104" s="150" t="s">
        <v>179</v>
      </c>
      <c r="E104" s="157" t="s">
        <v>19</v>
      </c>
      <c r="F104" s="158" t="s">
        <v>823</v>
      </c>
      <c r="H104" s="159">
        <v>84</v>
      </c>
      <c r="I104" s="160"/>
      <c r="L104" s="156"/>
      <c r="M104" s="161"/>
      <c r="T104" s="162"/>
      <c r="AT104" s="157" t="s">
        <v>179</v>
      </c>
      <c r="AU104" s="157" t="s">
        <v>85</v>
      </c>
      <c r="AV104" s="13" t="s">
        <v>85</v>
      </c>
      <c r="AW104" s="13" t="s">
        <v>37</v>
      </c>
      <c r="AX104" s="13" t="s">
        <v>76</v>
      </c>
      <c r="AY104" s="157" t="s">
        <v>168</v>
      </c>
    </row>
    <row r="105" spans="2:65" s="14" customFormat="1" ht="11.25">
      <c r="B105" s="163"/>
      <c r="D105" s="150" t="s">
        <v>179</v>
      </c>
      <c r="E105" s="164" t="s">
        <v>19</v>
      </c>
      <c r="F105" s="165" t="s">
        <v>183</v>
      </c>
      <c r="H105" s="166">
        <v>84</v>
      </c>
      <c r="I105" s="167"/>
      <c r="L105" s="163"/>
      <c r="M105" s="168"/>
      <c r="T105" s="169"/>
      <c r="AT105" s="164" t="s">
        <v>179</v>
      </c>
      <c r="AU105" s="164" t="s">
        <v>85</v>
      </c>
      <c r="AV105" s="14" t="s">
        <v>175</v>
      </c>
      <c r="AW105" s="14" t="s">
        <v>37</v>
      </c>
      <c r="AX105" s="14" t="s">
        <v>83</v>
      </c>
      <c r="AY105" s="164" t="s">
        <v>168</v>
      </c>
    </row>
    <row r="106" spans="2:65" s="1" customFormat="1" ht="49.15" customHeight="1">
      <c r="B106" s="33"/>
      <c r="C106" s="132" t="s">
        <v>191</v>
      </c>
      <c r="D106" s="132" t="s">
        <v>170</v>
      </c>
      <c r="E106" s="133" t="s">
        <v>249</v>
      </c>
      <c r="F106" s="134" t="s">
        <v>250</v>
      </c>
      <c r="G106" s="135" t="s">
        <v>251</v>
      </c>
      <c r="H106" s="136">
        <v>18</v>
      </c>
      <c r="I106" s="137"/>
      <c r="J106" s="138">
        <f>ROUND(I106*H106,2)</f>
        <v>0</v>
      </c>
      <c r="K106" s="134" t="s">
        <v>174</v>
      </c>
      <c r="L106" s="33"/>
      <c r="M106" s="139" t="s">
        <v>19</v>
      </c>
      <c r="N106" s="140" t="s">
        <v>47</v>
      </c>
      <c r="P106" s="141">
        <f>O106*H106</f>
        <v>0</v>
      </c>
      <c r="Q106" s="141">
        <v>0</v>
      </c>
      <c r="R106" s="141">
        <f>Q106*H106</f>
        <v>0</v>
      </c>
      <c r="S106" s="141">
        <v>0.20499999999999999</v>
      </c>
      <c r="T106" s="142">
        <f>S106*H106</f>
        <v>3.69</v>
      </c>
      <c r="AR106" s="143" t="s">
        <v>175</v>
      </c>
      <c r="AT106" s="143" t="s">
        <v>170</v>
      </c>
      <c r="AU106" s="143" t="s">
        <v>85</v>
      </c>
      <c r="AY106" s="18" t="s">
        <v>168</v>
      </c>
      <c r="BE106" s="144">
        <f>IF(N106="základní",J106,0)</f>
        <v>0</v>
      </c>
      <c r="BF106" s="144">
        <f>IF(N106="snížená",J106,0)</f>
        <v>0</v>
      </c>
      <c r="BG106" s="144">
        <f>IF(N106="zákl. přenesená",J106,0)</f>
        <v>0</v>
      </c>
      <c r="BH106" s="144">
        <f>IF(N106="sníž. přenesená",J106,0)</f>
        <v>0</v>
      </c>
      <c r="BI106" s="144">
        <f>IF(N106="nulová",J106,0)</f>
        <v>0</v>
      </c>
      <c r="BJ106" s="18" t="s">
        <v>83</v>
      </c>
      <c r="BK106" s="144">
        <f>ROUND(I106*H106,2)</f>
        <v>0</v>
      </c>
      <c r="BL106" s="18" t="s">
        <v>175</v>
      </c>
      <c r="BM106" s="143" t="s">
        <v>824</v>
      </c>
    </row>
    <row r="107" spans="2:65" s="1" customFormat="1" ht="11.25">
      <c r="B107" s="33"/>
      <c r="D107" s="145" t="s">
        <v>177</v>
      </c>
      <c r="F107" s="146" t="s">
        <v>253</v>
      </c>
      <c r="I107" s="147"/>
      <c r="L107" s="33"/>
      <c r="M107" s="148"/>
      <c r="T107" s="54"/>
      <c r="AT107" s="18" t="s">
        <v>177</v>
      </c>
      <c r="AU107" s="18" t="s">
        <v>85</v>
      </c>
    </row>
    <row r="108" spans="2:65" s="12" customFormat="1" ht="22.5">
      <c r="B108" s="149"/>
      <c r="D108" s="150" t="s">
        <v>179</v>
      </c>
      <c r="E108" s="151" t="s">
        <v>19</v>
      </c>
      <c r="F108" s="152" t="s">
        <v>277</v>
      </c>
      <c r="H108" s="151" t="s">
        <v>19</v>
      </c>
      <c r="I108" s="153"/>
      <c r="L108" s="149"/>
      <c r="M108" s="154"/>
      <c r="T108" s="155"/>
      <c r="AT108" s="151" t="s">
        <v>179</v>
      </c>
      <c r="AU108" s="151" t="s">
        <v>85</v>
      </c>
      <c r="AV108" s="12" t="s">
        <v>83</v>
      </c>
      <c r="AW108" s="12" t="s">
        <v>37</v>
      </c>
      <c r="AX108" s="12" t="s">
        <v>76</v>
      </c>
      <c r="AY108" s="151" t="s">
        <v>168</v>
      </c>
    </row>
    <row r="109" spans="2:65" s="13" customFormat="1" ht="11.25">
      <c r="B109" s="156"/>
      <c r="D109" s="150" t="s">
        <v>179</v>
      </c>
      <c r="E109" s="157" t="s">
        <v>19</v>
      </c>
      <c r="F109" s="158" t="s">
        <v>825</v>
      </c>
      <c r="H109" s="159">
        <v>18</v>
      </c>
      <c r="I109" s="160"/>
      <c r="L109" s="156"/>
      <c r="M109" s="161"/>
      <c r="T109" s="162"/>
      <c r="AT109" s="157" t="s">
        <v>179</v>
      </c>
      <c r="AU109" s="157" t="s">
        <v>85</v>
      </c>
      <c r="AV109" s="13" t="s">
        <v>85</v>
      </c>
      <c r="AW109" s="13" t="s">
        <v>37</v>
      </c>
      <c r="AX109" s="13" t="s">
        <v>76</v>
      </c>
      <c r="AY109" s="157" t="s">
        <v>168</v>
      </c>
    </row>
    <row r="110" spans="2:65" s="14" customFormat="1" ht="11.25">
      <c r="B110" s="163"/>
      <c r="D110" s="150" t="s">
        <v>179</v>
      </c>
      <c r="E110" s="164" t="s">
        <v>19</v>
      </c>
      <c r="F110" s="165" t="s">
        <v>183</v>
      </c>
      <c r="H110" s="166">
        <v>18</v>
      </c>
      <c r="I110" s="167"/>
      <c r="L110" s="163"/>
      <c r="M110" s="168"/>
      <c r="T110" s="169"/>
      <c r="AT110" s="164" t="s">
        <v>179</v>
      </c>
      <c r="AU110" s="164" t="s">
        <v>85</v>
      </c>
      <c r="AV110" s="14" t="s">
        <v>175</v>
      </c>
      <c r="AW110" s="14" t="s">
        <v>37</v>
      </c>
      <c r="AX110" s="14" t="s">
        <v>83</v>
      </c>
      <c r="AY110" s="164" t="s">
        <v>168</v>
      </c>
    </row>
    <row r="111" spans="2:65" s="1" customFormat="1" ht="37.9" customHeight="1">
      <c r="B111" s="33"/>
      <c r="C111" s="132" t="s">
        <v>175</v>
      </c>
      <c r="D111" s="132" t="s">
        <v>170</v>
      </c>
      <c r="E111" s="133" t="s">
        <v>614</v>
      </c>
      <c r="F111" s="134" t="s">
        <v>615</v>
      </c>
      <c r="G111" s="135" t="s">
        <v>283</v>
      </c>
      <c r="H111" s="136">
        <v>208.761</v>
      </c>
      <c r="I111" s="137"/>
      <c r="J111" s="138">
        <f>ROUND(I111*H111,2)</f>
        <v>0</v>
      </c>
      <c r="K111" s="134" t="s">
        <v>174</v>
      </c>
      <c r="L111" s="33"/>
      <c r="M111" s="139" t="s">
        <v>19</v>
      </c>
      <c r="N111" s="140" t="s">
        <v>47</v>
      </c>
      <c r="P111" s="141">
        <f>O111*H111</f>
        <v>0</v>
      </c>
      <c r="Q111" s="141">
        <v>0</v>
      </c>
      <c r="R111" s="141">
        <f>Q111*H111</f>
        <v>0</v>
      </c>
      <c r="S111" s="141">
        <v>0</v>
      </c>
      <c r="T111" s="142">
        <f>S111*H111</f>
        <v>0</v>
      </c>
      <c r="AR111" s="143" t="s">
        <v>175</v>
      </c>
      <c r="AT111" s="143" t="s">
        <v>170</v>
      </c>
      <c r="AU111" s="143" t="s">
        <v>85</v>
      </c>
      <c r="AY111" s="18" t="s">
        <v>168</v>
      </c>
      <c r="BE111" s="144">
        <f>IF(N111="základní",J111,0)</f>
        <v>0</v>
      </c>
      <c r="BF111" s="144">
        <f>IF(N111="snížená",J111,0)</f>
        <v>0</v>
      </c>
      <c r="BG111" s="144">
        <f>IF(N111="zákl. přenesená",J111,0)</f>
        <v>0</v>
      </c>
      <c r="BH111" s="144">
        <f>IF(N111="sníž. přenesená",J111,0)</f>
        <v>0</v>
      </c>
      <c r="BI111" s="144">
        <f>IF(N111="nulová",J111,0)</f>
        <v>0</v>
      </c>
      <c r="BJ111" s="18" t="s">
        <v>83</v>
      </c>
      <c r="BK111" s="144">
        <f>ROUND(I111*H111,2)</f>
        <v>0</v>
      </c>
      <c r="BL111" s="18" t="s">
        <v>175</v>
      </c>
      <c r="BM111" s="143" t="s">
        <v>826</v>
      </c>
    </row>
    <row r="112" spans="2:65" s="1" customFormat="1" ht="11.25">
      <c r="B112" s="33"/>
      <c r="D112" s="145" t="s">
        <v>177</v>
      </c>
      <c r="F112" s="146" t="s">
        <v>617</v>
      </c>
      <c r="I112" s="147"/>
      <c r="L112" s="33"/>
      <c r="M112" s="148"/>
      <c r="T112" s="54"/>
      <c r="AT112" s="18" t="s">
        <v>177</v>
      </c>
      <c r="AU112" s="18" t="s">
        <v>85</v>
      </c>
    </row>
    <row r="113" spans="2:65" s="1" customFormat="1" ht="29.25">
      <c r="B113" s="33"/>
      <c r="D113" s="150" t="s">
        <v>324</v>
      </c>
      <c r="F113" s="177" t="s">
        <v>618</v>
      </c>
      <c r="I113" s="147"/>
      <c r="L113" s="33"/>
      <c r="M113" s="148"/>
      <c r="T113" s="54"/>
      <c r="AT113" s="18" t="s">
        <v>324</v>
      </c>
      <c r="AU113" s="18" t="s">
        <v>85</v>
      </c>
    </row>
    <row r="114" spans="2:65" s="12" customFormat="1" ht="22.5">
      <c r="B114" s="149"/>
      <c r="D114" s="150" t="s">
        <v>179</v>
      </c>
      <c r="E114" s="151" t="s">
        <v>19</v>
      </c>
      <c r="F114" s="152" t="s">
        <v>619</v>
      </c>
      <c r="H114" s="151" t="s">
        <v>19</v>
      </c>
      <c r="I114" s="153"/>
      <c r="L114" s="149"/>
      <c r="M114" s="154"/>
      <c r="T114" s="155"/>
      <c r="AT114" s="151" t="s">
        <v>179</v>
      </c>
      <c r="AU114" s="151" t="s">
        <v>85</v>
      </c>
      <c r="AV114" s="12" t="s">
        <v>83</v>
      </c>
      <c r="AW114" s="12" t="s">
        <v>37</v>
      </c>
      <c r="AX114" s="12" t="s">
        <v>76</v>
      </c>
      <c r="AY114" s="151" t="s">
        <v>168</v>
      </c>
    </row>
    <row r="115" spans="2:65" s="12" customFormat="1" ht="11.25">
      <c r="B115" s="149"/>
      <c r="D115" s="150" t="s">
        <v>179</v>
      </c>
      <c r="E115" s="151" t="s">
        <v>19</v>
      </c>
      <c r="F115" s="152" t="s">
        <v>213</v>
      </c>
      <c r="H115" s="151" t="s">
        <v>19</v>
      </c>
      <c r="I115" s="153"/>
      <c r="L115" s="149"/>
      <c r="M115" s="154"/>
      <c r="T115" s="155"/>
      <c r="AT115" s="151" t="s">
        <v>179</v>
      </c>
      <c r="AU115" s="151" t="s">
        <v>85</v>
      </c>
      <c r="AV115" s="12" t="s">
        <v>83</v>
      </c>
      <c r="AW115" s="12" t="s">
        <v>37</v>
      </c>
      <c r="AX115" s="12" t="s">
        <v>76</v>
      </c>
      <c r="AY115" s="151" t="s">
        <v>168</v>
      </c>
    </row>
    <row r="116" spans="2:65" s="12" customFormat="1" ht="11.25">
      <c r="B116" s="149"/>
      <c r="D116" s="150" t="s">
        <v>179</v>
      </c>
      <c r="E116" s="151" t="s">
        <v>19</v>
      </c>
      <c r="F116" s="152" t="s">
        <v>720</v>
      </c>
      <c r="H116" s="151" t="s">
        <v>19</v>
      </c>
      <c r="I116" s="153"/>
      <c r="L116" s="149"/>
      <c r="M116" s="154"/>
      <c r="T116" s="155"/>
      <c r="AT116" s="151" t="s">
        <v>179</v>
      </c>
      <c r="AU116" s="151" t="s">
        <v>85</v>
      </c>
      <c r="AV116" s="12" t="s">
        <v>83</v>
      </c>
      <c r="AW116" s="12" t="s">
        <v>37</v>
      </c>
      <c r="AX116" s="12" t="s">
        <v>76</v>
      </c>
      <c r="AY116" s="151" t="s">
        <v>168</v>
      </c>
    </row>
    <row r="117" spans="2:65" s="13" customFormat="1" ht="11.25">
      <c r="B117" s="156"/>
      <c r="D117" s="150" t="s">
        <v>179</v>
      </c>
      <c r="E117" s="157" t="s">
        <v>19</v>
      </c>
      <c r="F117" s="158" t="s">
        <v>827</v>
      </c>
      <c r="H117" s="159">
        <v>110.256</v>
      </c>
      <c r="I117" s="160"/>
      <c r="L117" s="156"/>
      <c r="M117" s="161"/>
      <c r="T117" s="162"/>
      <c r="AT117" s="157" t="s">
        <v>179</v>
      </c>
      <c r="AU117" s="157" t="s">
        <v>85</v>
      </c>
      <c r="AV117" s="13" t="s">
        <v>85</v>
      </c>
      <c r="AW117" s="13" t="s">
        <v>37</v>
      </c>
      <c r="AX117" s="13" t="s">
        <v>76</v>
      </c>
      <c r="AY117" s="157" t="s">
        <v>168</v>
      </c>
    </row>
    <row r="118" spans="2:65" s="12" customFormat="1" ht="11.25">
      <c r="B118" s="149"/>
      <c r="D118" s="150" t="s">
        <v>179</v>
      </c>
      <c r="E118" s="151" t="s">
        <v>19</v>
      </c>
      <c r="F118" s="152" t="s">
        <v>622</v>
      </c>
      <c r="H118" s="151" t="s">
        <v>19</v>
      </c>
      <c r="I118" s="153"/>
      <c r="L118" s="149"/>
      <c r="M118" s="154"/>
      <c r="T118" s="155"/>
      <c r="AT118" s="151" t="s">
        <v>179</v>
      </c>
      <c r="AU118" s="151" t="s">
        <v>85</v>
      </c>
      <c r="AV118" s="12" t="s">
        <v>83</v>
      </c>
      <c r="AW118" s="12" t="s">
        <v>37</v>
      </c>
      <c r="AX118" s="12" t="s">
        <v>76</v>
      </c>
      <c r="AY118" s="151" t="s">
        <v>168</v>
      </c>
    </row>
    <row r="119" spans="2:65" s="13" customFormat="1" ht="11.25">
      <c r="B119" s="156"/>
      <c r="D119" s="150" t="s">
        <v>179</v>
      </c>
      <c r="E119" s="157" t="s">
        <v>19</v>
      </c>
      <c r="F119" s="158" t="s">
        <v>828</v>
      </c>
      <c r="H119" s="159">
        <v>-21.3</v>
      </c>
      <c r="I119" s="160"/>
      <c r="L119" s="156"/>
      <c r="M119" s="161"/>
      <c r="T119" s="162"/>
      <c r="AT119" s="157" t="s">
        <v>179</v>
      </c>
      <c r="AU119" s="157" t="s">
        <v>85</v>
      </c>
      <c r="AV119" s="13" t="s">
        <v>85</v>
      </c>
      <c r="AW119" s="13" t="s">
        <v>37</v>
      </c>
      <c r="AX119" s="13" t="s">
        <v>76</v>
      </c>
      <c r="AY119" s="157" t="s">
        <v>168</v>
      </c>
    </row>
    <row r="120" spans="2:65" s="13" customFormat="1" ht="11.25">
      <c r="B120" s="156"/>
      <c r="D120" s="150" t="s">
        <v>179</v>
      </c>
      <c r="E120" s="157" t="s">
        <v>19</v>
      </c>
      <c r="F120" s="158" t="s">
        <v>829</v>
      </c>
      <c r="H120" s="159">
        <v>-8.4</v>
      </c>
      <c r="I120" s="160"/>
      <c r="L120" s="156"/>
      <c r="M120" s="161"/>
      <c r="T120" s="162"/>
      <c r="AT120" s="157" t="s">
        <v>179</v>
      </c>
      <c r="AU120" s="157" t="s">
        <v>85</v>
      </c>
      <c r="AV120" s="13" t="s">
        <v>85</v>
      </c>
      <c r="AW120" s="13" t="s">
        <v>37</v>
      </c>
      <c r="AX120" s="13" t="s">
        <v>76</v>
      </c>
      <c r="AY120" s="157" t="s">
        <v>168</v>
      </c>
    </row>
    <row r="121" spans="2:65" s="15" customFormat="1" ht="11.25">
      <c r="B121" s="170"/>
      <c r="D121" s="150" t="s">
        <v>179</v>
      </c>
      <c r="E121" s="171" t="s">
        <v>19</v>
      </c>
      <c r="F121" s="172" t="s">
        <v>257</v>
      </c>
      <c r="H121" s="173">
        <v>80.555999999999997</v>
      </c>
      <c r="I121" s="174"/>
      <c r="L121" s="170"/>
      <c r="M121" s="175"/>
      <c r="T121" s="176"/>
      <c r="AT121" s="171" t="s">
        <v>179</v>
      </c>
      <c r="AU121" s="171" t="s">
        <v>85</v>
      </c>
      <c r="AV121" s="15" t="s">
        <v>191</v>
      </c>
      <c r="AW121" s="15" t="s">
        <v>37</v>
      </c>
      <c r="AX121" s="15" t="s">
        <v>76</v>
      </c>
      <c r="AY121" s="171" t="s">
        <v>168</v>
      </c>
    </row>
    <row r="122" spans="2:65" s="12" customFormat="1" ht="11.25">
      <c r="B122" s="149"/>
      <c r="D122" s="150" t="s">
        <v>179</v>
      </c>
      <c r="E122" s="151" t="s">
        <v>19</v>
      </c>
      <c r="F122" s="152" t="s">
        <v>624</v>
      </c>
      <c r="H122" s="151" t="s">
        <v>19</v>
      </c>
      <c r="I122" s="153"/>
      <c r="L122" s="149"/>
      <c r="M122" s="154"/>
      <c r="T122" s="155"/>
      <c r="AT122" s="151" t="s">
        <v>179</v>
      </c>
      <c r="AU122" s="151" t="s">
        <v>85</v>
      </c>
      <c r="AV122" s="12" t="s">
        <v>83</v>
      </c>
      <c r="AW122" s="12" t="s">
        <v>37</v>
      </c>
      <c r="AX122" s="12" t="s">
        <v>76</v>
      </c>
      <c r="AY122" s="151" t="s">
        <v>168</v>
      </c>
    </row>
    <row r="123" spans="2:65" s="12" customFormat="1" ht="11.25">
      <c r="B123" s="149"/>
      <c r="D123" s="150" t="s">
        <v>179</v>
      </c>
      <c r="E123" s="151" t="s">
        <v>19</v>
      </c>
      <c r="F123" s="152" t="s">
        <v>720</v>
      </c>
      <c r="H123" s="151" t="s">
        <v>19</v>
      </c>
      <c r="I123" s="153"/>
      <c r="L123" s="149"/>
      <c r="M123" s="154"/>
      <c r="T123" s="155"/>
      <c r="AT123" s="151" t="s">
        <v>179</v>
      </c>
      <c r="AU123" s="151" t="s">
        <v>85</v>
      </c>
      <c r="AV123" s="12" t="s">
        <v>83</v>
      </c>
      <c r="AW123" s="12" t="s">
        <v>37</v>
      </c>
      <c r="AX123" s="12" t="s">
        <v>76</v>
      </c>
      <c r="AY123" s="151" t="s">
        <v>168</v>
      </c>
    </row>
    <row r="124" spans="2:65" s="13" customFormat="1" ht="11.25">
      <c r="B124" s="156"/>
      <c r="D124" s="150" t="s">
        <v>179</v>
      </c>
      <c r="E124" s="157" t="s">
        <v>19</v>
      </c>
      <c r="F124" s="158" t="s">
        <v>830</v>
      </c>
      <c r="H124" s="159">
        <v>128.20500000000001</v>
      </c>
      <c r="I124" s="160"/>
      <c r="L124" s="156"/>
      <c r="M124" s="161"/>
      <c r="T124" s="162"/>
      <c r="AT124" s="157" t="s">
        <v>179</v>
      </c>
      <c r="AU124" s="157" t="s">
        <v>85</v>
      </c>
      <c r="AV124" s="13" t="s">
        <v>85</v>
      </c>
      <c r="AW124" s="13" t="s">
        <v>37</v>
      </c>
      <c r="AX124" s="13" t="s">
        <v>76</v>
      </c>
      <c r="AY124" s="157" t="s">
        <v>168</v>
      </c>
    </row>
    <row r="125" spans="2:65" s="15" customFormat="1" ht="11.25">
      <c r="B125" s="170"/>
      <c r="D125" s="150" t="s">
        <v>179</v>
      </c>
      <c r="E125" s="171" t="s">
        <v>19</v>
      </c>
      <c r="F125" s="172" t="s">
        <v>257</v>
      </c>
      <c r="H125" s="173">
        <v>128.20500000000001</v>
      </c>
      <c r="I125" s="174"/>
      <c r="L125" s="170"/>
      <c r="M125" s="175"/>
      <c r="T125" s="176"/>
      <c r="AT125" s="171" t="s">
        <v>179</v>
      </c>
      <c r="AU125" s="171" t="s">
        <v>85</v>
      </c>
      <c r="AV125" s="15" t="s">
        <v>191</v>
      </c>
      <c r="AW125" s="15" t="s">
        <v>37</v>
      </c>
      <c r="AX125" s="15" t="s">
        <v>76</v>
      </c>
      <c r="AY125" s="171" t="s">
        <v>168</v>
      </c>
    </row>
    <row r="126" spans="2:65" s="14" customFormat="1" ht="11.25">
      <c r="B126" s="163"/>
      <c r="D126" s="150" t="s">
        <v>179</v>
      </c>
      <c r="E126" s="164" t="s">
        <v>19</v>
      </c>
      <c r="F126" s="165" t="s">
        <v>183</v>
      </c>
      <c r="H126" s="166">
        <v>208.761</v>
      </c>
      <c r="I126" s="167"/>
      <c r="L126" s="163"/>
      <c r="M126" s="168"/>
      <c r="T126" s="169"/>
      <c r="AT126" s="164" t="s">
        <v>179</v>
      </c>
      <c r="AU126" s="164" t="s">
        <v>85</v>
      </c>
      <c r="AV126" s="14" t="s">
        <v>175</v>
      </c>
      <c r="AW126" s="14" t="s">
        <v>37</v>
      </c>
      <c r="AX126" s="14" t="s">
        <v>83</v>
      </c>
      <c r="AY126" s="164" t="s">
        <v>168</v>
      </c>
    </row>
    <row r="127" spans="2:65" s="1" customFormat="1" ht="44.25" customHeight="1">
      <c r="B127" s="33"/>
      <c r="C127" s="132" t="s">
        <v>831</v>
      </c>
      <c r="D127" s="132" t="s">
        <v>170</v>
      </c>
      <c r="E127" s="133" t="s">
        <v>382</v>
      </c>
      <c r="F127" s="134" t="s">
        <v>383</v>
      </c>
      <c r="G127" s="135" t="s">
        <v>283</v>
      </c>
      <c r="H127" s="136">
        <v>5.9850000000000003</v>
      </c>
      <c r="I127" s="137"/>
      <c r="J127" s="138">
        <f>ROUND(I127*H127,2)</f>
        <v>0</v>
      </c>
      <c r="K127" s="134" t="s">
        <v>174</v>
      </c>
      <c r="L127" s="33"/>
      <c r="M127" s="139" t="s">
        <v>19</v>
      </c>
      <c r="N127" s="140" t="s">
        <v>47</v>
      </c>
      <c r="P127" s="141">
        <f>O127*H127</f>
        <v>0</v>
      </c>
      <c r="Q127" s="141">
        <v>0</v>
      </c>
      <c r="R127" s="141">
        <f>Q127*H127</f>
        <v>0</v>
      </c>
      <c r="S127" s="141">
        <v>0</v>
      </c>
      <c r="T127" s="142">
        <f>S127*H127</f>
        <v>0</v>
      </c>
      <c r="AR127" s="143" t="s">
        <v>175</v>
      </c>
      <c r="AT127" s="143" t="s">
        <v>170</v>
      </c>
      <c r="AU127" s="143" t="s">
        <v>85</v>
      </c>
      <c r="AY127" s="18" t="s">
        <v>168</v>
      </c>
      <c r="BE127" s="144">
        <f>IF(N127="základní",J127,0)</f>
        <v>0</v>
      </c>
      <c r="BF127" s="144">
        <f>IF(N127="snížená",J127,0)</f>
        <v>0</v>
      </c>
      <c r="BG127" s="144">
        <f>IF(N127="zákl. přenesená",J127,0)</f>
        <v>0</v>
      </c>
      <c r="BH127" s="144">
        <f>IF(N127="sníž. přenesená",J127,0)</f>
        <v>0</v>
      </c>
      <c r="BI127" s="144">
        <f>IF(N127="nulová",J127,0)</f>
        <v>0</v>
      </c>
      <c r="BJ127" s="18" t="s">
        <v>83</v>
      </c>
      <c r="BK127" s="144">
        <f>ROUND(I127*H127,2)</f>
        <v>0</v>
      </c>
      <c r="BL127" s="18" t="s">
        <v>175</v>
      </c>
      <c r="BM127" s="143" t="s">
        <v>832</v>
      </c>
    </row>
    <row r="128" spans="2:65" s="1" customFormat="1" ht="11.25">
      <c r="B128" s="33"/>
      <c r="D128" s="145" t="s">
        <v>177</v>
      </c>
      <c r="F128" s="146" t="s">
        <v>385</v>
      </c>
      <c r="I128" s="147"/>
      <c r="L128" s="33"/>
      <c r="M128" s="148"/>
      <c r="T128" s="54"/>
      <c r="AT128" s="18" t="s">
        <v>177</v>
      </c>
      <c r="AU128" s="18" t="s">
        <v>85</v>
      </c>
    </row>
    <row r="129" spans="2:65" s="12" customFormat="1" ht="22.5">
      <c r="B129" s="149"/>
      <c r="D129" s="150" t="s">
        <v>179</v>
      </c>
      <c r="E129" s="151" t="s">
        <v>19</v>
      </c>
      <c r="F129" s="152" t="s">
        <v>560</v>
      </c>
      <c r="H129" s="151" t="s">
        <v>19</v>
      </c>
      <c r="I129" s="153"/>
      <c r="L129" s="149"/>
      <c r="M129" s="154"/>
      <c r="T129" s="155"/>
      <c r="AT129" s="151" t="s">
        <v>179</v>
      </c>
      <c r="AU129" s="151" t="s">
        <v>85</v>
      </c>
      <c r="AV129" s="12" t="s">
        <v>83</v>
      </c>
      <c r="AW129" s="12" t="s">
        <v>37</v>
      </c>
      <c r="AX129" s="12" t="s">
        <v>76</v>
      </c>
      <c r="AY129" s="151" t="s">
        <v>168</v>
      </c>
    </row>
    <row r="130" spans="2:65" s="12" customFormat="1" ht="11.25">
      <c r="B130" s="149"/>
      <c r="D130" s="150" t="s">
        <v>179</v>
      </c>
      <c r="E130" s="151" t="s">
        <v>19</v>
      </c>
      <c r="F130" s="152" t="s">
        <v>181</v>
      </c>
      <c r="H130" s="151" t="s">
        <v>19</v>
      </c>
      <c r="I130" s="153"/>
      <c r="L130" s="149"/>
      <c r="M130" s="154"/>
      <c r="T130" s="155"/>
      <c r="AT130" s="151" t="s">
        <v>179</v>
      </c>
      <c r="AU130" s="151" t="s">
        <v>85</v>
      </c>
      <c r="AV130" s="12" t="s">
        <v>83</v>
      </c>
      <c r="AW130" s="12" t="s">
        <v>37</v>
      </c>
      <c r="AX130" s="12" t="s">
        <v>76</v>
      </c>
      <c r="AY130" s="151" t="s">
        <v>168</v>
      </c>
    </row>
    <row r="131" spans="2:65" s="13" customFormat="1" ht="11.25">
      <c r="B131" s="156"/>
      <c r="D131" s="150" t="s">
        <v>179</v>
      </c>
      <c r="E131" s="157" t="s">
        <v>19</v>
      </c>
      <c r="F131" s="158" t="s">
        <v>833</v>
      </c>
      <c r="H131" s="159">
        <v>5.9850000000000003</v>
      </c>
      <c r="I131" s="160"/>
      <c r="L131" s="156"/>
      <c r="M131" s="161"/>
      <c r="T131" s="162"/>
      <c r="AT131" s="157" t="s">
        <v>179</v>
      </c>
      <c r="AU131" s="157" t="s">
        <v>85</v>
      </c>
      <c r="AV131" s="13" t="s">
        <v>85</v>
      </c>
      <c r="AW131" s="13" t="s">
        <v>37</v>
      </c>
      <c r="AX131" s="13" t="s">
        <v>76</v>
      </c>
      <c r="AY131" s="157" t="s">
        <v>168</v>
      </c>
    </row>
    <row r="132" spans="2:65" s="14" customFormat="1" ht="11.25">
      <c r="B132" s="163"/>
      <c r="D132" s="150" t="s">
        <v>179</v>
      </c>
      <c r="E132" s="164" t="s">
        <v>19</v>
      </c>
      <c r="F132" s="165" t="s">
        <v>183</v>
      </c>
      <c r="H132" s="166">
        <v>5.9850000000000003</v>
      </c>
      <c r="I132" s="167"/>
      <c r="L132" s="163"/>
      <c r="M132" s="168"/>
      <c r="T132" s="169"/>
      <c r="AT132" s="164" t="s">
        <v>179</v>
      </c>
      <c r="AU132" s="164" t="s">
        <v>85</v>
      </c>
      <c r="AV132" s="14" t="s">
        <v>175</v>
      </c>
      <c r="AW132" s="14" t="s">
        <v>37</v>
      </c>
      <c r="AX132" s="14" t="s">
        <v>83</v>
      </c>
      <c r="AY132" s="164" t="s">
        <v>168</v>
      </c>
    </row>
    <row r="133" spans="2:65" s="1" customFormat="1" ht="62.65" customHeight="1">
      <c r="B133" s="33"/>
      <c r="C133" s="132" t="s">
        <v>190</v>
      </c>
      <c r="D133" s="132" t="s">
        <v>170</v>
      </c>
      <c r="E133" s="133" t="s">
        <v>388</v>
      </c>
      <c r="F133" s="134" t="s">
        <v>389</v>
      </c>
      <c r="G133" s="135" t="s">
        <v>283</v>
      </c>
      <c r="H133" s="136">
        <v>203.14599999999999</v>
      </c>
      <c r="I133" s="137"/>
      <c r="J133" s="138">
        <f>ROUND(I133*H133,2)</f>
        <v>0</v>
      </c>
      <c r="K133" s="134" t="s">
        <v>174</v>
      </c>
      <c r="L133" s="33"/>
      <c r="M133" s="139" t="s">
        <v>19</v>
      </c>
      <c r="N133" s="140" t="s">
        <v>47</v>
      </c>
      <c r="P133" s="141">
        <f>O133*H133</f>
        <v>0</v>
      </c>
      <c r="Q133" s="141">
        <v>0</v>
      </c>
      <c r="R133" s="141">
        <f>Q133*H133</f>
        <v>0</v>
      </c>
      <c r="S133" s="141">
        <v>0</v>
      </c>
      <c r="T133" s="142">
        <f>S133*H133</f>
        <v>0</v>
      </c>
      <c r="AR133" s="143" t="s">
        <v>175</v>
      </c>
      <c r="AT133" s="143" t="s">
        <v>170</v>
      </c>
      <c r="AU133" s="143" t="s">
        <v>85</v>
      </c>
      <c r="AY133" s="18" t="s">
        <v>168</v>
      </c>
      <c r="BE133" s="144">
        <f>IF(N133="základní",J133,0)</f>
        <v>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8" t="s">
        <v>83</v>
      </c>
      <c r="BK133" s="144">
        <f>ROUND(I133*H133,2)</f>
        <v>0</v>
      </c>
      <c r="BL133" s="18" t="s">
        <v>175</v>
      </c>
      <c r="BM133" s="143" t="s">
        <v>834</v>
      </c>
    </row>
    <row r="134" spans="2:65" s="1" customFormat="1" ht="11.25">
      <c r="B134" s="33"/>
      <c r="D134" s="145" t="s">
        <v>177</v>
      </c>
      <c r="F134" s="146" t="s">
        <v>391</v>
      </c>
      <c r="I134" s="147"/>
      <c r="L134" s="33"/>
      <c r="M134" s="148"/>
      <c r="T134" s="54"/>
      <c r="AT134" s="18" t="s">
        <v>177</v>
      </c>
      <c r="AU134" s="18" t="s">
        <v>85</v>
      </c>
    </row>
    <row r="135" spans="2:65" s="12" customFormat="1" ht="22.5">
      <c r="B135" s="149"/>
      <c r="D135" s="150" t="s">
        <v>179</v>
      </c>
      <c r="E135" s="151" t="s">
        <v>19</v>
      </c>
      <c r="F135" s="152" t="s">
        <v>392</v>
      </c>
      <c r="H135" s="151" t="s">
        <v>19</v>
      </c>
      <c r="I135" s="153"/>
      <c r="L135" s="149"/>
      <c r="M135" s="154"/>
      <c r="T135" s="155"/>
      <c r="AT135" s="151" t="s">
        <v>179</v>
      </c>
      <c r="AU135" s="151" t="s">
        <v>85</v>
      </c>
      <c r="AV135" s="12" t="s">
        <v>83</v>
      </c>
      <c r="AW135" s="12" t="s">
        <v>37</v>
      </c>
      <c r="AX135" s="12" t="s">
        <v>76</v>
      </c>
      <c r="AY135" s="151" t="s">
        <v>168</v>
      </c>
    </row>
    <row r="136" spans="2:65" s="13" customFormat="1" ht="11.25">
      <c r="B136" s="156"/>
      <c r="D136" s="150" t="s">
        <v>179</v>
      </c>
      <c r="E136" s="157" t="s">
        <v>19</v>
      </c>
      <c r="F136" s="158" t="s">
        <v>835</v>
      </c>
      <c r="H136" s="159">
        <v>208.761</v>
      </c>
      <c r="I136" s="160"/>
      <c r="L136" s="156"/>
      <c r="M136" s="161"/>
      <c r="T136" s="162"/>
      <c r="AT136" s="157" t="s">
        <v>179</v>
      </c>
      <c r="AU136" s="157" t="s">
        <v>85</v>
      </c>
      <c r="AV136" s="13" t="s">
        <v>85</v>
      </c>
      <c r="AW136" s="13" t="s">
        <v>37</v>
      </c>
      <c r="AX136" s="13" t="s">
        <v>76</v>
      </c>
      <c r="AY136" s="157" t="s">
        <v>168</v>
      </c>
    </row>
    <row r="137" spans="2:65" s="13" customFormat="1" ht="11.25">
      <c r="B137" s="156"/>
      <c r="D137" s="150" t="s">
        <v>179</v>
      </c>
      <c r="E137" s="157" t="s">
        <v>19</v>
      </c>
      <c r="F137" s="158" t="s">
        <v>836</v>
      </c>
      <c r="H137" s="159">
        <v>5.9850000000000003</v>
      </c>
      <c r="I137" s="160"/>
      <c r="L137" s="156"/>
      <c r="M137" s="161"/>
      <c r="T137" s="162"/>
      <c r="AT137" s="157" t="s">
        <v>179</v>
      </c>
      <c r="AU137" s="157" t="s">
        <v>85</v>
      </c>
      <c r="AV137" s="13" t="s">
        <v>85</v>
      </c>
      <c r="AW137" s="13" t="s">
        <v>37</v>
      </c>
      <c r="AX137" s="13" t="s">
        <v>76</v>
      </c>
      <c r="AY137" s="157" t="s">
        <v>168</v>
      </c>
    </row>
    <row r="138" spans="2:65" s="13" customFormat="1" ht="11.25">
      <c r="B138" s="156"/>
      <c r="D138" s="150" t="s">
        <v>179</v>
      </c>
      <c r="E138" s="157" t="s">
        <v>19</v>
      </c>
      <c r="F138" s="158" t="s">
        <v>837</v>
      </c>
      <c r="H138" s="159">
        <v>-11.6</v>
      </c>
      <c r="I138" s="160"/>
      <c r="L138" s="156"/>
      <c r="M138" s="161"/>
      <c r="T138" s="162"/>
      <c r="AT138" s="157" t="s">
        <v>179</v>
      </c>
      <c r="AU138" s="157" t="s">
        <v>85</v>
      </c>
      <c r="AV138" s="13" t="s">
        <v>85</v>
      </c>
      <c r="AW138" s="13" t="s">
        <v>37</v>
      </c>
      <c r="AX138" s="13" t="s">
        <v>76</v>
      </c>
      <c r="AY138" s="157" t="s">
        <v>168</v>
      </c>
    </row>
    <row r="139" spans="2:65" s="14" customFormat="1" ht="11.25">
      <c r="B139" s="163"/>
      <c r="D139" s="150" t="s">
        <v>179</v>
      </c>
      <c r="E139" s="164" t="s">
        <v>19</v>
      </c>
      <c r="F139" s="165" t="s">
        <v>183</v>
      </c>
      <c r="H139" s="166">
        <v>203.14599999999999</v>
      </c>
      <c r="I139" s="167"/>
      <c r="L139" s="163"/>
      <c r="M139" s="168"/>
      <c r="T139" s="169"/>
      <c r="AT139" s="164" t="s">
        <v>179</v>
      </c>
      <c r="AU139" s="164" t="s">
        <v>85</v>
      </c>
      <c r="AV139" s="14" t="s">
        <v>175</v>
      </c>
      <c r="AW139" s="14" t="s">
        <v>37</v>
      </c>
      <c r="AX139" s="14" t="s">
        <v>83</v>
      </c>
      <c r="AY139" s="164" t="s">
        <v>168</v>
      </c>
    </row>
    <row r="140" spans="2:65" s="1" customFormat="1" ht="66.75" customHeight="1">
      <c r="B140" s="33"/>
      <c r="C140" s="132" t="s">
        <v>207</v>
      </c>
      <c r="D140" s="132" t="s">
        <v>170</v>
      </c>
      <c r="E140" s="133" t="s">
        <v>394</v>
      </c>
      <c r="F140" s="134" t="s">
        <v>395</v>
      </c>
      <c r="G140" s="135" t="s">
        <v>283</v>
      </c>
      <c r="H140" s="136">
        <v>1422.0219999999999</v>
      </c>
      <c r="I140" s="137"/>
      <c r="J140" s="138">
        <f>ROUND(I140*H140,2)</f>
        <v>0</v>
      </c>
      <c r="K140" s="134" t="s">
        <v>174</v>
      </c>
      <c r="L140" s="33"/>
      <c r="M140" s="139" t="s">
        <v>19</v>
      </c>
      <c r="N140" s="140" t="s">
        <v>47</v>
      </c>
      <c r="P140" s="141">
        <f>O140*H140</f>
        <v>0</v>
      </c>
      <c r="Q140" s="141">
        <v>0</v>
      </c>
      <c r="R140" s="141">
        <f>Q140*H140</f>
        <v>0</v>
      </c>
      <c r="S140" s="141">
        <v>0</v>
      </c>
      <c r="T140" s="142">
        <f>S140*H140</f>
        <v>0</v>
      </c>
      <c r="AR140" s="143" t="s">
        <v>175</v>
      </c>
      <c r="AT140" s="143" t="s">
        <v>170</v>
      </c>
      <c r="AU140" s="143" t="s">
        <v>85</v>
      </c>
      <c r="AY140" s="18" t="s">
        <v>168</v>
      </c>
      <c r="BE140" s="144">
        <f>IF(N140="základní",J140,0)</f>
        <v>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8" t="s">
        <v>83</v>
      </c>
      <c r="BK140" s="144">
        <f>ROUND(I140*H140,2)</f>
        <v>0</v>
      </c>
      <c r="BL140" s="18" t="s">
        <v>175</v>
      </c>
      <c r="BM140" s="143" t="s">
        <v>838</v>
      </c>
    </row>
    <row r="141" spans="2:65" s="1" customFormat="1" ht="11.25">
      <c r="B141" s="33"/>
      <c r="D141" s="145" t="s">
        <v>177</v>
      </c>
      <c r="F141" s="146" t="s">
        <v>397</v>
      </c>
      <c r="I141" s="147"/>
      <c r="L141" s="33"/>
      <c r="M141" s="148"/>
      <c r="T141" s="54"/>
      <c r="AT141" s="18" t="s">
        <v>177</v>
      </c>
      <c r="AU141" s="18" t="s">
        <v>85</v>
      </c>
    </row>
    <row r="142" spans="2:65" s="12" customFormat="1" ht="22.5">
      <c r="B142" s="149"/>
      <c r="D142" s="150" t="s">
        <v>179</v>
      </c>
      <c r="E142" s="151" t="s">
        <v>19</v>
      </c>
      <c r="F142" s="152" t="s">
        <v>392</v>
      </c>
      <c r="H142" s="151" t="s">
        <v>19</v>
      </c>
      <c r="I142" s="153"/>
      <c r="L142" s="149"/>
      <c r="M142" s="154"/>
      <c r="T142" s="155"/>
      <c r="AT142" s="151" t="s">
        <v>179</v>
      </c>
      <c r="AU142" s="151" t="s">
        <v>85</v>
      </c>
      <c r="AV142" s="12" t="s">
        <v>83</v>
      </c>
      <c r="AW142" s="12" t="s">
        <v>37</v>
      </c>
      <c r="AX142" s="12" t="s">
        <v>76</v>
      </c>
      <c r="AY142" s="151" t="s">
        <v>168</v>
      </c>
    </row>
    <row r="143" spans="2:65" s="13" customFormat="1" ht="11.25">
      <c r="B143" s="156"/>
      <c r="D143" s="150" t="s">
        <v>179</v>
      </c>
      <c r="E143" s="157" t="s">
        <v>19</v>
      </c>
      <c r="F143" s="158" t="s">
        <v>839</v>
      </c>
      <c r="H143" s="159">
        <v>1422.0219999999999</v>
      </c>
      <c r="I143" s="160"/>
      <c r="L143" s="156"/>
      <c r="M143" s="161"/>
      <c r="T143" s="162"/>
      <c r="AT143" s="157" t="s">
        <v>179</v>
      </c>
      <c r="AU143" s="157" t="s">
        <v>85</v>
      </c>
      <c r="AV143" s="13" t="s">
        <v>85</v>
      </c>
      <c r="AW143" s="13" t="s">
        <v>37</v>
      </c>
      <c r="AX143" s="13" t="s">
        <v>76</v>
      </c>
      <c r="AY143" s="157" t="s">
        <v>168</v>
      </c>
    </row>
    <row r="144" spans="2:65" s="14" customFormat="1" ht="11.25">
      <c r="B144" s="163"/>
      <c r="D144" s="150" t="s">
        <v>179</v>
      </c>
      <c r="E144" s="164" t="s">
        <v>19</v>
      </c>
      <c r="F144" s="165" t="s">
        <v>183</v>
      </c>
      <c r="H144" s="166">
        <v>1422.0219999999999</v>
      </c>
      <c r="I144" s="167"/>
      <c r="L144" s="163"/>
      <c r="M144" s="168"/>
      <c r="T144" s="169"/>
      <c r="AT144" s="164" t="s">
        <v>179</v>
      </c>
      <c r="AU144" s="164" t="s">
        <v>85</v>
      </c>
      <c r="AV144" s="14" t="s">
        <v>175</v>
      </c>
      <c r="AW144" s="14" t="s">
        <v>37</v>
      </c>
      <c r="AX144" s="14" t="s">
        <v>83</v>
      </c>
      <c r="AY144" s="164" t="s">
        <v>168</v>
      </c>
    </row>
    <row r="145" spans="2:65" s="1" customFormat="1" ht="55.5" customHeight="1">
      <c r="B145" s="33"/>
      <c r="C145" s="132" t="s">
        <v>218</v>
      </c>
      <c r="D145" s="132" t="s">
        <v>170</v>
      </c>
      <c r="E145" s="133" t="s">
        <v>631</v>
      </c>
      <c r="F145" s="134" t="s">
        <v>632</v>
      </c>
      <c r="G145" s="135" t="s">
        <v>283</v>
      </c>
      <c r="H145" s="136">
        <v>128.20500000000001</v>
      </c>
      <c r="I145" s="137"/>
      <c r="J145" s="138">
        <f>ROUND(I145*H145,2)</f>
        <v>0</v>
      </c>
      <c r="K145" s="134" t="s">
        <v>174</v>
      </c>
      <c r="L145" s="33"/>
      <c r="M145" s="139" t="s">
        <v>19</v>
      </c>
      <c r="N145" s="140" t="s">
        <v>47</v>
      </c>
      <c r="P145" s="141">
        <f>O145*H145</f>
        <v>0</v>
      </c>
      <c r="Q145" s="141">
        <v>0</v>
      </c>
      <c r="R145" s="141">
        <f>Q145*H145</f>
        <v>0</v>
      </c>
      <c r="S145" s="141">
        <v>0</v>
      </c>
      <c r="T145" s="142">
        <f>S145*H145</f>
        <v>0</v>
      </c>
      <c r="AR145" s="143" t="s">
        <v>175</v>
      </c>
      <c r="AT145" s="143" t="s">
        <v>170</v>
      </c>
      <c r="AU145" s="143" t="s">
        <v>85</v>
      </c>
      <c r="AY145" s="18" t="s">
        <v>168</v>
      </c>
      <c r="BE145" s="144">
        <f>IF(N145="základní",J145,0)</f>
        <v>0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8" t="s">
        <v>83</v>
      </c>
      <c r="BK145" s="144">
        <f>ROUND(I145*H145,2)</f>
        <v>0</v>
      </c>
      <c r="BL145" s="18" t="s">
        <v>175</v>
      </c>
      <c r="BM145" s="143" t="s">
        <v>840</v>
      </c>
    </row>
    <row r="146" spans="2:65" s="1" customFormat="1" ht="11.25">
      <c r="B146" s="33"/>
      <c r="D146" s="145" t="s">
        <v>177</v>
      </c>
      <c r="F146" s="146" t="s">
        <v>634</v>
      </c>
      <c r="I146" s="147"/>
      <c r="L146" s="33"/>
      <c r="M146" s="148"/>
      <c r="T146" s="54"/>
      <c r="AT146" s="18" t="s">
        <v>177</v>
      </c>
      <c r="AU146" s="18" t="s">
        <v>85</v>
      </c>
    </row>
    <row r="147" spans="2:65" s="12" customFormat="1" ht="22.5">
      <c r="B147" s="149"/>
      <c r="D147" s="150" t="s">
        <v>179</v>
      </c>
      <c r="E147" s="151" t="s">
        <v>19</v>
      </c>
      <c r="F147" s="152" t="s">
        <v>635</v>
      </c>
      <c r="H147" s="151" t="s">
        <v>19</v>
      </c>
      <c r="I147" s="153"/>
      <c r="L147" s="149"/>
      <c r="M147" s="154"/>
      <c r="T147" s="155"/>
      <c r="AT147" s="151" t="s">
        <v>179</v>
      </c>
      <c r="AU147" s="151" t="s">
        <v>85</v>
      </c>
      <c r="AV147" s="12" t="s">
        <v>83</v>
      </c>
      <c r="AW147" s="12" t="s">
        <v>37</v>
      </c>
      <c r="AX147" s="12" t="s">
        <v>76</v>
      </c>
      <c r="AY147" s="151" t="s">
        <v>168</v>
      </c>
    </row>
    <row r="148" spans="2:65" s="12" customFormat="1" ht="11.25">
      <c r="B148" s="149"/>
      <c r="D148" s="150" t="s">
        <v>179</v>
      </c>
      <c r="E148" s="151" t="s">
        <v>19</v>
      </c>
      <c r="F148" s="152" t="s">
        <v>213</v>
      </c>
      <c r="H148" s="151" t="s">
        <v>19</v>
      </c>
      <c r="I148" s="153"/>
      <c r="L148" s="149"/>
      <c r="M148" s="154"/>
      <c r="T148" s="155"/>
      <c r="AT148" s="151" t="s">
        <v>179</v>
      </c>
      <c r="AU148" s="151" t="s">
        <v>85</v>
      </c>
      <c r="AV148" s="12" t="s">
        <v>83</v>
      </c>
      <c r="AW148" s="12" t="s">
        <v>37</v>
      </c>
      <c r="AX148" s="12" t="s">
        <v>76</v>
      </c>
      <c r="AY148" s="151" t="s">
        <v>168</v>
      </c>
    </row>
    <row r="149" spans="2:65" s="12" customFormat="1" ht="11.25">
      <c r="B149" s="149"/>
      <c r="D149" s="150" t="s">
        <v>179</v>
      </c>
      <c r="E149" s="151" t="s">
        <v>19</v>
      </c>
      <c r="F149" s="152" t="s">
        <v>720</v>
      </c>
      <c r="H149" s="151" t="s">
        <v>19</v>
      </c>
      <c r="I149" s="153"/>
      <c r="L149" s="149"/>
      <c r="M149" s="154"/>
      <c r="T149" s="155"/>
      <c r="AT149" s="151" t="s">
        <v>179</v>
      </c>
      <c r="AU149" s="151" t="s">
        <v>85</v>
      </c>
      <c r="AV149" s="12" t="s">
        <v>83</v>
      </c>
      <c r="AW149" s="12" t="s">
        <v>37</v>
      </c>
      <c r="AX149" s="12" t="s">
        <v>76</v>
      </c>
      <c r="AY149" s="151" t="s">
        <v>168</v>
      </c>
    </row>
    <row r="150" spans="2:65" s="13" customFormat="1" ht="11.25">
      <c r="B150" s="156"/>
      <c r="D150" s="150" t="s">
        <v>179</v>
      </c>
      <c r="E150" s="157" t="s">
        <v>19</v>
      </c>
      <c r="F150" s="158" t="s">
        <v>830</v>
      </c>
      <c r="H150" s="159">
        <v>128.20500000000001</v>
      </c>
      <c r="I150" s="160"/>
      <c r="L150" s="156"/>
      <c r="M150" s="161"/>
      <c r="T150" s="162"/>
      <c r="AT150" s="157" t="s">
        <v>179</v>
      </c>
      <c r="AU150" s="157" t="s">
        <v>85</v>
      </c>
      <c r="AV150" s="13" t="s">
        <v>85</v>
      </c>
      <c r="AW150" s="13" t="s">
        <v>37</v>
      </c>
      <c r="AX150" s="13" t="s">
        <v>76</v>
      </c>
      <c r="AY150" s="157" t="s">
        <v>168</v>
      </c>
    </row>
    <row r="151" spans="2:65" s="12" customFormat="1" ht="22.5">
      <c r="B151" s="149"/>
      <c r="D151" s="150" t="s">
        <v>179</v>
      </c>
      <c r="E151" s="151" t="s">
        <v>19</v>
      </c>
      <c r="F151" s="152" t="s">
        <v>636</v>
      </c>
      <c r="H151" s="151" t="s">
        <v>19</v>
      </c>
      <c r="I151" s="153"/>
      <c r="L151" s="149"/>
      <c r="M151" s="154"/>
      <c r="T151" s="155"/>
      <c r="AT151" s="151" t="s">
        <v>179</v>
      </c>
      <c r="AU151" s="151" t="s">
        <v>85</v>
      </c>
      <c r="AV151" s="12" t="s">
        <v>83</v>
      </c>
      <c r="AW151" s="12" t="s">
        <v>37</v>
      </c>
      <c r="AX151" s="12" t="s">
        <v>76</v>
      </c>
      <c r="AY151" s="151" t="s">
        <v>168</v>
      </c>
    </row>
    <row r="152" spans="2:65" s="14" customFormat="1" ht="11.25">
      <c r="B152" s="163"/>
      <c r="D152" s="150" t="s">
        <v>179</v>
      </c>
      <c r="E152" s="164" t="s">
        <v>19</v>
      </c>
      <c r="F152" s="165" t="s">
        <v>183</v>
      </c>
      <c r="H152" s="166">
        <v>128.20500000000001</v>
      </c>
      <c r="I152" s="167"/>
      <c r="L152" s="163"/>
      <c r="M152" s="168"/>
      <c r="T152" s="169"/>
      <c r="AT152" s="164" t="s">
        <v>179</v>
      </c>
      <c r="AU152" s="164" t="s">
        <v>85</v>
      </c>
      <c r="AV152" s="14" t="s">
        <v>175</v>
      </c>
      <c r="AW152" s="14" t="s">
        <v>37</v>
      </c>
      <c r="AX152" s="14" t="s">
        <v>83</v>
      </c>
      <c r="AY152" s="164" t="s">
        <v>168</v>
      </c>
    </row>
    <row r="153" spans="2:65" s="1" customFormat="1" ht="16.5" customHeight="1">
      <c r="B153" s="33"/>
      <c r="C153" s="181" t="s">
        <v>230</v>
      </c>
      <c r="D153" s="181" t="s">
        <v>446</v>
      </c>
      <c r="E153" s="182" t="s">
        <v>637</v>
      </c>
      <c r="F153" s="183" t="s">
        <v>638</v>
      </c>
      <c r="G153" s="184" t="s">
        <v>334</v>
      </c>
      <c r="H153" s="185">
        <v>225.64099999999999</v>
      </c>
      <c r="I153" s="186"/>
      <c r="J153" s="187">
        <f>ROUND(I153*H153,2)</f>
        <v>0</v>
      </c>
      <c r="K153" s="183" t="s">
        <v>322</v>
      </c>
      <c r="L153" s="188"/>
      <c r="M153" s="189" t="s">
        <v>19</v>
      </c>
      <c r="N153" s="190" t="s">
        <v>47</v>
      </c>
      <c r="P153" s="141">
        <f>O153*H153</f>
        <v>0</v>
      </c>
      <c r="Q153" s="141">
        <v>1</v>
      </c>
      <c r="R153" s="141">
        <f>Q153*H153</f>
        <v>225.64099999999999</v>
      </c>
      <c r="S153" s="141">
        <v>0</v>
      </c>
      <c r="T153" s="142">
        <f>S153*H153</f>
        <v>0</v>
      </c>
      <c r="AR153" s="143" t="s">
        <v>230</v>
      </c>
      <c r="AT153" s="143" t="s">
        <v>446</v>
      </c>
      <c r="AU153" s="143" t="s">
        <v>85</v>
      </c>
      <c r="AY153" s="18" t="s">
        <v>168</v>
      </c>
      <c r="BE153" s="144">
        <f>IF(N153="základní",J153,0)</f>
        <v>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8" t="s">
        <v>83</v>
      </c>
      <c r="BK153" s="144">
        <f>ROUND(I153*H153,2)</f>
        <v>0</v>
      </c>
      <c r="BL153" s="18" t="s">
        <v>175</v>
      </c>
      <c r="BM153" s="143" t="s">
        <v>841</v>
      </c>
    </row>
    <row r="154" spans="2:65" s="1" customFormat="1" ht="39">
      <c r="B154" s="33"/>
      <c r="D154" s="150" t="s">
        <v>324</v>
      </c>
      <c r="F154" s="177" t="s">
        <v>640</v>
      </c>
      <c r="I154" s="147"/>
      <c r="L154" s="33"/>
      <c r="M154" s="148"/>
      <c r="T154" s="54"/>
      <c r="AT154" s="18" t="s">
        <v>324</v>
      </c>
      <c r="AU154" s="18" t="s">
        <v>85</v>
      </c>
    </row>
    <row r="155" spans="2:65" s="12" customFormat="1" ht="22.5">
      <c r="B155" s="149"/>
      <c r="D155" s="150" t="s">
        <v>179</v>
      </c>
      <c r="E155" s="151" t="s">
        <v>19</v>
      </c>
      <c r="F155" s="152" t="s">
        <v>641</v>
      </c>
      <c r="H155" s="151" t="s">
        <v>19</v>
      </c>
      <c r="I155" s="153"/>
      <c r="L155" s="149"/>
      <c r="M155" s="154"/>
      <c r="T155" s="155"/>
      <c r="AT155" s="151" t="s">
        <v>179</v>
      </c>
      <c r="AU155" s="151" t="s">
        <v>85</v>
      </c>
      <c r="AV155" s="12" t="s">
        <v>83</v>
      </c>
      <c r="AW155" s="12" t="s">
        <v>37</v>
      </c>
      <c r="AX155" s="12" t="s">
        <v>76</v>
      </c>
      <c r="AY155" s="151" t="s">
        <v>168</v>
      </c>
    </row>
    <row r="156" spans="2:65" s="13" customFormat="1" ht="11.25">
      <c r="B156" s="156"/>
      <c r="D156" s="150" t="s">
        <v>179</v>
      </c>
      <c r="E156" s="157" t="s">
        <v>19</v>
      </c>
      <c r="F156" s="158" t="s">
        <v>842</v>
      </c>
      <c r="H156" s="159">
        <v>225.64099999999999</v>
      </c>
      <c r="I156" s="160"/>
      <c r="L156" s="156"/>
      <c r="M156" s="161"/>
      <c r="T156" s="162"/>
      <c r="AT156" s="157" t="s">
        <v>179</v>
      </c>
      <c r="AU156" s="157" t="s">
        <v>85</v>
      </c>
      <c r="AV156" s="13" t="s">
        <v>85</v>
      </c>
      <c r="AW156" s="13" t="s">
        <v>37</v>
      </c>
      <c r="AX156" s="13" t="s">
        <v>76</v>
      </c>
      <c r="AY156" s="157" t="s">
        <v>168</v>
      </c>
    </row>
    <row r="157" spans="2:65" s="14" customFormat="1" ht="11.25">
      <c r="B157" s="163"/>
      <c r="D157" s="150" t="s">
        <v>179</v>
      </c>
      <c r="E157" s="164" t="s">
        <v>19</v>
      </c>
      <c r="F157" s="165" t="s">
        <v>183</v>
      </c>
      <c r="H157" s="166">
        <v>225.64099999999999</v>
      </c>
      <c r="I157" s="167"/>
      <c r="L157" s="163"/>
      <c r="M157" s="168"/>
      <c r="T157" s="169"/>
      <c r="AT157" s="164" t="s">
        <v>179</v>
      </c>
      <c r="AU157" s="164" t="s">
        <v>85</v>
      </c>
      <c r="AV157" s="14" t="s">
        <v>175</v>
      </c>
      <c r="AW157" s="14" t="s">
        <v>37</v>
      </c>
      <c r="AX157" s="14" t="s">
        <v>83</v>
      </c>
      <c r="AY157" s="164" t="s">
        <v>168</v>
      </c>
    </row>
    <row r="158" spans="2:65" s="1" customFormat="1" ht="37.9" customHeight="1">
      <c r="B158" s="33"/>
      <c r="C158" s="132" t="s">
        <v>241</v>
      </c>
      <c r="D158" s="132" t="s">
        <v>170</v>
      </c>
      <c r="E158" s="133" t="s">
        <v>399</v>
      </c>
      <c r="F158" s="134" t="s">
        <v>400</v>
      </c>
      <c r="G158" s="135" t="s">
        <v>334</v>
      </c>
      <c r="H158" s="136">
        <v>365.66300000000001</v>
      </c>
      <c r="I158" s="137"/>
      <c r="J158" s="138">
        <f>ROUND(I158*H158,2)</f>
        <v>0</v>
      </c>
      <c r="K158" s="134" t="s">
        <v>174</v>
      </c>
      <c r="L158" s="33"/>
      <c r="M158" s="139" t="s">
        <v>19</v>
      </c>
      <c r="N158" s="140" t="s">
        <v>47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175</v>
      </c>
      <c r="AT158" s="143" t="s">
        <v>170</v>
      </c>
      <c r="AU158" s="143" t="s">
        <v>85</v>
      </c>
      <c r="AY158" s="18" t="s">
        <v>168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8" t="s">
        <v>83</v>
      </c>
      <c r="BK158" s="144">
        <f>ROUND(I158*H158,2)</f>
        <v>0</v>
      </c>
      <c r="BL158" s="18" t="s">
        <v>175</v>
      </c>
      <c r="BM158" s="143" t="s">
        <v>843</v>
      </c>
    </row>
    <row r="159" spans="2:65" s="1" customFormat="1" ht="11.25">
      <c r="B159" s="33"/>
      <c r="D159" s="145" t="s">
        <v>177</v>
      </c>
      <c r="F159" s="146" t="s">
        <v>402</v>
      </c>
      <c r="I159" s="147"/>
      <c r="L159" s="33"/>
      <c r="M159" s="148"/>
      <c r="T159" s="54"/>
      <c r="AT159" s="18" t="s">
        <v>177</v>
      </c>
      <c r="AU159" s="18" t="s">
        <v>85</v>
      </c>
    </row>
    <row r="160" spans="2:65" s="12" customFormat="1" ht="11.25">
      <c r="B160" s="149"/>
      <c r="D160" s="150" t="s">
        <v>179</v>
      </c>
      <c r="E160" s="151" t="s">
        <v>19</v>
      </c>
      <c r="F160" s="152" t="s">
        <v>403</v>
      </c>
      <c r="H160" s="151" t="s">
        <v>19</v>
      </c>
      <c r="I160" s="153"/>
      <c r="L160" s="149"/>
      <c r="M160" s="154"/>
      <c r="T160" s="155"/>
      <c r="AT160" s="151" t="s">
        <v>179</v>
      </c>
      <c r="AU160" s="151" t="s">
        <v>85</v>
      </c>
      <c r="AV160" s="12" t="s">
        <v>83</v>
      </c>
      <c r="AW160" s="12" t="s">
        <v>37</v>
      </c>
      <c r="AX160" s="12" t="s">
        <v>76</v>
      </c>
      <c r="AY160" s="151" t="s">
        <v>168</v>
      </c>
    </row>
    <row r="161" spans="2:65" s="13" customFormat="1" ht="11.25">
      <c r="B161" s="156"/>
      <c r="D161" s="150" t="s">
        <v>179</v>
      </c>
      <c r="E161" s="157" t="s">
        <v>19</v>
      </c>
      <c r="F161" s="158" t="s">
        <v>844</v>
      </c>
      <c r="H161" s="159">
        <v>365.66300000000001</v>
      </c>
      <c r="I161" s="160"/>
      <c r="L161" s="156"/>
      <c r="M161" s="161"/>
      <c r="T161" s="162"/>
      <c r="AT161" s="157" t="s">
        <v>179</v>
      </c>
      <c r="AU161" s="157" t="s">
        <v>85</v>
      </c>
      <c r="AV161" s="13" t="s">
        <v>85</v>
      </c>
      <c r="AW161" s="13" t="s">
        <v>37</v>
      </c>
      <c r="AX161" s="13" t="s">
        <v>76</v>
      </c>
      <c r="AY161" s="157" t="s">
        <v>168</v>
      </c>
    </row>
    <row r="162" spans="2:65" s="14" customFormat="1" ht="11.25">
      <c r="B162" s="163"/>
      <c r="D162" s="150" t="s">
        <v>179</v>
      </c>
      <c r="E162" s="164" t="s">
        <v>19</v>
      </c>
      <c r="F162" s="165" t="s">
        <v>183</v>
      </c>
      <c r="H162" s="166">
        <v>365.66300000000001</v>
      </c>
      <c r="I162" s="167"/>
      <c r="L162" s="163"/>
      <c r="M162" s="168"/>
      <c r="T162" s="169"/>
      <c r="AT162" s="164" t="s">
        <v>179</v>
      </c>
      <c r="AU162" s="164" t="s">
        <v>85</v>
      </c>
      <c r="AV162" s="14" t="s">
        <v>175</v>
      </c>
      <c r="AW162" s="14" t="s">
        <v>37</v>
      </c>
      <c r="AX162" s="14" t="s">
        <v>83</v>
      </c>
      <c r="AY162" s="164" t="s">
        <v>168</v>
      </c>
    </row>
    <row r="163" spans="2:65" s="1" customFormat="1" ht="44.25" customHeight="1">
      <c r="B163" s="33"/>
      <c r="C163" s="132" t="s">
        <v>248</v>
      </c>
      <c r="D163" s="132" t="s">
        <v>170</v>
      </c>
      <c r="E163" s="133" t="s">
        <v>563</v>
      </c>
      <c r="F163" s="134" t="s">
        <v>564</v>
      </c>
      <c r="G163" s="135" t="s">
        <v>283</v>
      </c>
      <c r="H163" s="136">
        <v>11.6</v>
      </c>
      <c r="I163" s="137"/>
      <c r="J163" s="138">
        <f>ROUND(I163*H163,2)</f>
        <v>0</v>
      </c>
      <c r="K163" s="134" t="s">
        <v>174</v>
      </c>
      <c r="L163" s="33"/>
      <c r="M163" s="139" t="s">
        <v>19</v>
      </c>
      <c r="N163" s="140" t="s">
        <v>47</v>
      </c>
      <c r="P163" s="141">
        <f>O163*H163</f>
        <v>0</v>
      </c>
      <c r="Q163" s="141">
        <v>0</v>
      </c>
      <c r="R163" s="141">
        <f>Q163*H163</f>
        <v>0</v>
      </c>
      <c r="S163" s="141">
        <v>0</v>
      </c>
      <c r="T163" s="142">
        <f>S163*H163</f>
        <v>0</v>
      </c>
      <c r="AR163" s="143" t="s">
        <v>175</v>
      </c>
      <c r="AT163" s="143" t="s">
        <v>170</v>
      </c>
      <c r="AU163" s="143" t="s">
        <v>85</v>
      </c>
      <c r="AY163" s="18" t="s">
        <v>168</v>
      </c>
      <c r="BE163" s="144">
        <f>IF(N163="základní",J163,0)</f>
        <v>0</v>
      </c>
      <c r="BF163" s="144">
        <f>IF(N163="snížená",J163,0)</f>
        <v>0</v>
      </c>
      <c r="BG163" s="144">
        <f>IF(N163="zákl. přenesená",J163,0)</f>
        <v>0</v>
      </c>
      <c r="BH163" s="144">
        <f>IF(N163="sníž. přenesená",J163,0)</f>
        <v>0</v>
      </c>
      <c r="BI163" s="144">
        <f>IF(N163="nulová",J163,0)</f>
        <v>0</v>
      </c>
      <c r="BJ163" s="18" t="s">
        <v>83</v>
      </c>
      <c r="BK163" s="144">
        <f>ROUND(I163*H163,2)</f>
        <v>0</v>
      </c>
      <c r="BL163" s="18" t="s">
        <v>175</v>
      </c>
      <c r="BM163" s="143" t="s">
        <v>845</v>
      </c>
    </row>
    <row r="164" spans="2:65" s="1" customFormat="1" ht="11.25">
      <c r="B164" s="33"/>
      <c r="D164" s="145" t="s">
        <v>177</v>
      </c>
      <c r="F164" s="146" t="s">
        <v>566</v>
      </c>
      <c r="I164" s="147"/>
      <c r="L164" s="33"/>
      <c r="M164" s="148"/>
      <c r="T164" s="54"/>
      <c r="AT164" s="18" t="s">
        <v>177</v>
      </c>
      <c r="AU164" s="18" t="s">
        <v>85</v>
      </c>
    </row>
    <row r="165" spans="2:65" s="12" customFormat="1" ht="22.5">
      <c r="B165" s="149"/>
      <c r="D165" s="150" t="s">
        <v>179</v>
      </c>
      <c r="E165" s="151" t="s">
        <v>19</v>
      </c>
      <c r="F165" s="152" t="s">
        <v>567</v>
      </c>
      <c r="H165" s="151" t="s">
        <v>19</v>
      </c>
      <c r="I165" s="153"/>
      <c r="L165" s="149"/>
      <c r="M165" s="154"/>
      <c r="T165" s="155"/>
      <c r="AT165" s="151" t="s">
        <v>179</v>
      </c>
      <c r="AU165" s="151" t="s">
        <v>85</v>
      </c>
      <c r="AV165" s="12" t="s">
        <v>83</v>
      </c>
      <c r="AW165" s="12" t="s">
        <v>37</v>
      </c>
      <c r="AX165" s="12" t="s">
        <v>76</v>
      </c>
      <c r="AY165" s="151" t="s">
        <v>168</v>
      </c>
    </row>
    <row r="166" spans="2:65" s="12" customFormat="1" ht="11.25">
      <c r="B166" s="149"/>
      <c r="D166" s="150" t="s">
        <v>179</v>
      </c>
      <c r="E166" s="151" t="s">
        <v>19</v>
      </c>
      <c r="F166" s="152" t="s">
        <v>181</v>
      </c>
      <c r="H166" s="151" t="s">
        <v>19</v>
      </c>
      <c r="I166" s="153"/>
      <c r="L166" s="149"/>
      <c r="M166" s="154"/>
      <c r="T166" s="155"/>
      <c r="AT166" s="151" t="s">
        <v>179</v>
      </c>
      <c r="AU166" s="151" t="s">
        <v>85</v>
      </c>
      <c r="AV166" s="12" t="s">
        <v>83</v>
      </c>
      <c r="AW166" s="12" t="s">
        <v>37</v>
      </c>
      <c r="AX166" s="12" t="s">
        <v>76</v>
      </c>
      <c r="AY166" s="151" t="s">
        <v>168</v>
      </c>
    </row>
    <row r="167" spans="2:65" s="13" customFormat="1" ht="11.25">
      <c r="B167" s="156"/>
      <c r="D167" s="150" t="s">
        <v>179</v>
      </c>
      <c r="E167" s="157" t="s">
        <v>19</v>
      </c>
      <c r="F167" s="158" t="s">
        <v>846</v>
      </c>
      <c r="H167" s="159">
        <v>11.6</v>
      </c>
      <c r="I167" s="160"/>
      <c r="L167" s="156"/>
      <c r="M167" s="161"/>
      <c r="T167" s="162"/>
      <c r="AT167" s="157" t="s">
        <v>179</v>
      </c>
      <c r="AU167" s="157" t="s">
        <v>85</v>
      </c>
      <c r="AV167" s="13" t="s">
        <v>85</v>
      </c>
      <c r="AW167" s="13" t="s">
        <v>37</v>
      </c>
      <c r="AX167" s="13" t="s">
        <v>76</v>
      </c>
      <c r="AY167" s="157" t="s">
        <v>168</v>
      </c>
    </row>
    <row r="168" spans="2:65" s="14" customFormat="1" ht="11.25">
      <c r="B168" s="163"/>
      <c r="D168" s="150" t="s">
        <v>179</v>
      </c>
      <c r="E168" s="164" t="s">
        <v>19</v>
      </c>
      <c r="F168" s="165" t="s">
        <v>183</v>
      </c>
      <c r="H168" s="166">
        <v>11.6</v>
      </c>
      <c r="I168" s="167"/>
      <c r="L168" s="163"/>
      <c r="M168" s="168"/>
      <c r="T168" s="169"/>
      <c r="AT168" s="164" t="s">
        <v>179</v>
      </c>
      <c r="AU168" s="164" t="s">
        <v>85</v>
      </c>
      <c r="AV168" s="14" t="s">
        <v>175</v>
      </c>
      <c r="AW168" s="14" t="s">
        <v>37</v>
      </c>
      <c r="AX168" s="14" t="s">
        <v>83</v>
      </c>
      <c r="AY168" s="164" t="s">
        <v>168</v>
      </c>
    </row>
    <row r="169" spans="2:65" s="1" customFormat="1" ht="33" customHeight="1">
      <c r="B169" s="33"/>
      <c r="C169" s="132" t="s">
        <v>272</v>
      </c>
      <c r="D169" s="132" t="s">
        <v>170</v>
      </c>
      <c r="E169" s="133" t="s">
        <v>647</v>
      </c>
      <c r="F169" s="134" t="s">
        <v>648</v>
      </c>
      <c r="G169" s="135" t="s">
        <v>173</v>
      </c>
      <c r="H169" s="136">
        <v>256.41000000000003</v>
      </c>
      <c r="I169" s="137"/>
      <c r="J169" s="138">
        <f>ROUND(I169*H169,2)</f>
        <v>0</v>
      </c>
      <c r="K169" s="134" t="s">
        <v>174</v>
      </c>
      <c r="L169" s="33"/>
      <c r="M169" s="139" t="s">
        <v>19</v>
      </c>
      <c r="N169" s="140" t="s">
        <v>47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175</v>
      </c>
      <c r="AT169" s="143" t="s">
        <v>170</v>
      </c>
      <c r="AU169" s="143" t="s">
        <v>85</v>
      </c>
      <c r="AY169" s="18" t="s">
        <v>168</v>
      </c>
      <c r="BE169" s="144">
        <f>IF(N169="základní",J169,0)</f>
        <v>0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8" t="s">
        <v>83</v>
      </c>
      <c r="BK169" s="144">
        <f>ROUND(I169*H169,2)</f>
        <v>0</v>
      </c>
      <c r="BL169" s="18" t="s">
        <v>175</v>
      </c>
      <c r="BM169" s="143" t="s">
        <v>847</v>
      </c>
    </row>
    <row r="170" spans="2:65" s="1" customFormat="1" ht="11.25">
      <c r="B170" s="33"/>
      <c r="D170" s="145" t="s">
        <v>177</v>
      </c>
      <c r="F170" s="146" t="s">
        <v>746</v>
      </c>
      <c r="I170" s="147"/>
      <c r="L170" s="33"/>
      <c r="M170" s="148"/>
      <c r="T170" s="54"/>
      <c r="AT170" s="18" t="s">
        <v>177</v>
      </c>
      <c r="AU170" s="18" t="s">
        <v>85</v>
      </c>
    </row>
    <row r="171" spans="2:65" s="12" customFormat="1" ht="22.5">
      <c r="B171" s="149"/>
      <c r="D171" s="150" t="s">
        <v>179</v>
      </c>
      <c r="E171" s="151" t="s">
        <v>19</v>
      </c>
      <c r="F171" s="152" t="s">
        <v>650</v>
      </c>
      <c r="H171" s="151" t="s">
        <v>19</v>
      </c>
      <c r="I171" s="153"/>
      <c r="L171" s="149"/>
      <c r="M171" s="154"/>
      <c r="T171" s="155"/>
      <c r="AT171" s="151" t="s">
        <v>179</v>
      </c>
      <c r="AU171" s="151" t="s">
        <v>85</v>
      </c>
      <c r="AV171" s="12" t="s">
        <v>83</v>
      </c>
      <c r="AW171" s="12" t="s">
        <v>37</v>
      </c>
      <c r="AX171" s="12" t="s">
        <v>76</v>
      </c>
      <c r="AY171" s="151" t="s">
        <v>168</v>
      </c>
    </row>
    <row r="172" spans="2:65" s="12" customFormat="1" ht="11.25">
      <c r="B172" s="149"/>
      <c r="D172" s="150" t="s">
        <v>179</v>
      </c>
      <c r="E172" s="151" t="s">
        <v>19</v>
      </c>
      <c r="F172" s="152" t="s">
        <v>750</v>
      </c>
      <c r="H172" s="151" t="s">
        <v>19</v>
      </c>
      <c r="I172" s="153"/>
      <c r="L172" s="149"/>
      <c r="M172" s="154"/>
      <c r="T172" s="155"/>
      <c r="AT172" s="151" t="s">
        <v>179</v>
      </c>
      <c r="AU172" s="151" t="s">
        <v>85</v>
      </c>
      <c r="AV172" s="12" t="s">
        <v>83</v>
      </c>
      <c r="AW172" s="12" t="s">
        <v>37</v>
      </c>
      <c r="AX172" s="12" t="s">
        <v>76</v>
      </c>
      <c r="AY172" s="151" t="s">
        <v>168</v>
      </c>
    </row>
    <row r="173" spans="2:65" s="13" customFormat="1" ht="11.25">
      <c r="B173" s="156"/>
      <c r="D173" s="150" t="s">
        <v>179</v>
      </c>
      <c r="E173" s="157" t="s">
        <v>19</v>
      </c>
      <c r="F173" s="158" t="s">
        <v>848</v>
      </c>
      <c r="H173" s="159">
        <v>256.41000000000003</v>
      </c>
      <c r="I173" s="160"/>
      <c r="L173" s="156"/>
      <c r="M173" s="161"/>
      <c r="T173" s="162"/>
      <c r="AT173" s="157" t="s">
        <v>179</v>
      </c>
      <c r="AU173" s="157" t="s">
        <v>85</v>
      </c>
      <c r="AV173" s="13" t="s">
        <v>85</v>
      </c>
      <c r="AW173" s="13" t="s">
        <v>37</v>
      </c>
      <c r="AX173" s="13" t="s">
        <v>76</v>
      </c>
      <c r="AY173" s="157" t="s">
        <v>168</v>
      </c>
    </row>
    <row r="174" spans="2:65" s="14" customFormat="1" ht="11.25">
      <c r="B174" s="163"/>
      <c r="D174" s="150" t="s">
        <v>179</v>
      </c>
      <c r="E174" s="164" t="s">
        <v>19</v>
      </c>
      <c r="F174" s="165" t="s">
        <v>183</v>
      </c>
      <c r="H174" s="166">
        <v>256.41000000000003</v>
      </c>
      <c r="I174" s="167"/>
      <c r="L174" s="163"/>
      <c r="M174" s="168"/>
      <c r="T174" s="169"/>
      <c r="AT174" s="164" t="s">
        <v>179</v>
      </c>
      <c r="AU174" s="164" t="s">
        <v>85</v>
      </c>
      <c r="AV174" s="14" t="s">
        <v>175</v>
      </c>
      <c r="AW174" s="14" t="s">
        <v>37</v>
      </c>
      <c r="AX174" s="14" t="s">
        <v>83</v>
      </c>
      <c r="AY174" s="164" t="s">
        <v>168</v>
      </c>
    </row>
    <row r="175" spans="2:65" s="11" customFormat="1" ht="22.9" customHeight="1">
      <c r="B175" s="120"/>
      <c r="D175" s="121" t="s">
        <v>75</v>
      </c>
      <c r="E175" s="130" t="s">
        <v>190</v>
      </c>
      <c r="F175" s="130" t="s">
        <v>405</v>
      </c>
      <c r="I175" s="123"/>
      <c r="J175" s="131">
        <f>BK175</f>
        <v>0</v>
      </c>
      <c r="L175" s="120"/>
      <c r="M175" s="125"/>
      <c r="P175" s="126">
        <f>SUM(P176:P213)</f>
        <v>0</v>
      </c>
      <c r="R175" s="126">
        <f>SUM(R176:R213)</f>
        <v>189.56025</v>
      </c>
      <c r="T175" s="127">
        <f>SUM(T176:T213)</f>
        <v>0</v>
      </c>
      <c r="AR175" s="121" t="s">
        <v>83</v>
      </c>
      <c r="AT175" s="128" t="s">
        <v>75</v>
      </c>
      <c r="AU175" s="128" t="s">
        <v>83</v>
      </c>
      <c r="AY175" s="121" t="s">
        <v>168</v>
      </c>
      <c r="BK175" s="129">
        <f>SUM(BK176:BK213)</f>
        <v>0</v>
      </c>
    </row>
    <row r="176" spans="2:65" s="1" customFormat="1" ht="33" customHeight="1">
      <c r="B176" s="33"/>
      <c r="C176" s="132" t="s">
        <v>8</v>
      </c>
      <c r="D176" s="132" t="s">
        <v>170</v>
      </c>
      <c r="E176" s="133" t="s">
        <v>653</v>
      </c>
      <c r="F176" s="134" t="s">
        <v>654</v>
      </c>
      <c r="G176" s="135" t="s">
        <v>173</v>
      </c>
      <c r="H176" s="136">
        <v>256.41000000000003</v>
      </c>
      <c r="I176" s="137"/>
      <c r="J176" s="138">
        <f>ROUND(I176*H176,2)</f>
        <v>0</v>
      </c>
      <c r="K176" s="134" t="s">
        <v>174</v>
      </c>
      <c r="L176" s="33"/>
      <c r="M176" s="139" t="s">
        <v>19</v>
      </c>
      <c r="N176" s="140" t="s">
        <v>47</v>
      </c>
      <c r="P176" s="141">
        <f>O176*H176</f>
        <v>0</v>
      </c>
      <c r="Q176" s="141">
        <v>0.34499999999999997</v>
      </c>
      <c r="R176" s="141">
        <f>Q176*H176</f>
        <v>88.461449999999999</v>
      </c>
      <c r="S176" s="141">
        <v>0</v>
      </c>
      <c r="T176" s="142">
        <f>S176*H176</f>
        <v>0</v>
      </c>
      <c r="AR176" s="143" t="s">
        <v>175</v>
      </c>
      <c r="AT176" s="143" t="s">
        <v>170</v>
      </c>
      <c r="AU176" s="143" t="s">
        <v>85</v>
      </c>
      <c r="AY176" s="18" t="s">
        <v>168</v>
      </c>
      <c r="BE176" s="144">
        <f>IF(N176="základní",J176,0)</f>
        <v>0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8" t="s">
        <v>83</v>
      </c>
      <c r="BK176" s="144">
        <f>ROUND(I176*H176,2)</f>
        <v>0</v>
      </c>
      <c r="BL176" s="18" t="s">
        <v>175</v>
      </c>
      <c r="BM176" s="143" t="s">
        <v>849</v>
      </c>
    </row>
    <row r="177" spans="2:65" s="1" customFormat="1" ht="11.25">
      <c r="B177" s="33"/>
      <c r="D177" s="145" t="s">
        <v>177</v>
      </c>
      <c r="F177" s="146" t="s">
        <v>656</v>
      </c>
      <c r="I177" s="147"/>
      <c r="L177" s="33"/>
      <c r="M177" s="148"/>
      <c r="T177" s="54"/>
      <c r="AT177" s="18" t="s">
        <v>177</v>
      </c>
      <c r="AU177" s="18" t="s">
        <v>85</v>
      </c>
    </row>
    <row r="178" spans="2:65" s="12" customFormat="1" ht="11.25">
      <c r="B178" s="149"/>
      <c r="D178" s="150" t="s">
        <v>179</v>
      </c>
      <c r="E178" s="151" t="s">
        <v>19</v>
      </c>
      <c r="F178" s="152" t="s">
        <v>657</v>
      </c>
      <c r="H178" s="151" t="s">
        <v>19</v>
      </c>
      <c r="I178" s="153"/>
      <c r="L178" s="149"/>
      <c r="M178" s="154"/>
      <c r="T178" s="155"/>
      <c r="AT178" s="151" t="s">
        <v>179</v>
      </c>
      <c r="AU178" s="151" t="s">
        <v>85</v>
      </c>
      <c r="AV178" s="12" t="s">
        <v>83</v>
      </c>
      <c r="AW178" s="12" t="s">
        <v>37</v>
      </c>
      <c r="AX178" s="12" t="s">
        <v>76</v>
      </c>
      <c r="AY178" s="151" t="s">
        <v>168</v>
      </c>
    </row>
    <row r="179" spans="2:65" s="12" customFormat="1" ht="11.25">
      <c r="B179" s="149"/>
      <c r="D179" s="150" t="s">
        <v>179</v>
      </c>
      <c r="E179" s="151" t="s">
        <v>19</v>
      </c>
      <c r="F179" s="152" t="s">
        <v>181</v>
      </c>
      <c r="H179" s="151" t="s">
        <v>19</v>
      </c>
      <c r="I179" s="153"/>
      <c r="L179" s="149"/>
      <c r="M179" s="154"/>
      <c r="T179" s="155"/>
      <c r="AT179" s="151" t="s">
        <v>179</v>
      </c>
      <c r="AU179" s="151" t="s">
        <v>85</v>
      </c>
      <c r="AV179" s="12" t="s">
        <v>83</v>
      </c>
      <c r="AW179" s="12" t="s">
        <v>37</v>
      </c>
      <c r="AX179" s="12" t="s">
        <v>76</v>
      </c>
      <c r="AY179" s="151" t="s">
        <v>168</v>
      </c>
    </row>
    <row r="180" spans="2:65" s="12" customFormat="1" ht="11.25">
      <c r="B180" s="149"/>
      <c r="D180" s="150" t="s">
        <v>179</v>
      </c>
      <c r="E180" s="151" t="s">
        <v>19</v>
      </c>
      <c r="F180" s="152" t="s">
        <v>850</v>
      </c>
      <c r="H180" s="151" t="s">
        <v>19</v>
      </c>
      <c r="I180" s="153"/>
      <c r="L180" s="149"/>
      <c r="M180" s="154"/>
      <c r="T180" s="155"/>
      <c r="AT180" s="151" t="s">
        <v>179</v>
      </c>
      <c r="AU180" s="151" t="s">
        <v>85</v>
      </c>
      <c r="AV180" s="12" t="s">
        <v>83</v>
      </c>
      <c r="AW180" s="12" t="s">
        <v>37</v>
      </c>
      <c r="AX180" s="12" t="s">
        <v>76</v>
      </c>
      <c r="AY180" s="151" t="s">
        <v>168</v>
      </c>
    </row>
    <row r="181" spans="2:65" s="13" customFormat="1" ht="11.25">
      <c r="B181" s="156"/>
      <c r="D181" s="150" t="s">
        <v>179</v>
      </c>
      <c r="E181" s="157" t="s">
        <v>19</v>
      </c>
      <c r="F181" s="158" t="s">
        <v>848</v>
      </c>
      <c r="H181" s="159">
        <v>256.41000000000003</v>
      </c>
      <c r="I181" s="160"/>
      <c r="L181" s="156"/>
      <c r="M181" s="161"/>
      <c r="T181" s="162"/>
      <c r="AT181" s="157" t="s">
        <v>179</v>
      </c>
      <c r="AU181" s="157" t="s">
        <v>85</v>
      </c>
      <c r="AV181" s="13" t="s">
        <v>85</v>
      </c>
      <c r="AW181" s="13" t="s">
        <v>37</v>
      </c>
      <c r="AX181" s="13" t="s">
        <v>76</v>
      </c>
      <c r="AY181" s="157" t="s">
        <v>168</v>
      </c>
    </row>
    <row r="182" spans="2:65" s="14" customFormat="1" ht="11.25">
      <c r="B182" s="163"/>
      <c r="D182" s="150" t="s">
        <v>179</v>
      </c>
      <c r="E182" s="164" t="s">
        <v>19</v>
      </c>
      <c r="F182" s="165" t="s">
        <v>183</v>
      </c>
      <c r="H182" s="166">
        <v>256.41000000000003</v>
      </c>
      <c r="I182" s="167"/>
      <c r="L182" s="163"/>
      <c r="M182" s="168"/>
      <c r="T182" s="169"/>
      <c r="AT182" s="164" t="s">
        <v>179</v>
      </c>
      <c r="AU182" s="164" t="s">
        <v>85</v>
      </c>
      <c r="AV182" s="14" t="s">
        <v>175</v>
      </c>
      <c r="AW182" s="14" t="s">
        <v>37</v>
      </c>
      <c r="AX182" s="14" t="s">
        <v>83</v>
      </c>
      <c r="AY182" s="164" t="s">
        <v>168</v>
      </c>
    </row>
    <row r="183" spans="2:65" s="1" customFormat="1" ht="33" customHeight="1">
      <c r="B183" s="33"/>
      <c r="C183" s="132" t="s">
        <v>288</v>
      </c>
      <c r="D183" s="132" t="s">
        <v>170</v>
      </c>
      <c r="E183" s="133" t="s">
        <v>660</v>
      </c>
      <c r="F183" s="134" t="s">
        <v>661</v>
      </c>
      <c r="G183" s="135" t="s">
        <v>173</v>
      </c>
      <c r="H183" s="136">
        <v>244.2</v>
      </c>
      <c r="I183" s="137"/>
      <c r="J183" s="138">
        <f>ROUND(I183*H183,2)</f>
        <v>0</v>
      </c>
      <c r="K183" s="134" t="s">
        <v>174</v>
      </c>
      <c r="L183" s="33"/>
      <c r="M183" s="139" t="s">
        <v>19</v>
      </c>
      <c r="N183" s="140" t="s">
        <v>47</v>
      </c>
      <c r="P183" s="141">
        <f>O183*H183</f>
        <v>0</v>
      </c>
      <c r="Q183" s="141">
        <v>0.41399999999999998</v>
      </c>
      <c r="R183" s="141">
        <f>Q183*H183</f>
        <v>101.0988</v>
      </c>
      <c r="S183" s="141">
        <v>0</v>
      </c>
      <c r="T183" s="142">
        <f>S183*H183</f>
        <v>0</v>
      </c>
      <c r="AR183" s="143" t="s">
        <v>175</v>
      </c>
      <c r="AT183" s="143" t="s">
        <v>170</v>
      </c>
      <c r="AU183" s="143" t="s">
        <v>85</v>
      </c>
      <c r="AY183" s="18" t="s">
        <v>168</v>
      </c>
      <c r="BE183" s="144">
        <f>IF(N183="základní",J183,0)</f>
        <v>0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8" t="s">
        <v>83</v>
      </c>
      <c r="BK183" s="144">
        <f>ROUND(I183*H183,2)</f>
        <v>0</v>
      </c>
      <c r="BL183" s="18" t="s">
        <v>175</v>
      </c>
      <c r="BM183" s="143" t="s">
        <v>851</v>
      </c>
    </row>
    <row r="184" spans="2:65" s="1" customFormat="1" ht="11.25">
      <c r="B184" s="33"/>
      <c r="D184" s="145" t="s">
        <v>177</v>
      </c>
      <c r="F184" s="146" t="s">
        <v>663</v>
      </c>
      <c r="I184" s="147"/>
      <c r="L184" s="33"/>
      <c r="M184" s="148"/>
      <c r="T184" s="54"/>
      <c r="AT184" s="18" t="s">
        <v>177</v>
      </c>
      <c r="AU184" s="18" t="s">
        <v>85</v>
      </c>
    </row>
    <row r="185" spans="2:65" s="12" customFormat="1" ht="11.25">
      <c r="B185" s="149"/>
      <c r="D185" s="150" t="s">
        <v>179</v>
      </c>
      <c r="E185" s="151" t="s">
        <v>19</v>
      </c>
      <c r="F185" s="152" t="s">
        <v>657</v>
      </c>
      <c r="H185" s="151" t="s">
        <v>19</v>
      </c>
      <c r="I185" s="153"/>
      <c r="L185" s="149"/>
      <c r="M185" s="154"/>
      <c r="T185" s="155"/>
      <c r="AT185" s="151" t="s">
        <v>179</v>
      </c>
      <c r="AU185" s="151" t="s">
        <v>85</v>
      </c>
      <c r="AV185" s="12" t="s">
        <v>83</v>
      </c>
      <c r="AW185" s="12" t="s">
        <v>37</v>
      </c>
      <c r="AX185" s="12" t="s">
        <v>76</v>
      </c>
      <c r="AY185" s="151" t="s">
        <v>168</v>
      </c>
    </row>
    <row r="186" spans="2:65" s="12" customFormat="1" ht="11.25">
      <c r="B186" s="149"/>
      <c r="D186" s="150" t="s">
        <v>179</v>
      </c>
      <c r="E186" s="151" t="s">
        <v>19</v>
      </c>
      <c r="F186" s="152" t="s">
        <v>181</v>
      </c>
      <c r="H186" s="151" t="s">
        <v>19</v>
      </c>
      <c r="I186" s="153"/>
      <c r="L186" s="149"/>
      <c r="M186" s="154"/>
      <c r="T186" s="155"/>
      <c r="AT186" s="151" t="s">
        <v>179</v>
      </c>
      <c r="AU186" s="151" t="s">
        <v>85</v>
      </c>
      <c r="AV186" s="12" t="s">
        <v>83</v>
      </c>
      <c r="AW186" s="12" t="s">
        <v>37</v>
      </c>
      <c r="AX186" s="12" t="s">
        <v>76</v>
      </c>
      <c r="AY186" s="151" t="s">
        <v>168</v>
      </c>
    </row>
    <row r="187" spans="2:65" s="12" customFormat="1" ht="11.25">
      <c r="B187" s="149"/>
      <c r="D187" s="150" t="s">
        <v>179</v>
      </c>
      <c r="E187" s="151" t="s">
        <v>19</v>
      </c>
      <c r="F187" s="152" t="s">
        <v>852</v>
      </c>
      <c r="H187" s="151" t="s">
        <v>19</v>
      </c>
      <c r="I187" s="153"/>
      <c r="L187" s="149"/>
      <c r="M187" s="154"/>
      <c r="T187" s="155"/>
      <c r="AT187" s="151" t="s">
        <v>179</v>
      </c>
      <c r="AU187" s="151" t="s">
        <v>85</v>
      </c>
      <c r="AV187" s="12" t="s">
        <v>83</v>
      </c>
      <c r="AW187" s="12" t="s">
        <v>37</v>
      </c>
      <c r="AX187" s="12" t="s">
        <v>76</v>
      </c>
      <c r="AY187" s="151" t="s">
        <v>168</v>
      </c>
    </row>
    <row r="188" spans="2:65" s="13" customFormat="1" ht="11.25">
      <c r="B188" s="156"/>
      <c r="D188" s="150" t="s">
        <v>179</v>
      </c>
      <c r="E188" s="157" t="s">
        <v>19</v>
      </c>
      <c r="F188" s="158" t="s">
        <v>853</v>
      </c>
      <c r="H188" s="159">
        <v>244.2</v>
      </c>
      <c r="I188" s="160"/>
      <c r="L188" s="156"/>
      <c r="M188" s="161"/>
      <c r="T188" s="162"/>
      <c r="AT188" s="157" t="s">
        <v>179</v>
      </c>
      <c r="AU188" s="157" t="s">
        <v>85</v>
      </c>
      <c r="AV188" s="13" t="s">
        <v>85</v>
      </c>
      <c r="AW188" s="13" t="s">
        <v>37</v>
      </c>
      <c r="AX188" s="13" t="s">
        <v>76</v>
      </c>
      <c r="AY188" s="157" t="s">
        <v>168</v>
      </c>
    </row>
    <row r="189" spans="2:65" s="14" customFormat="1" ht="11.25">
      <c r="B189" s="163"/>
      <c r="D189" s="150" t="s">
        <v>179</v>
      </c>
      <c r="E189" s="164" t="s">
        <v>19</v>
      </c>
      <c r="F189" s="165" t="s">
        <v>183</v>
      </c>
      <c r="H189" s="166">
        <v>244.2</v>
      </c>
      <c r="I189" s="167"/>
      <c r="L189" s="163"/>
      <c r="M189" s="168"/>
      <c r="T189" s="169"/>
      <c r="AT189" s="164" t="s">
        <v>179</v>
      </c>
      <c r="AU189" s="164" t="s">
        <v>85</v>
      </c>
      <c r="AV189" s="14" t="s">
        <v>175</v>
      </c>
      <c r="AW189" s="14" t="s">
        <v>37</v>
      </c>
      <c r="AX189" s="14" t="s">
        <v>83</v>
      </c>
      <c r="AY189" s="164" t="s">
        <v>168</v>
      </c>
    </row>
    <row r="190" spans="2:65" s="1" customFormat="1" ht="44.25" customHeight="1">
      <c r="B190" s="33"/>
      <c r="C190" s="132" t="s">
        <v>295</v>
      </c>
      <c r="D190" s="132" t="s">
        <v>170</v>
      </c>
      <c r="E190" s="133" t="s">
        <v>406</v>
      </c>
      <c r="F190" s="134" t="s">
        <v>407</v>
      </c>
      <c r="G190" s="135" t="s">
        <v>173</v>
      </c>
      <c r="H190" s="136">
        <v>244.2</v>
      </c>
      <c r="I190" s="137"/>
      <c r="J190" s="138">
        <f>ROUND(I190*H190,2)</f>
        <v>0</v>
      </c>
      <c r="K190" s="134" t="s">
        <v>174</v>
      </c>
      <c r="L190" s="33"/>
      <c r="M190" s="139" t="s">
        <v>19</v>
      </c>
      <c r="N190" s="140" t="s">
        <v>47</v>
      </c>
      <c r="P190" s="141">
        <f>O190*H190</f>
        <v>0</v>
      </c>
      <c r="Q190" s="141">
        <v>0</v>
      </c>
      <c r="R190" s="141">
        <f>Q190*H190</f>
        <v>0</v>
      </c>
      <c r="S190" s="141">
        <v>0</v>
      </c>
      <c r="T190" s="142">
        <f>S190*H190</f>
        <v>0</v>
      </c>
      <c r="AR190" s="143" t="s">
        <v>175</v>
      </c>
      <c r="AT190" s="143" t="s">
        <v>170</v>
      </c>
      <c r="AU190" s="143" t="s">
        <v>85</v>
      </c>
      <c r="AY190" s="18" t="s">
        <v>168</v>
      </c>
      <c r="BE190" s="144">
        <f>IF(N190="základní",J190,0)</f>
        <v>0</v>
      </c>
      <c r="BF190" s="144">
        <f>IF(N190="snížená",J190,0)</f>
        <v>0</v>
      </c>
      <c r="BG190" s="144">
        <f>IF(N190="zákl. přenesená",J190,0)</f>
        <v>0</v>
      </c>
      <c r="BH190" s="144">
        <f>IF(N190="sníž. přenesená",J190,0)</f>
        <v>0</v>
      </c>
      <c r="BI190" s="144">
        <f>IF(N190="nulová",J190,0)</f>
        <v>0</v>
      </c>
      <c r="BJ190" s="18" t="s">
        <v>83</v>
      </c>
      <c r="BK190" s="144">
        <f>ROUND(I190*H190,2)</f>
        <v>0</v>
      </c>
      <c r="BL190" s="18" t="s">
        <v>175</v>
      </c>
      <c r="BM190" s="143" t="s">
        <v>854</v>
      </c>
    </row>
    <row r="191" spans="2:65" s="1" customFormat="1" ht="11.25">
      <c r="B191" s="33"/>
      <c r="D191" s="145" t="s">
        <v>177</v>
      </c>
      <c r="F191" s="146" t="s">
        <v>409</v>
      </c>
      <c r="I191" s="147"/>
      <c r="L191" s="33"/>
      <c r="M191" s="148"/>
      <c r="T191" s="54"/>
      <c r="AT191" s="18" t="s">
        <v>177</v>
      </c>
      <c r="AU191" s="18" t="s">
        <v>85</v>
      </c>
    </row>
    <row r="192" spans="2:65" s="12" customFormat="1" ht="22.5">
      <c r="B192" s="149"/>
      <c r="D192" s="150" t="s">
        <v>179</v>
      </c>
      <c r="E192" s="151" t="s">
        <v>19</v>
      </c>
      <c r="F192" s="152" t="s">
        <v>410</v>
      </c>
      <c r="H192" s="151" t="s">
        <v>19</v>
      </c>
      <c r="I192" s="153"/>
      <c r="L192" s="149"/>
      <c r="M192" s="154"/>
      <c r="T192" s="155"/>
      <c r="AT192" s="151" t="s">
        <v>179</v>
      </c>
      <c r="AU192" s="151" t="s">
        <v>85</v>
      </c>
      <c r="AV192" s="12" t="s">
        <v>83</v>
      </c>
      <c r="AW192" s="12" t="s">
        <v>37</v>
      </c>
      <c r="AX192" s="12" t="s">
        <v>76</v>
      </c>
      <c r="AY192" s="151" t="s">
        <v>168</v>
      </c>
    </row>
    <row r="193" spans="2:65" s="12" customFormat="1" ht="11.25">
      <c r="B193" s="149"/>
      <c r="D193" s="150" t="s">
        <v>179</v>
      </c>
      <c r="E193" s="151" t="s">
        <v>19</v>
      </c>
      <c r="F193" s="152" t="s">
        <v>181</v>
      </c>
      <c r="H193" s="151" t="s">
        <v>19</v>
      </c>
      <c r="I193" s="153"/>
      <c r="L193" s="149"/>
      <c r="M193" s="154"/>
      <c r="T193" s="155"/>
      <c r="AT193" s="151" t="s">
        <v>179</v>
      </c>
      <c r="AU193" s="151" t="s">
        <v>85</v>
      </c>
      <c r="AV193" s="12" t="s">
        <v>83</v>
      </c>
      <c r="AW193" s="12" t="s">
        <v>37</v>
      </c>
      <c r="AX193" s="12" t="s">
        <v>76</v>
      </c>
      <c r="AY193" s="151" t="s">
        <v>168</v>
      </c>
    </row>
    <row r="194" spans="2:65" s="13" customFormat="1" ht="11.25">
      <c r="B194" s="156"/>
      <c r="D194" s="150" t="s">
        <v>179</v>
      </c>
      <c r="E194" s="157" t="s">
        <v>19</v>
      </c>
      <c r="F194" s="158" t="s">
        <v>855</v>
      </c>
      <c r="H194" s="159">
        <v>244.2</v>
      </c>
      <c r="I194" s="160"/>
      <c r="L194" s="156"/>
      <c r="M194" s="161"/>
      <c r="T194" s="162"/>
      <c r="AT194" s="157" t="s">
        <v>179</v>
      </c>
      <c r="AU194" s="157" t="s">
        <v>85</v>
      </c>
      <c r="AV194" s="13" t="s">
        <v>85</v>
      </c>
      <c r="AW194" s="13" t="s">
        <v>37</v>
      </c>
      <c r="AX194" s="13" t="s">
        <v>76</v>
      </c>
      <c r="AY194" s="157" t="s">
        <v>168</v>
      </c>
    </row>
    <row r="195" spans="2:65" s="14" customFormat="1" ht="11.25">
      <c r="B195" s="163"/>
      <c r="D195" s="150" t="s">
        <v>179</v>
      </c>
      <c r="E195" s="164" t="s">
        <v>19</v>
      </c>
      <c r="F195" s="165" t="s">
        <v>183</v>
      </c>
      <c r="H195" s="166">
        <v>244.2</v>
      </c>
      <c r="I195" s="167"/>
      <c r="L195" s="163"/>
      <c r="M195" s="168"/>
      <c r="T195" s="169"/>
      <c r="AT195" s="164" t="s">
        <v>179</v>
      </c>
      <c r="AU195" s="164" t="s">
        <v>85</v>
      </c>
      <c r="AV195" s="14" t="s">
        <v>175</v>
      </c>
      <c r="AW195" s="14" t="s">
        <v>37</v>
      </c>
      <c r="AX195" s="14" t="s">
        <v>83</v>
      </c>
      <c r="AY195" s="164" t="s">
        <v>168</v>
      </c>
    </row>
    <row r="196" spans="2:65" s="1" customFormat="1" ht="24.2" customHeight="1">
      <c r="B196" s="33"/>
      <c r="C196" s="132" t="s">
        <v>302</v>
      </c>
      <c r="D196" s="132" t="s">
        <v>170</v>
      </c>
      <c r="E196" s="133" t="s">
        <v>412</v>
      </c>
      <c r="F196" s="134" t="s">
        <v>413</v>
      </c>
      <c r="G196" s="135" t="s">
        <v>173</v>
      </c>
      <c r="H196" s="136">
        <v>244.2</v>
      </c>
      <c r="I196" s="137"/>
      <c r="J196" s="138">
        <f>ROUND(I196*H196,2)</f>
        <v>0</v>
      </c>
      <c r="K196" s="134" t="s">
        <v>174</v>
      </c>
      <c r="L196" s="33"/>
      <c r="M196" s="139" t="s">
        <v>19</v>
      </c>
      <c r="N196" s="140" t="s">
        <v>47</v>
      </c>
      <c r="P196" s="141">
        <f>O196*H196</f>
        <v>0</v>
      </c>
      <c r="Q196" s="141">
        <v>0</v>
      </c>
      <c r="R196" s="141">
        <f>Q196*H196</f>
        <v>0</v>
      </c>
      <c r="S196" s="141">
        <v>0</v>
      </c>
      <c r="T196" s="142">
        <f>S196*H196</f>
        <v>0</v>
      </c>
      <c r="AR196" s="143" t="s">
        <v>175</v>
      </c>
      <c r="AT196" s="143" t="s">
        <v>170</v>
      </c>
      <c r="AU196" s="143" t="s">
        <v>85</v>
      </c>
      <c r="AY196" s="18" t="s">
        <v>168</v>
      </c>
      <c r="BE196" s="144">
        <f>IF(N196="základní",J196,0)</f>
        <v>0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8" t="s">
        <v>83</v>
      </c>
      <c r="BK196" s="144">
        <f>ROUND(I196*H196,2)</f>
        <v>0</v>
      </c>
      <c r="BL196" s="18" t="s">
        <v>175</v>
      </c>
      <c r="BM196" s="143" t="s">
        <v>856</v>
      </c>
    </row>
    <row r="197" spans="2:65" s="1" customFormat="1" ht="11.25">
      <c r="B197" s="33"/>
      <c r="D197" s="145" t="s">
        <v>177</v>
      </c>
      <c r="F197" s="146" t="s">
        <v>415</v>
      </c>
      <c r="I197" s="147"/>
      <c r="L197" s="33"/>
      <c r="M197" s="148"/>
      <c r="T197" s="54"/>
      <c r="AT197" s="18" t="s">
        <v>177</v>
      </c>
      <c r="AU197" s="18" t="s">
        <v>85</v>
      </c>
    </row>
    <row r="198" spans="2:65" s="12" customFormat="1" ht="22.5">
      <c r="B198" s="149"/>
      <c r="D198" s="150" t="s">
        <v>179</v>
      </c>
      <c r="E198" s="151" t="s">
        <v>19</v>
      </c>
      <c r="F198" s="152" t="s">
        <v>416</v>
      </c>
      <c r="H198" s="151" t="s">
        <v>19</v>
      </c>
      <c r="I198" s="153"/>
      <c r="L198" s="149"/>
      <c r="M198" s="154"/>
      <c r="T198" s="155"/>
      <c r="AT198" s="151" t="s">
        <v>179</v>
      </c>
      <c r="AU198" s="151" t="s">
        <v>85</v>
      </c>
      <c r="AV198" s="12" t="s">
        <v>83</v>
      </c>
      <c r="AW198" s="12" t="s">
        <v>37</v>
      </c>
      <c r="AX198" s="12" t="s">
        <v>76</v>
      </c>
      <c r="AY198" s="151" t="s">
        <v>168</v>
      </c>
    </row>
    <row r="199" spans="2:65" s="12" customFormat="1" ht="11.25">
      <c r="B199" s="149"/>
      <c r="D199" s="150" t="s">
        <v>179</v>
      </c>
      <c r="E199" s="151" t="s">
        <v>19</v>
      </c>
      <c r="F199" s="152" t="s">
        <v>181</v>
      </c>
      <c r="H199" s="151" t="s">
        <v>19</v>
      </c>
      <c r="I199" s="153"/>
      <c r="L199" s="149"/>
      <c r="M199" s="154"/>
      <c r="T199" s="155"/>
      <c r="AT199" s="151" t="s">
        <v>179</v>
      </c>
      <c r="AU199" s="151" t="s">
        <v>85</v>
      </c>
      <c r="AV199" s="12" t="s">
        <v>83</v>
      </c>
      <c r="AW199" s="12" t="s">
        <v>37</v>
      </c>
      <c r="AX199" s="12" t="s">
        <v>76</v>
      </c>
      <c r="AY199" s="151" t="s">
        <v>168</v>
      </c>
    </row>
    <row r="200" spans="2:65" s="13" customFormat="1" ht="11.25">
      <c r="B200" s="156"/>
      <c r="D200" s="150" t="s">
        <v>179</v>
      </c>
      <c r="E200" s="157" t="s">
        <v>19</v>
      </c>
      <c r="F200" s="158" t="s">
        <v>853</v>
      </c>
      <c r="H200" s="159">
        <v>244.2</v>
      </c>
      <c r="I200" s="160"/>
      <c r="L200" s="156"/>
      <c r="M200" s="161"/>
      <c r="T200" s="162"/>
      <c r="AT200" s="157" t="s">
        <v>179</v>
      </c>
      <c r="AU200" s="157" t="s">
        <v>85</v>
      </c>
      <c r="AV200" s="13" t="s">
        <v>85</v>
      </c>
      <c r="AW200" s="13" t="s">
        <v>37</v>
      </c>
      <c r="AX200" s="13" t="s">
        <v>76</v>
      </c>
      <c r="AY200" s="157" t="s">
        <v>168</v>
      </c>
    </row>
    <row r="201" spans="2:65" s="14" customFormat="1" ht="11.25">
      <c r="B201" s="163"/>
      <c r="D201" s="150" t="s">
        <v>179</v>
      </c>
      <c r="E201" s="164" t="s">
        <v>19</v>
      </c>
      <c r="F201" s="165" t="s">
        <v>183</v>
      </c>
      <c r="H201" s="166">
        <v>244.2</v>
      </c>
      <c r="I201" s="167"/>
      <c r="L201" s="163"/>
      <c r="M201" s="168"/>
      <c r="T201" s="169"/>
      <c r="AT201" s="164" t="s">
        <v>179</v>
      </c>
      <c r="AU201" s="164" t="s">
        <v>85</v>
      </c>
      <c r="AV201" s="14" t="s">
        <v>175</v>
      </c>
      <c r="AW201" s="14" t="s">
        <v>37</v>
      </c>
      <c r="AX201" s="14" t="s">
        <v>83</v>
      </c>
      <c r="AY201" s="164" t="s">
        <v>168</v>
      </c>
    </row>
    <row r="202" spans="2:65" s="1" customFormat="1" ht="24.2" customHeight="1">
      <c r="B202" s="33"/>
      <c r="C202" s="132" t="s">
        <v>308</v>
      </c>
      <c r="D202" s="132" t="s">
        <v>170</v>
      </c>
      <c r="E202" s="133" t="s">
        <v>418</v>
      </c>
      <c r="F202" s="134" t="s">
        <v>419</v>
      </c>
      <c r="G202" s="135" t="s">
        <v>173</v>
      </c>
      <c r="H202" s="136">
        <v>244.2</v>
      </c>
      <c r="I202" s="137"/>
      <c r="J202" s="138">
        <f>ROUND(I202*H202,2)</f>
        <v>0</v>
      </c>
      <c r="K202" s="134" t="s">
        <v>174</v>
      </c>
      <c r="L202" s="33"/>
      <c r="M202" s="139" t="s">
        <v>19</v>
      </c>
      <c r="N202" s="140" t="s">
        <v>47</v>
      </c>
      <c r="P202" s="141">
        <f>O202*H202</f>
        <v>0</v>
      </c>
      <c r="Q202" s="141">
        <v>0</v>
      </c>
      <c r="R202" s="141">
        <f>Q202*H202</f>
        <v>0</v>
      </c>
      <c r="S202" s="141">
        <v>0</v>
      </c>
      <c r="T202" s="142">
        <f>S202*H202</f>
        <v>0</v>
      </c>
      <c r="AR202" s="143" t="s">
        <v>175</v>
      </c>
      <c r="AT202" s="143" t="s">
        <v>170</v>
      </c>
      <c r="AU202" s="143" t="s">
        <v>85</v>
      </c>
      <c r="AY202" s="18" t="s">
        <v>168</v>
      </c>
      <c r="BE202" s="144">
        <f>IF(N202="základní",J202,0)</f>
        <v>0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8" t="s">
        <v>83</v>
      </c>
      <c r="BK202" s="144">
        <f>ROUND(I202*H202,2)</f>
        <v>0</v>
      </c>
      <c r="BL202" s="18" t="s">
        <v>175</v>
      </c>
      <c r="BM202" s="143" t="s">
        <v>857</v>
      </c>
    </row>
    <row r="203" spans="2:65" s="1" customFormat="1" ht="11.25">
      <c r="B203" s="33"/>
      <c r="D203" s="145" t="s">
        <v>177</v>
      </c>
      <c r="F203" s="146" t="s">
        <v>421</v>
      </c>
      <c r="I203" s="147"/>
      <c r="L203" s="33"/>
      <c r="M203" s="148"/>
      <c r="T203" s="54"/>
      <c r="AT203" s="18" t="s">
        <v>177</v>
      </c>
      <c r="AU203" s="18" t="s">
        <v>85</v>
      </c>
    </row>
    <row r="204" spans="2:65" s="12" customFormat="1" ht="11.25">
      <c r="B204" s="149"/>
      <c r="D204" s="150" t="s">
        <v>179</v>
      </c>
      <c r="E204" s="151" t="s">
        <v>19</v>
      </c>
      <c r="F204" s="152" t="s">
        <v>422</v>
      </c>
      <c r="H204" s="151" t="s">
        <v>19</v>
      </c>
      <c r="I204" s="153"/>
      <c r="L204" s="149"/>
      <c r="M204" s="154"/>
      <c r="T204" s="155"/>
      <c r="AT204" s="151" t="s">
        <v>179</v>
      </c>
      <c r="AU204" s="151" t="s">
        <v>85</v>
      </c>
      <c r="AV204" s="12" t="s">
        <v>83</v>
      </c>
      <c r="AW204" s="12" t="s">
        <v>37</v>
      </c>
      <c r="AX204" s="12" t="s">
        <v>76</v>
      </c>
      <c r="AY204" s="151" t="s">
        <v>168</v>
      </c>
    </row>
    <row r="205" spans="2:65" s="12" customFormat="1" ht="11.25">
      <c r="B205" s="149"/>
      <c r="D205" s="150" t="s">
        <v>179</v>
      </c>
      <c r="E205" s="151" t="s">
        <v>19</v>
      </c>
      <c r="F205" s="152" t="s">
        <v>181</v>
      </c>
      <c r="H205" s="151" t="s">
        <v>19</v>
      </c>
      <c r="I205" s="153"/>
      <c r="L205" s="149"/>
      <c r="M205" s="154"/>
      <c r="T205" s="155"/>
      <c r="AT205" s="151" t="s">
        <v>179</v>
      </c>
      <c r="AU205" s="151" t="s">
        <v>85</v>
      </c>
      <c r="AV205" s="12" t="s">
        <v>83</v>
      </c>
      <c r="AW205" s="12" t="s">
        <v>37</v>
      </c>
      <c r="AX205" s="12" t="s">
        <v>76</v>
      </c>
      <c r="AY205" s="151" t="s">
        <v>168</v>
      </c>
    </row>
    <row r="206" spans="2:65" s="13" customFormat="1" ht="11.25">
      <c r="B206" s="156"/>
      <c r="D206" s="150" t="s">
        <v>179</v>
      </c>
      <c r="E206" s="157" t="s">
        <v>19</v>
      </c>
      <c r="F206" s="158" t="s">
        <v>853</v>
      </c>
      <c r="H206" s="159">
        <v>244.2</v>
      </c>
      <c r="I206" s="160"/>
      <c r="L206" s="156"/>
      <c r="M206" s="161"/>
      <c r="T206" s="162"/>
      <c r="AT206" s="157" t="s">
        <v>179</v>
      </c>
      <c r="AU206" s="157" t="s">
        <v>85</v>
      </c>
      <c r="AV206" s="13" t="s">
        <v>85</v>
      </c>
      <c r="AW206" s="13" t="s">
        <v>37</v>
      </c>
      <c r="AX206" s="13" t="s">
        <v>76</v>
      </c>
      <c r="AY206" s="157" t="s">
        <v>168</v>
      </c>
    </row>
    <row r="207" spans="2:65" s="14" customFormat="1" ht="11.25">
      <c r="B207" s="163"/>
      <c r="D207" s="150" t="s">
        <v>179</v>
      </c>
      <c r="E207" s="164" t="s">
        <v>19</v>
      </c>
      <c r="F207" s="165" t="s">
        <v>183</v>
      </c>
      <c r="H207" s="166">
        <v>244.2</v>
      </c>
      <c r="I207" s="167"/>
      <c r="L207" s="163"/>
      <c r="M207" s="168"/>
      <c r="T207" s="169"/>
      <c r="AT207" s="164" t="s">
        <v>179</v>
      </c>
      <c r="AU207" s="164" t="s">
        <v>85</v>
      </c>
      <c r="AV207" s="14" t="s">
        <v>175</v>
      </c>
      <c r="AW207" s="14" t="s">
        <v>37</v>
      </c>
      <c r="AX207" s="14" t="s">
        <v>83</v>
      </c>
      <c r="AY207" s="164" t="s">
        <v>168</v>
      </c>
    </row>
    <row r="208" spans="2:65" s="1" customFormat="1" ht="49.15" customHeight="1">
      <c r="B208" s="33"/>
      <c r="C208" s="132" t="s">
        <v>319</v>
      </c>
      <c r="D208" s="132" t="s">
        <v>170</v>
      </c>
      <c r="E208" s="133" t="s">
        <v>423</v>
      </c>
      <c r="F208" s="134" t="s">
        <v>424</v>
      </c>
      <c r="G208" s="135" t="s">
        <v>173</v>
      </c>
      <c r="H208" s="136">
        <v>244.2</v>
      </c>
      <c r="I208" s="137"/>
      <c r="J208" s="138">
        <f>ROUND(I208*H208,2)</f>
        <v>0</v>
      </c>
      <c r="K208" s="134" t="s">
        <v>174</v>
      </c>
      <c r="L208" s="33"/>
      <c r="M208" s="139" t="s">
        <v>19</v>
      </c>
      <c r="N208" s="140" t="s">
        <v>47</v>
      </c>
      <c r="P208" s="141">
        <f>O208*H208</f>
        <v>0</v>
      </c>
      <c r="Q208" s="141">
        <v>0</v>
      </c>
      <c r="R208" s="141">
        <f>Q208*H208</f>
        <v>0</v>
      </c>
      <c r="S208" s="141">
        <v>0</v>
      </c>
      <c r="T208" s="142">
        <f>S208*H208</f>
        <v>0</v>
      </c>
      <c r="AR208" s="143" t="s">
        <v>175</v>
      </c>
      <c r="AT208" s="143" t="s">
        <v>170</v>
      </c>
      <c r="AU208" s="143" t="s">
        <v>85</v>
      </c>
      <c r="AY208" s="18" t="s">
        <v>168</v>
      </c>
      <c r="BE208" s="144">
        <f>IF(N208="základní",J208,0)</f>
        <v>0</v>
      </c>
      <c r="BF208" s="144">
        <f>IF(N208="snížená",J208,0)</f>
        <v>0</v>
      </c>
      <c r="BG208" s="144">
        <f>IF(N208="zákl. přenesená",J208,0)</f>
        <v>0</v>
      </c>
      <c r="BH208" s="144">
        <f>IF(N208="sníž. přenesená",J208,0)</f>
        <v>0</v>
      </c>
      <c r="BI208" s="144">
        <f>IF(N208="nulová",J208,0)</f>
        <v>0</v>
      </c>
      <c r="BJ208" s="18" t="s">
        <v>83</v>
      </c>
      <c r="BK208" s="144">
        <f>ROUND(I208*H208,2)</f>
        <v>0</v>
      </c>
      <c r="BL208" s="18" t="s">
        <v>175</v>
      </c>
      <c r="BM208" s="143" t="s">
        <v>858</v>
      </c>
    </row>
    <row r="209" spans="2:65" s="1" customFormat="1" ht="11.25">
      <c r="B209" s="33"/>
      <c r="D209" s="145" t="s">
        <v>177</v>
      </c>
      <c r="F209" s="146" t="s">
        <v>426</v>
      </c>
      <c r="I209" s="147"/>
      <c r="L209" s="33"/>
      <c r="M209" s="148"/>
      <c r="T209" s="54"/>
      <c r="AT209" s="18" t="s">
        <v>177</v>
      </c>
      <c r="AU209" s="18" t="s">
        <v>85</v>
      </c>
    </row>
    <row r="210" spans="2:65" s="12" customFormat="1" ht="22.5">
      <c r="B210" s="149"/>
      <c r="D210" s="150" t="s">
        <v>179</v>
      </c>
      <c r="E210" s="151" t="s">
        <v>19</v>
      </c>
      <c r="F210" s="152" t="s">
        <v>427</v>
      </c>
      <c r="H210" s="151" t="s">
        <v>19</v>
      </c>
      <c r="I210" s="153"/>
      <c r="L210" s="149"/>
      <c r="M210" s="154"/>
      <c r="T210" s="155"/>
      <c r="AT210" s="151" t="s">
        <v>179</v>
      </c>
      <c r="AU210" s="151" t="s">
        <v>85</v>
      </c>
      <c r="AV210" s="12" t="s">
        <v>83</v>
      </c>
      <c r="AW210" s="12" t="s">
        <v>37</v>
      </c>
      <c r="AX210" s="12" t="s">
        <v>76</v>
      </c>
      <c r="AY210" s="151" t="s">
        <v>168</v>
      </c>
    </row>
    <row r="211" spans="2:65" s="12" customFormat="1" ht="11.25">
      <c r="B211" s="149"/>
      <c r="D211" s="150" t="s">
        <v>179</v>
      </c>
      <c r="E211" s="151" t="s">
        <v>19</v>
      </c>
      <c r="F211" s="152" t="s">
        <v>181</v>
      </c>
      <c r="H211" s="151" t="s">
        <v>19</v>
      </c>
      <c r="I211" s="153"/>
      <c r="L211" s="149"/>
      <c r="M211" s="154"/>
      <c r="T211" s="155"/>
      <c r="AT211" s="151" t="s">
        <v>179</v>
      </c>
      <c r="AU211" s="151" t="s">
        <v>85</v>
      </c>
      <c r="AV211" s="12" t="s">
        <v>83</v>
      </c>
      <c r="AW211" s="12" t="s">
        <v>37</v>
      </c>
      <c r="AX211" s="12" t="s">
        <v>76</v>
      </c>
      <c r="AY211" s="151" t="s">
        <v>168</v>
      </c>
    </row>
    <row r="212" spans="2:65" s="13" customFormat="1" ht="11.25">
      <c r="B212" s="156"/>
      <c r="D212" s="150" t="s">
        <v>179</v>
      </c>
      <c r="E212" s="157" t="s">
        <v>19</v>
      </c>
      <c r="F212" s="158" t="s">
        <v>859</v>
      </c>
      <c r="H212" s="159">
        <v>244.2</v>
      </c>
      <c r="I212" s="160"/>
      <c r="L212" s="156"/>
      <c r="M212" s="161"/>
      <c r="T212" s="162"/>
      <c r="AT212" s="157" t="s">
        <v>179</v>
      </c>
      <c r="AU212" s="157" t="s">
        <v>85</v>
      </c>
      <c r="AV212" s="13" t="s">
        <v>85</v>
      </c>
      <c r="AW212" s="13" t="s">
        <v>37</v>
      </c>
      <c r="AX212" s="13" t="s">
        <v>76</v>
      </c>
      <c r="AY212" s="157" t="s">
        <v>168</v>
      </c>
    </row>
    <row r="213" spans="2:65" s="14" customFormat="1" ht="11.25">
      <c r="B213" s="163"/>
      <c r="D213" s="150" t="s">
        <v>179</v>
      </c>
      <c r="E213" s="164" t="s">
        <v>19</v>
      </c>
      <c r="F213" s="165" t="s">
        <v>183</v>
      </c>
      <c r="H213" s="166">
        <v>244.2</v>
      </c>
      <c r="I213" s="167"/>
      <c r="L213" s="163"/>
      <c r="M213" s="168"/>
      <c r="T213" s="169"/>
      <c r="AT213" s="164" t="s">
        <v>179</v>
      </c>
      <c r="AU213" s="164" t="s">
        <v>85</v>
      </c>
      <c r="AV213" s="14" t="s">
        <v>175</v>
      </c>
      <c r="AW213" s="14" t="s">
        <v>37</v>
      </c>
      <c r="AX213" s="14" t="s">
        <v>83</v>
      </c>
      <c r="AY213" s="164" t="s">
        <v>168</v>
      </c>
    </row>
    <row r="214" spans="2:65" s="11" customFormat="1" ht="22.9" customHeight="1">
      <c r="B214" s="120"/>
      <c r="D214" s="121" t="s">
        <v>75</v>
      </c>
      <c r="E214" s="130" t="s">
        <v>241</v>
      </c>
      <c r="F214" s="130" t="s">
        <v>318</v>
      </c>
      <c r="I214" s="123"/>
      <c r="J214" s="131">
        <f>BK214</f>
        <v>0</v>
      </c>
      <c r="L214" s="120"/>
      <c r="M214" s="125"/>
      <c r="P214" s="126">
        <f>SUM(P215:P263)</f>
        <v>0</v>
      </c>
      <c r="R214" s="126">
        <f>SUM(R215:R263)</f>
        <v>67.881442200000009</v>
      </c>
      <c r="T214" s="127">
        <f>SUM(T215:T263)</f>
        <v>0</v>
      </c>
      <c r="AR214" s="121" t="s">
        <v>83</v>
      </c>
      <c r="AT214" s="128" t="s">
        <v>75</v>
      </c>
      <c r="AU214" s="128" t="s">
        <v>83</v>
      </c>
      <c r="AY214" s="121" t="s">
        <v>168</v>
      </c>
      <c r="BK214" s="129">
        <f>SUM(BK215:BK263)</f>
        <v>0</v>
      </c>
    </row>
    <row r="215" spans="2:65" s="1" customFormat="1" ht="62.65" customHeight="1">
      <c r="B215" s="33"/>
      <c r="C215" s="132" t="s">
        <v>331</v>
      </c>
      <c r="D215" s="132" t="s">
        <v>170</v>
      </c>
      <c r="E215" s="133" t="s">
        <v>440</v>
      </c>
      <c r="F215" s="134" t="s">
        <v>441</v>
      </c>
      <c r="G215" s="135" t="s">
        <v>251</v>
      </c>
      <c r="H215" s="136">
        <v>240</v>
      </c>
      <c r="I215" s="137"/>
      <c r="J215" s="138">
        <f>ROUND(I215*H215,2)</f>
        <v>0</v>
      </c>
      <c r="K215" s="134" t="s">
        <v>174</v>
      </c>
      <c r="L215" s="33"/>
      <c r="M215" s="139" t="s">
        <v>19</v>
      </c>
      <c r="N215" s="140" t="s">
        <v>47</v>
      </c>
      <c r="P215" s="141">
        <f>O215*H215</f>
        <v>0</v>
      </c>
      <c r="Q215" s="141">
        <v>8.9779999999999999E-2</v>
      </c>
      <c r="R215" s="141">
        <f>Q215*H215</f>
        <v>21.5472</v>
      </c>
      <c r="S215" s="141">
        <v>0</v>
      </c>
      <c r="T215" s="142">
        <f>S215*H215</f>
        <v>0</v>
      </c>
      <c r="AR215" s="143" t="s">
        <v>175</v>
      </c>
      <c r="AT215" s="143" t="s">
        <v>170</v>
      </c>
      <c r="AU215" s="143" t="s">
        <v>85</v>
      </c>
      <c r="AY215" s="18" t="s">
        <v>168</v>
      </c>
      <c r="BE215" s="144">
        <f>IF(N215="základní",J215,0)</f>
        <v>0</v>
      </c>
      <c r="BF215" s="144">
        <f>IF(N215="snížená",J215,0)</f>
        <v>0</v>
      </c>
      <c r="BG215" s="144">
        <f>IF(N215="zákl. přenesená",J215,0)</f>
        <v>0</v>
      </c>
      <c r="BH215" s="144">
        <f>IF(N215="sníž. přenesená",J215,0)</f>
        <v>0</v>
      </c>
      <c r="BI215" s="144">
        <f>IF(N215="nulová",J215,0)</f>
        <v>0</v>
      </c>
      <c r="BJ215" s="18" t="s">
        <v>83</v>
      </c>
      <c r="BK215" s="144">
        <f>ROUND(I215*H215,2)</f>
        <v>0</v>
      </c>
      <c r="BL215" s="18" t="s">
        <v>175</v>
      </c>
      <c r="BM215" s="143" t="s">
        <v>860</v>
      </c>
    </row>
    <row r="216" spans="2:65" s="1" customFormat="1" ht="11.25">
      <c r="B216" s="33"/>
      <c r="D216" s="145" t="s">
        <v>177</v>
      </c>
      <c r="F216" s="146" t="s">
        <v>443</v>
      </c>
      <c r="I216" s="147"/>
      <c r="L216" s="33"/>
      <c r="M216" s="148"/>
      <c r="T216" s="54"/>
      <c r="AT216" s="18" t="s">
        <v>177</v>
      </c>
      <c r="AU216" s="18" t="s">
        <v>85</v>
      </c>
    </row>
    <row r="217" spans="2:65" s="12" customFormat="1" ht="11.25">
      <c r="B217" s="149"/>
      <c r="D217" s="150" t="s">
        <v>179</v>
      </c>
      <c r="E217" s="151" t="s">
        <v>19</v>
      </c>
      <c r="F217" s="152" t="s">
        <v>444</v>
      </c>
      <c r="H217" s="151" t="s">
        <v>19</v>
      </c>
      <c r="I217" s="153"/>
      <c r="L217" s="149"/>
      <c r="M217" s="154"/>
      <c r="T217" s="155"/>
      <c r="AT217" s="151" t="s">
        <v>179</v>
      </c>
      <c r="AU217" s="151" t="s">
        <v>85</v>
      </c>
      <c r="AV217" s="12" t="s">
        <v>83</v>
      </c>
      <c r="AW217" s="12" t="s">
        <v>37</v>
      </c>
      <c r="AX217" s="12" t="s">
        <v>76</v>
      </c>
      <c r="AY217" s="151" t="s">
        <v>168</v>
      </c>
    </row>
    <row r="218" spans="2:65" s="12" customFormat="1" ht="11.25">
      <c r="B218" s="149"/>
      <c r="D218" s="150" t="s">
        <v>179</v>
      </c>
      <c r="E218" s="151" t="s">
        <v>19</v>
      </c>
      <c r="F218" s="152" t="s">
        <v>181</v>
      </c>
      <c r="H218" s="151" t="s">
        <v>19</v>
      </c>
      <c r="I218" s="153"/>
      <c r="L218" s="149"/>
      <c r="M218" s="154"/>
      <c r="T218" s="155"/>
      <c r="AT218" s="151" t="s">
        <v>179</v>
      </c>
      <c r="AU218" s="151" t="s">
        <v>85</v>
      </c>
      <c r="AV218" s="12" t="s">
        <v>83</v>
      </c>
      <c r="AW218" s="12" t="s">
        <v>37</v>
      </c>
      <c r="AX218" s="12" t="s">
        <v>76</v>
      </c>
      <c r="AY218" s="151" t="s">
        <v>168</v>
      </c>
    </row>
    <row r="219" spans="2:65" s="13" customFormat="1" ht="11.25">
      <c r="B219" s="156"/>
      <c r="D219" s="150" t="s">
        <v>179</v>
      </c>
      <c r="E219" s="157" t="s">
        <v>19</v>
      </c>
      <c r="F219" s="158" t="s">
        <v>861</v>
      </c>
      <c r="H219" s="159">
        <v>240</v>
      </c>
      <c r="I219" s="160"/>
      <c r="L219" s="156"/>
      <c r="M219" s="161"/>
      <c r="T219" s="162"/>
      <c r="AT219" s="157" t="s">
        <v>179</v>
      </c>
      <c r="AU219" s="157" t="s">
        <v>85</v>
      </c>
      <c r="AV219" s="13" t="s">
        <v>85</v>
      </c>
      <c r="AW219" s="13" t="s">
        <v>37</v>
      </c>
      <c r="AX219" s="13" t="s">
        <v>76</v>
      </c>
      <c r="AY219" s="157" t="s">
        <v>168</v>
      </c>
    </row>
    <row r="220" spans="2:65" s="14" customFormat="1" ht="11.25">
      <c r="B220" s="163"/>
      <c r="D220" s="150" t="s">
        <v>179</v>
      </c>
      <c r="E220" s="164" t="s">
        <v>19</v>
      </c>
      <c r="F220" s="165" t="s">
        <v>183</v>
      </c>
      <c r="H220" s="166">
        <v>240</v>
      </c>
      <c r="I220" s="167"/>
      <c r="L220" s="163"/>
      <c r="M220" s="168"/>
      <c r="T220" s="169"/>
      <c r="AT220" s="164" t="s">
        <v>179</v>
      </c>
      <c r="AU220" s="164" t="s">
        <v>85</v>
      </c>
      <c r="AV220" s="14" t="s">
        <v>175</v>
      </c>
      <c r="AW220" s="14" t="s">
        <v>37</v>
      </c>
      <c r="AX220" s="14" t="s">
        <v>83</v>
      </c>
      <c r="AY220" s="164" t="s">
        <v>168</v>
      </c>
    </row>
    <row r="221" spans="2:65" s="1" customFormat="1" ht="16.5" customHeight="1">
      <c r="B221" s="33"/>
      <c r="C221" s="181" t="s">
        <v>339</v>
      </c>
      <c r="D221" s="181" t="s">
        <v>446</v>
      </c>
      <c r="E221" s="182" t="s">
        <v>447</v>
      </c>
      <c r="F221" s="183" t="s">
        <v>448</v>
      </c>
      <c r="G221" s="184" t="s">
        <v>173</v>
      </c>
      <c r="H221" s="185">
        <v>24.48</v>
      </c>
      <c r="I221" s="186"/>
      <c r="J221" s="187">
        <f>ROUND(I221*H221,2)</f>
        <v>0</v>
      </c>
      <c r="K221" s="183" t="s">
        <v>174</v>
      </c>
      <c r="L221" s="188"/>
      <c r="M221" s="189" t="s">
        <v>19</v>
      </c>
      <c r="N221" s="190" t="s">
        <v>47</v>
      </c>
      <c r="P221" s="141">
        <f>O221*H221</f>
        <v>0</v>
      </c>
      <c r="Q221" s="141">
        <v>0.222</v>
      </c>
      <c r="R221" s="141">
        <f>Q221*H221</f>
        <v>5.4345600000000003</v>
      </c>
      <c r="S221" s="141">
        <v>0</v>
      </c>
      <c r="T221" s="142">
        <f>S221*H221</f>
        <v>0</v>
      </c>
      <c r="AR221" s="143" t="s">
        <v>230</v>
      </c>
      <c r="AT221" s="143" t="s">
        <v>446</v>
      </c>
      <c r="AU221" s="143" t="s">
        <v>85</v>
      </c>
      <c r="AY221" s="18" t="s">
        <v>168</v>
      </c>
      <c r="BE221" s="144">
        <f>IF(N221="základní",J221,0)</f>
        <v>0</v>
      </c>
      <c r="BF221" s="144">
        <f>IF(N221="snížená",J221,0)</f>
        <v>0</v>
      </c>
      <c r="BG221" s="144">
        <f>IF(N221="zákl. přenesená",J221,0)</f>
        <v>0</v>
      </c>
      <c r="BH221" s="144">
        <f>IF(N221="sníž. přenesená",J221,0)</f>
        <v>0</v>
      </c>
      <c r="BI221" s="144">
        <f>IF(N221="nulová",J221,0)</f>
        <v>0</v>
      </c>
      <c r="BJ221" s="18" t="s">
        <v>83</v>
      </c>
      <c r="BK221" s="144">
        <f>ROUND(I221*H221,2)</f>
        <v>0</v>
      </c>
      <c r="BL221" s="18" t="s">
        <v>175</v>
      </c>
      <c r="BM221" s="143" t="s">
        <v>862</v>
      </c>
    </row>
    <row r="222" spans="2:65" s="12" customFormat="1" ht="11.25">
      <c r="B222" s="149"/>
      <c r="D222" s="150" t="s">
        <v>179</v>
      </c>
      <c r="E222" s="151" t="s">
        <v>19</v>
      </c>
      <c r="F222" s="152" t="s">
        <v>450</v>
      </c>
      <c r="H222" s="151" t="s">
        <v>19</v>
      </c>
      <c r="I222" s="153"/>
      <c r="L222" s="149"/>
      <c r="M222" s="154"/>
      <c r="T222" s="155"/>
      <c r="AT222" s="151" t="s">
        <v>179</v>
      </c>
      <c r="AU222" s="151" t="s">
        <v>85</v>
      </c>
      <c r="AV222" s="12" t="s">
        <v>83</v>
      </c>
      <c r="AW222" s="12" t="s">
        <v>37</v>
      </c>
      <c r="AX222" s="12" t="s">
        <v>76</v>
      </c>
      <c r="AY222" s="151" t="s">
        <v>168</v>
      </c>
    </row>
    <row r="223" spans="2:65" s="13" customFormat="1" ht="11.25">
      <c r="B223" s="156"/>
      <c r="D223" s="150" t="s">
        <v>179</v>
      </c>
      <c r="E223" s="157" t="s">
        <v>19</v>
      </c>
      <c r="F223" s="158" t="s">
        <v>863</v>
      </c>
      <c r="H223" s="159">
        <v>24.48</v>
      </c>
      <c r="I223" s="160"/>
      <c r="L223" s="156"/>
      <c r="M223" s="161"/>
      <c r="T223" s="162"/>
      <c r="AT223" s="157" t="s">
        <v>179</v>
      </c>
      <c r="AU223" s="157" t="s">
        <v>85</v>
      </c>
      <c r="AV223" s="13" t="s">
        <v>85</v>
      </c>
      <c r="AW223" s="13" t="s">
        <v>37</v>
      </c>
      <c r="AX223" s="13" t="s">
        <v>76</v>
      </c>
      <c r="AY223" s="157" t="s">
        <v>168</v>
      </c>
    </row>
    <row r="224" spans="2:65" s="14" customFormat="1" ht="11.25">
      <c r="B224" s="163"/>
      <c r="D224" s="150" t="s">
        <v>179</v>
      </c>
      <c r="E224" s="164" t="s">
        <v>19</v>
      </c>
      <c r="F224" s="165" t="s">
        <v>183</v>
      </c>
      <c r="H224" s="166">
        <v>24.48</v>
      </c>
      <c r="I224" s="167"/>
      <c r="L224" s="163"/>
      <c r="M224" s="168"/>
      <c r="T224" s="169"/>
      <c r="AT224" s="164" t="s">
        <v>179</v>
      </c>
      <c r="AU224" s="164" t="s">
        <v>85</v>
      </c>
      <c r="AV224" s="14" t="s">
        <v>175</v>
      </c>
      <c r="AW224" s="14" t="s">
        <v>37</v>
      </c>
      <c r="AX224" s="14" t="s">
        <v>83</v>
      </c>
      <c r="AY224" s="164" t="s">
        <v>168</v>
      </c>
    </row>
    <row r="225" spans="2:65" s="1" customFormat="1" ht="49.15" customHeight="1">
      <c r="B225" s="33"/>
      <c r="C225" s="132" t="s">
        <v>346</v>
      </c>
      <c r="D225" s="132" t="s">
        <v>170</v>
      </c>
      <c r="E225" s="133" t="s">
        <v>452</v>
      </c>
      <c r="F225" s="134" t="s">
        <v>453</v>
      </c>
      <c r="G225" s="135" t="s">
        <v>251</v>
      </c>
      <c r="H225" s="136">
        <v>116</v>
      </c>
      <c r="I225" s="137"/>
      <c r="J225" s="138">
        <f>ROUND(I225*H225,2)</f>
        <v>0</v>
      </c>
      <c r="K225" s="134" t="s">
        <v>174</v>
      </c>
      <c r="L225" s="33"/>
      <c r="M225" s="139" t="s">
        <v>19</v>
      </c>
      <c r="N225" s="140" t="s">
        <v>47</v>
      </c>
      <c r="P225" s="141">
        <f>O225*H225</f>
        <v>0</v>
      </c>
      <c r="Q225" s="141">
        <v>0.16850000000000001</v>
      </c>
      <c r="R225" s="141">
        <f>Q225*H225</f>
        <v>19.546000000000003</v>
      </c>
      <c r="S225" s="141">
        <v>0</v>
      </c>
      <c r="T225" s="142">
        <f>S225*H225</f>
        <v>0</v>
      </c>
      <c r="AR225" s="143" t="s">
        <v>175</v>
      </c>
      <c r="AT225" s="143" t="s">
        <v>170</v>
      </c>
      <c r="AU225" s="143" t="s">
        <v>85</v>
      </c>
      <c r="AY225" s="18" t="s">
        <v>168</v>
      </c>
      <c r="BE225" s="144">
        <f>IF(N225="základní",J225,0)</f>
        <v>0</v>
      </c>
      <c r="BF225" s="144">
        <f>IF(N225="snížená",J225,0)</f>
        <v>0</v>
      </c>
      <c r="BG225" s="144">
        <f>IF(N225="zákl. přenesená",J225,0)</f>
        <v>0</v>
      </c>
      <c r="BH225" s="144">
        <f>IF(N225="sníž. přenesená",J225,0)</f>
        <v>0</v>
      </c>
      <c r="BI225" s="144">
        <f>IF(N225="nulová",J225,0)</f>
        <v>0</v>
      </c>
      <c r="BJ225" s="18" t="s">
        <v>83</v>
      </c>
      <c r="BK225" s="144">
        <f>ROUND(I225*H225,2)</f>
        <v>0</v>
      </c>
      <c r="BL225" s="18" t="s">
        <v>175</v>
      </c>
      <c r="BM225" s="143" t="s">
        <v>864</v>
      </c>
    </row>
    <row r="226" spans="2:65" s="1" customFormat="1" ht="11.25">
      <c r="B226" s="33"/>
      <c r="D226" s="145" t="s">
        <v>177</v>
      </c>
      <c r="F226" s="146" t="s">
        <v>455</v>
      </c>
      <c r="I226" s="147"/>
      <c r="L226" s="33"/>
      <c r="M226" s="148"/>
      <c r="T226" s="54"/>
      <c r="AT226" s="18" t="s">
        <v>177</v>
      </c>
      <c r="AU226" s="18" t="s">
        <v>85</v>
      </c>
    </row>
    <row r="227" spans="2:65" s="12" customFormat="1" ht="11.25">
      <c r="B227" s="149"/>
      <c r="D227" s="150" t="s">
        <v>179</v>
      </c>
      <c r="E227" s="151" t="s">
        <v>19</v>
      </c>
      <c r="F227" s="152" t="s">
        <v>456</v>
      </c>
      <c r="H227" s="151" t="s">
        <v>19</v>
      </c>
      <c r="I227" s="153"/>
      <c r="L227" s="149"/>
      <c r="M227" s="154"/>
      <c r="T227" s="155"/>
      <c r="AT227" s="151" t="s">
        <v>179</v>
      </c>
      <c r="AU227" s="151" t="s">
        <v>85</v>
      </c>
      <c r="AV227" s="12" t="s">
        <v>83</v>
      </c>
      <c r="AW227" s="12" t="s">
        <v>37</v>
      </c>
      <c r="AX227" s="12" t="s">
        <v>76</v>
      </c>
      <c r="AY227" s="151" t="s">
        <v>168</v>
      </c>
    </row>
    <row r="228" spans="2:65" s="12" customFormat="1" ht="11.25">
      <c r="B228" s="149"/>
      <c r="D228" s="150" t="s">
        <v>179</v>
      </c>
      <c r="E228" s="151" t="s">
        <v>19</v>
      </c>
      <c r="F228" s="152" t="s">
        <v>181</v>
      </c>
      <c r="H228" s="151" t="s">
        <v>19</v>
      </c>
      <c r="I228" s="153"/>
      <c r="L228" s="149"/>
      <c r="M228" s="154"/>
      <c r="T228" s="155"/>
      <c r="AT228" s="151" t="s">
        <v>179</v>
      </c>
      <c r="AU228" s="151" t="s">
        <v>85</v>
      </c>
      <c r="AV228" s="12" t="s">
        <v>83</v>
      </c>
      <c r="AW228" s="12" t="s">
        <v>37</v>
      </c>
      <c r="AX228" s="12" t="s">
        <v>76</v>
      </c>
      <c r="AY228" s="151" t="s">
        <v>168</v>
      </c>
    </row>
    <row r="229" spans="2:65" s="13" customFormat="1" ht="11.25">
      <c r="B229" s="156"/>
      <c r="D229" s="150" t="s">
        <v>179</v>
      </c>
      <c r="E229" s="157" t="s">
        <v>19</v>
      </c>
      <c r="F229" s="158" t="s">
        <v>865</v>
      </c>
      <c r="H229" s="159">
        <v>116</v>
      </c>
      <c r="I229" s="160"/>
      <c r="L229" s="156"/>
      <c r="M229" s="161"/>
      <c r="T229" s="162"/>
      <c r="AT229" s="157" t="s">
        <v>179</v>
      </c>
      <c r="AU229" s="157" t="s">
        <v>85</v>
      </c>
      <c r="AV229" s="13" t="s">
        <v>85</v>
      </c>
      <c r="AW229" s="13" t="s">
        <v>37</v>
      </c>
      <c r="AX229" s="13" t="s">
        <v>76</v>
      </c>
      <c r="AY229" s="157" t="s">
        <v>168</v>
      </c>
    </row>
    <row r="230" spans="2:65" s="14" customFormat="1" ht="11.25">
      <c r="B230" s="163"/>
      <c r="D230" s="150" t="s">
        <v>179</v>
      </c>
      <c r="E230" s="164" t="s">
        <v>19</v>
      </c>
      <c r="F230" s="165" t="s">
        <v>183</v>
      </c>
      <c r="H230" s="166">
        <v>116</v>
      </c>
      <c r="I230" s="167"/>
      <c r="L230" s="163"/>
      <c r="M230" s="168"/>
      <c r="T230" s="169"/>
      <c r="AT230" s="164" t="s">
        <v>179</v>
      </c>
      <c r="AU230" s="164" t="s">
        <v>85</v>
      </c>
      <c r="AV230" s="14" t="s">
        <v>175</v>
      </c>
      <c r="AW230" s="14" t="s">
        <v>37</v>
      </c>
      <c r="AX230" s="14" t="s">
        <v>83</v>
      </c>
      <c r="AY230" s="164" t="s">
        <v>168</v>
      </c>
    </row>
    <row r="231" spans="2:65" s="1" customFormat="1" ht="24.2" customHeight="1">
      <c r="B231" s="33"/>
      <c r="C231" s="181" t="s">
        <v>7</v>
      </c>
      <c r="D231" s="181" t="s">
        <v>446</v>
      </c>
      <c r="E231" s="182" t="s">
        <v>469</v>
      </c>
      <c r="F231" s="183" t="s">
        <v>470</v>
      </c>
      <c r="G231" s="184" t="s">
        <v>251</v>
      </c>
      <c r="H231" s="185">
        <v>2.02</v>
      </c>
      <c r="I231" s="186"/>
      <c r="J231" s="187">
        <f>ROUND(I231*H231,2)</f>
        <v>0</v>
      </c>
      <c r="K231" s="183" t="s">
        <v>174</v>
      </c>
      <c r="L231" s="188"/>
      <c r="M231" s="189" t="s">
        <v>19</v>
      </c>
      <c r="N231" s="190" t="s">
        <v>47</v>
      </c>
      <c r="P231" s="141">
        <f>O231*H231</f>
        <v>0</v>
      </c>
      <c r="Q231" s="141">
        <v>6.5670000000000006E-2</v>
      </c>
      <c r="R231" s="141">
        <f>Q231*H231</f>
        <v>0.1326534</v>
      </c>
      <c r="S231" s="141">
        <v>0</v>
      </c>
      <c r="T231" s="142">
        <f>S231*H231</f>
        <v>0</v>
      </c>
      <c r="AR231" s="143" t="s">
        <v>230</v>
      </c>
      <c r="AT231" s="143" t="s">
        <v>446</v>
      </c>
      <c r="AU231" s="143" t="s">
        <v>85</v>
      </c>
      <c r="AY231" s="18" t="s">
        <v>168</v>
      </c>
      <c r="BE231" s="144">
        <f>IF(N231="základní",J231,0)</f>
        <v>0</v>
      </c>
      <c r="BF231" s="144">
        <f>IF(N231="snížená",J231,0)</f>
        <v>0</v>
      </c>
      <c r="BG231" s="144">
        <f>IF(N231="zákl. přenesená",J231,0)</f>
        <v>0</v>
      </c>
      <c r="BH231" s="144">
        <f>IF(N231="sníž. přenesená",J231,0)</f>
        <v>0</v>
      </c>
      <c r="BI231" s="144">
        <f>IF(N231="nulová",J231,0)</f>
        <v>0</v>
      </c>
      <c r="BJ231" s="18" t="s">
        <v>83</v>
      </c>
      <c r="BK231" s="144">
        <f>ROUND(I231*H231,2)</f>
        <v>0</v>
      </c>
      <c r="BL231" s="18" t="s">
        <v>175</v>
      </c>
      <c r="BM231" s="143" t="s">
        <v>866</v>
      </c>
    </row>
    <row r="232" spans="2:65" s="12" customFormat="1" ht="11.25">
      <c r="B232" s="149"/>
      <c r="D232" s="150" t="s">
        <v>179</v>
      </c>
      <c r="E232" s="151" t="s">
        <v>19</v>
      </c>
      <c r="F232" s="152" t="s">
        <v>463</v>
      </c>
      <c r="H232" s="151" t="s">
        <v>19</v>
      </c>
      <c r="I232" s="153"/>
      <c r="L232" s="149"/>
      <c r="M232" s="154"/>
      <c r="T232" s="155"/>
      <c r="AT232" s="151" t="s">
        <v>179</v>
      </c>
      <c r="AU232" s="151" t="s">
        <v>85</v>
      </c>
      <c r="AV232" s="12" t="s">
        <v>83</v>
      </c>
      <c r="AW232" s="12" t="s">
        <v>37</v>
      </c>
      <c r="AX232" s="12" t="s">
        <v>76</v>
      </c>
      <c r="AY232" s="151" t="s">
        <v>168</v>
      </c>
    </row>
    <row r="233" spans="2:65" s="13" customFormat="1" ht="11.25">
      <c r="B233" s="156"/>
      <c r="D233" s="150" t="s">
        <v>179</v>
      </c>
      <c r="E233" s="157" t="s">
        <v>19</v>
      </c>
      <c r="F233" s="158" t="s">
        <v>867</v>
      </c>
      <c r="H233" s="159">
        <v>2.02</v>
      </c>
      <c r="I233" s="160"/>
      <c r="L233" s="156"/>
      <c r="M233" s="161"/>
      <c r="T233" s="162"/>
      <c r="AT233" s="157" t="s">
        <v>179</v>
      </c>
      <c r="AU233" s="157" t="s">
        <v>85</v>
      </c>
      <c r="AV233" s="13" t="s">
        <v>85</v>
      </c>
      <c r="AW233" s="13" t="s">
        <v>37</v>
      </c>
      <c r="AX233" s="13" t="s">
        <v>76</v>
      </c>
      <c r="AY233" s="157" t="s">
        <v>168</v>
      </c>
    </row>
    <row r="234" spans="2:65" s="14" customFormat="1" ht="11.25">
      <c r="B234" s="163"/>
      <c r="D234" s="150" t="s">
        <v>179</v>
      </c>
      <c r="E234" s="164" t="s">
        <v>19</v>
      </c>
      <c r="F234" s="165" t="s">
        <v>183</v>
      </c>
      <c r="H234" s="166">
        <v>2.02</v>
      </c>
      <c r="I234" s="167"/>
      <c r="L234" s="163"/>
      <c r="M234" s="168"/>
      <c r="T234" s="169"/>
      <c r="AT234" s="164" t="s">
        <v>179</v>
      </c>
      <c r="AU234" s="164" t="s">
        <v>85</v>
      </c>
      <c r="AV234" s="14" t="s">
        <v>175</v>
      </c>
      <c r="AW234" s="14" t="s">
        <v>37</v>
      </c>
      <c r="AX234" s="14" t="s">
        <v>83</v>
      </c>
      <c r="AY234" s="164" t="s">
        <v>168</v>
      </c>
    </row>
    <row r="235" spans="2:65" s="1" customFormat="1" ht="16.5" customHeight="1">
      <c r="B235" s="33"/>
      <c r="C235" s="181" t="s">
        <v>360</v>
      </c>
      <c r="D235" s="181" t="s">
        <v>446</v>
      </c>
      <c r="E235" s="182" t="s">
        <v>465</v>
      </c>
      <c r="F235" s="183" t="s">
        <v>466</v>
      </c>
      <c r="G235" s="184" t="s">
        <v>251</v>
      </c>
      <c r="H235" s="185">
        <v>115.14</v>
      </c>
      <c r="I235" s="186"/>
      <c r="J235" s="187">
        <f>ROUND(I235*H235,2)</f>
        <v>0</v>
      </c>
      <c r="K235" s="183" t="s">
        <v>174</v>
      </c>
      <c r="L235" s="188"/>
      <c r="M235" s="189" t="s">
        <v>19</v>
      </c>
      <c r="N235" s="190" t="s">
        <v>47</v>
      </c>
      <c r="P235" s="141">
        <f>O235*H235</f>
        <v>0</v>
      </c>
      <c r="Q235" s="141">
        <v>0.08</v>
      </c>
      <c r="R235" s="141">
        <f>Q235*H235</f>
        <v>9.2111999999999998</v>
      </c>
      <c r="S235" s="141">
        <v>0</v>
      </c>
      <c r="T235" s="142">
        <f>S235*H235</f>
        <v>0</v>
      </c>
      <c r="AR235" s="143" t="s">
        <v>230</v>
      </c>
      <c r="AT235" s="143" t="s">
        <v>446</v>
      </c>
      <c r="AU235" s="143" t="s">
        <v>85</v>
      </c>
      <c r="AY235" s="18" t="s">
        <v>168</v>
      </c>
      <c r="BE235" s="144">
        <f>IF(N235="základní",J235,0)</f>
        <v>0</v>
      </c>
      <c r="BF235" s="144">
        <f>IF(N235="snížená",J235,0)</f>
        <v>0</v>
      </c>
      <c r="BG235" s="144">
        <f>IF(N235="zákl. přenesená",J235,0)</f>
        <v>0</v>
      </c>
      <c r="BH235" s="144">
        <f>IF(N235="sníž. přenesená",J235,0)</f>
        <v>0</v>
      </c>
      <c r="BI235" s="144">
        <f>IF(N235="nulová",J235,0)</f>
        <v>0</v>
      </c>
      <c r="BJ235" s="18" t="s">
        <v>83</v>
      </c>
      <c r="BK235" s="144">
        <f>ROUND(I235*H235,2)</f>
        <v>0</v>
      </c>
      <c r="BL235" s="18" t="s">
        <v>175</v>
      </c>
      <c r="BM235" s="143" t="s">
        <v>868</v>
      </c>
    </row>
    <row r="236" spans="2:65" s="12" customFormat="1" ht="11.25">
      <c r="B236" s="149"/>
      <c r="D236" s="150" t="s">
        <v>179</v>
      </c>
      <c r="E236" s="151" t="s">
        <v>19</v>
      </c>
      <c r="F236" s="152" t="s">
        <v>463</v>
      </c>
      <c r="H236" s="151" t="s">
        <v>19</v>
      </c>
      <c r="I236" s="153"/>
      <c r="L236" s="149"/>
      <c r="M236" s="154"/>
      <c r="T236" s="155"/>
      <c r="AT236" s="151" t="s">
        <v>179</v>
      </c>
      <c r="AU236" s="151" t="s">
        <v>85</v>
      </c>
      <c r="AV236" s="12" t="s">
        <v>83</v>
      </c>
      <c r="AW236" s="12" t="s">
        <v>37</v>
      </c>
      <c r="AX236" s="12" t="s">
        <v>76</v>
      </c>
      <c r="AY236" s="151" t="s">
        <v>168</v>
      </c>
    </row>
    <row r="237" spans="2:65" s="13" customFormat="1" ht="11.25">
      <c r="B237" s="156"/>
      <c r="D237" s="150" t="s">
        <v>179</v>
      </c>
      <c r="E237" s="157" t="s">
        <v>19</v>
      </c>
      <c r="F237" s="158" t="s">
        <v>869</v>
      </c>
      <c r="H237" s="159">
        <v>115.14</v>
      </c>
      <c r="I237" s="160"/>
      <c r="L237" s="156"/>
      <c r="M237" s="161"/>
      <c r="T237" s="162"/>
      <c r="AT237" s="157" t="s">
        <v>179</v>
      </c>
      <c r="AU237" s="157" t="s">
        <v>85</v>
      </c>
      <c r="AV237" s="13" t="s">
        <v>85</v>
      </c>
      <c r="AW237" s="13" t="s">
        <v>37</v>
      </c>
      <c r="AX237" s="13" t="s">
        <v>76</v>
      </c>
      <c r="AY237" s="157" t="s">
        <v>168</v>
      </c>
    </row>
    <row r="238" spans="2:65" s="14" customFormat="1" ht="11.25">
      <c r="B238" s="163"/>
      <c r="D238" s="150" t="s">
        <v>179</v>
      </c>
      <c r="E238" s="164" t="s">
        <v>19</v>
      </c>
      <c r="F238" s="165" t="s">
        <v>183</v>
      </c>
      <c r="H238" s="166">
        <v>115.14</v>
      </c>
      <c r="I238" s="167"/>
      <c r="L238" s="163"/>
      <c r="M238" s="168"/>
      <c r="T238" s="169"/>
      <c r="AT238" s="164" t="s">
        <v>179</v>
      </c>
      <c r="AU238" s="164" t="s">
        <v>85</v>
      </c>
      <c r="AV238" s="14" t="s">
        <v>175</v>
      </c>
      <c r="AW238" s="14" t="s">
        <v>37</v>
      </c>
      <c r="AX238" s="14" t="s">
        <v>83</v>
      </c>
      <c r="AY238" s="164" t="s">
        <v>168</v>
      </c>
    </row>
    <row r="239" spans="2:65" s="1" customFormat="1" ht="24.2" customHeight="1">
      <c r="B239" s="33"/>
      <c r="C239" s="132" t="s">
        <v>366</v>
      </c>
      <c r="D239" s="132" t="s">
        <v>170</v>
      </c>
      <c r="E239" s="133" t="s">
        <v>473</v>
      </c>
      <c r="F239" s="134" t="s">
        <v>474</v>
      </c>
      <c r="G239" s="135" t="s">
        <v>283</v>
      </c>
      <c r="H239" s="136">
        <v>5.32</v>
      </c>
      <c r="I239" s="137"/>
      <c r="J239" s="138">
        <f>ROUND(I239*H239,2)</f>
        <v>0</v>
      </c>
      <c r="K239" s="134" t="s">
        <v>174</v>
      </c>
      <c r="L239" s="33"/>
      <c r="M239" s="139" t="s">
        <v>19</v>
      </c>
      <c r="N239" s="140" t="s">
        <v>47</v>
      </c>
      <c r="P239" s="141">
        <f>O239*H239</f>
        <v>0</v>
      </c>
      <c r="Q239" s="141">
        <v>2.2563399999999998</v>
      </c>
      <c r="R239" s="141">
        <f>Q239*H239</f>
        <v>12.003728799999999</v>
      </c>
      <c r="S239" s="141">
        <v>0</v>
      </c>
      <c r="T239" s="142">
        <f>S239*H239</f>
        <v>0</v>
      </c>
      <c r="AR239" s="143" t="s">
        <v>175</v>
      </c>
      <c r="AT239" s="143" t="s">
        <v>170</v>
      </c>
      <c r="AU239" s="143" t="s">
        <v>85</v>
      </c>
      <c r="AY239" s="18" t="s">
        <v>168</v>
      </c>
      <c r="BE239" s="144">
        <f>IF(N239="základní",J239,0)</f>
        <v>0</v>
      </c>
      <c r="BF239" s="144">
        <f>IF(N239="snížená",J239,0)</f>
        <v>0</v>
      </c>
      <c r="BG239" s="144">
        <f>IF(N239="zákl. přenesená",J239,0)</f>
        <v>0</v>
      </c>
      <c r="BH239" s="144">
        <f>IF(N239="sníž. přenesená",J239,0)</f>
        <v>0</v>
      </c>
      <c r="BI239" s="144">
        <f>IF(N239="nulová",J239,0)</f>
        <v>0</v>
      </c>
      <c r="BJ239" s="18" t="s">
        <v>83</v>
      </c>
      <c r="BK239" s="144">
        <f>ROUND(I239*H239,2)</f>
        <v>0</v>
      </c>
      <c r="BL239" s="18" t="s">
        <v>175</v>
      </c>
      <c r="BM239" s="143" t="s">
        <v>870</v>
      </c>
    </row>
    <row r="240" spans="2:65" s="1" customFormat="1" ht="11.25">
      <c r="B240" s="33"/>
      <c r="D240" s="145" t="s">
        <v>177</v>
      </c>
      <c r="F240" s="146" t="s">
        <v>476</v>
      </c>
      <c r="I240" s="147"/>
      <c r="L240" s="33"/>
      <c r="M240" s="148"/>
      <c r="T240" s="54"/>
      <c r="AT240" s="18" t="s">
        <v>177</v>
      </c>
      <c r="AU240" s="18" t="s">
        <v>85</v>
      </c>
    </row>
    <row r="241" spans="2:65" s="12" customFormat="1" ht="11.25">
      <c r="B241" s="149"/>
      <c r="D241" s="150" t="s">
        <v>179</v>
      </c>
      <c r="E241" s="151" t="s">
        <v>19</v>
      </c>
      <c r="F241" s="152" t="s">
        <v>477</v>
      </c>
      <c r="H241" s="151" t="s">
        <v>19</v>
      </c>
      <c r="I241" s="153"/>
      <c r="L241" s="149"/>
      <c r="M241" s="154"/>
      <c r="T241" s="155"/>
      <c r="AT241" s="151" t="s">
        <v>179</v>
      </c>
      <c r="AU241" s="151" t="s">
        <v>85</v>
      </c>
      <c r="AV241" s="12" t="s">
        <v>83</v>
      </c>
      <c r="AW241" s="12" t="s">
        <v>37</v>
      </c>
      <c r="AX241" s="12" t="s">
        <v>76</v>
      </c>
      <c r="AY241" s="151" t="s">
        <v>168</v>
      </c>
    </row>
    <row r="242" spans="2:65" s="12" customFormat="1" ht="11.25">
      <c r="B242" s="149"/>
      <c r="D242" s="150" t="s">
        <v>179</v>
      </c>
      <c r="E242" s="151" t="s">
        <v>19</v>
      </c>
      <c r="F242" s="152" t="s">
        <v>478</v>
      </c>
      <c r="H242" s="151" t="s">
        <v>19</v>
      </c>
      <c r="I242" s="153"/>
      <c r="L242" s="149"/>
      <c r="M242" s="154"/>
      <c r="T242" s="155"/>
      <c r="AT242" s="151" t="s">
        <v>179</v>
      </c>
      <c r="AU242" s="151" t="s">
        <v>85</v>
      </c>
      <c r="AV242" s="12" t="s">
        <v>83</v>
      </c>
      <c r="AW242" s="12" t="s">
        <v>37</v>
      </c>
      <c r="AX242" s="12" t="s">
        <v>76</v>
      </c>
      <c r="AY242" s="151" t="s">
        <v>168</v>
      </c>
    </row>
    <row r="243" spans="2:65" s="13" customFormat="1" ht="11.25">
      <c r="B243" s="156"/>
      <c r="D243" s="150" t="s">
        <v>179</v>
      </c>
      <c r="E243" s="157" t="s">
        <v>19</v>
      </c>
      <c r="F243" s="158" t="s">
        <v>871</v>
      </c>
      <c r="H243" s="159">
        <v>2.3199999999999998</v>
      </c>
      <c r="I243" s="160"/>
      <c r="L243" s="156"/>
      <c r="M243" s="161"/>
      <c r="T243" s="162"/>
      <c r="AT243" s="157" t="s">
        <v>179</v>
      </c>
      <c r="AU243" s="157" t="s">
        <v>85</v>
      </c>
      <c r="AV243" s="13" t="s">
        <v>85</v>
      </c>
      <c r="AW243" s="13" t="s">
        <v>37</v>
      </c>
      <c r="AX243" s="13" t="s">
        <v>76</v>
      </c>
      <c r="AY243" s="157" t="s">
        <v>168</v>
      </c>
    </row>
    <row r="244" spans="2:65" s="12" customFormat="1" ht="11.25">
      <c r="B244" s="149"/>
      <c r="D244" s="150" t="s">
        <v>179</v>
      </c>
      <c r="E244" s="151" t="s">
        <v>19</v>
      </c>
      <c r="F244" s="152" t="s">
        <v>480</v>
      </c>
      <c r="H244" s="151" t="s">
        <v>19</v>
      </c>
      <c r="I244" s="153"/>
      <c r="L244" s="149"/>
      <c r="M244" s="154"/>
      <c r="T244" s="155"/>
      <c r="AT244" s="151" t="s">
        <v>179</v>
      </c>
      <c r="AU244" s="151" t="s">
        <v>85</v>
      </c>
      <c r="AV244" s="12" t="s">
        <v>83</v>
      </c>
      <c r="AW244" s="12" t="s">
        <v>37</v>
      </c>
      <c r="AX244" s="12" t="s">
        <v>76</v>
      </c>
      <c r="AY244" s="151" t="s">
        <v>168</v>
      </c>
    </row>
    <row r="245" spans="2:65" s="13" customFormat="1" ht="11.25">
      <c r="B245" s="156"/>
      <c r="D245" s="150" t="s">
        <v>179</v>
      </c>
      <c r="E245" s="157" t="s">
        <v>19</v>
      </c>
      <c r="F245" s="158" t="s">
        <v>872</v>
      </c>
      <c r="H245" s="159">
        <v>3</v>
      </c>
      <c r="I245" s="160"/>
      <c r="L245" s="156"/>
      <c r="M245" s="161"/>
      <c r="T245" s="162"/>
      <c r="AT245" s="157" t="s">
        <v>179</v>
      </c>
      <c r="AU245" s="157" t="s">
        <v>85</v>
      </c>
      <c r="AV245" s="13" t="s">
        <v>85</v>
      </c>
      <c r="AW245" s="13" t="s">
        <v>37</v>
      </c>
      <c r="AX245" s="13" t="s">
        <v>76</v>
      </c>
      <c r="AY245" s="157" t="s">
        <v>168</v>
      </c>
    </row>
    <row r="246" spans="2:65" s="14" customFormat="1" ht="11.25">
      <c r="B246" s="163"/>
      <c r="D246" s="150" t="s">
        <v>179</v>
      </c>
      <c r="E246" s="164" t="s">
        <v>19</v>
      </c>
      <c r="F246" s="165" t="s">
        <v>183</v>
      </c>
      <c r="H246" s="166">
        <v>5.32</v>
      </c>
      <c r="I246" s="167"/>
      <c r="L246" s="163"/>
      <c r="M246" s="168"/>
      <c r="T246" s="169"/>
      <c r="AT246" s="164" t="s">
        <v>179</v>
      </c>
      <c r="AU246" s="164" t="s">
        <v>85</v>
      </c>
      <c r="AV246" s="14" t="s">
        <v>175</v>
      </c>
      <c r="AW246" s="14" t="s">
        <v>37</v>
      </c>
      <c r="AX246" s="14" t="s">
        <v>83</v>
      </c>
      <c r="AY246" s="164" t="s">
        <v>168</v>
      </c>
    </row>
    <row r="247" spans="2:65" s="1" customFormat="1" ht="62.65" customHeight="1">
      <c r="B247" s="33"/>
      <c r="C247" s="132" t="s">
        <v>373</v>
      </c>
      <c r="D247" s="132" t="s">
        <v>170</v>
      </c>
      <c r="E247" s="133" t="s">
        <v>482</v>
      </c>
      <c r="F247" s="134" t="s">
        <v>483</v>
      </c>
      <c r="G247" s="135" t="s">
        <v>251</v>
      </c>
      <c r="H247" s="136">
        <v>10</v>
      </c>
      <c r="I247" s="137"/>
      <c r="J247" s="138">
        <f>ROUND(I247*H247,2)</f>
        <v>0</v>
      </c>
      <c r="K247" s="134" t="s">
        <v>174</v>
      </c>
      <c r="L247" s="33"/>
      <c r="M247" s="139" t="s">
        <v>19</v>
      </c>
      <c r="N247" s="140" t="s">
        <v>47</v>
      </c>
      <c r="P247" s="141">
        <f>O247*H247</f>
        <v>0</v>
      </c>
      <c r="Q247" s="141">
        <v>6.0999999999999997E-4</v>
      </c>
      <c r="R247" s="141">
        <f>Q247*H247</f>
        <v>6.0999999999999995E-3</v>
      </c>
      <c r="S247" s="141">
        <v>0</v>
      </c>
      <c r="T247" s="142">
        <f>S247*H247</f>
        <v>0</v>
      </c>
      <c r="AR247" s="143" t="s">
        <v>175</v>
      </c>
      <c r="AT247" s="143" t="s">
        <v>170</v>
      </c>
      <c r="AU247" s="143" t="s">
        <v>85</v>
      </c>
      <c r="AY247" s="18" t="s">
        <v>168</v>
      </c>
      <c r="BE247" s="144">
        <f>IF(N247="základní",J247,0)</f>
        <v>0</v>
      </c>
      <c r="BF247" s="144">
        <f>IF(N247="snížená",J247,0)</f>
        <v>0</v>
      </c>
      <c r="BG247" s="144">
        <f>IF(N247="zákl. přenesená",J247,0)</f>
        <v>0</v>
      </c>
      <c r="BH247" s="144">
        <f>IF(N247="sníž. přenesená",J247,0)</f>
        <v>0</v>
      </c>
      <c r="BI247" s="144">
        <f>IF(N247="nulová",J247,0)</f>
        <v>0</v>
      </c>
      <c r="BJ247" s="18" t="s">
        <v>83</v>
      </c>
      <c r="BK247" s="144">
        <f>ROUND(I247*H247,2)</f>
        <v>0</v>
      </c>
      <c r="BL247" s="18" t="s">
        <v>175</v>
      </c>
      <c r="BM247" s="143" t="s">
        <v>873</v>
      </c>
    </row>
    <row r="248" spans="2:65" s="1" customFormat="1" ht="11.25">
      <c r="B248" s="33"/>
      <c r="D248" s="145" t="s">
        <v>177</v>
      </c>
      <c r="F248" s="146" t="s">
        <v>485</v>
      </c>
      <c r="I248" s="147"/>
      <c r="L248" s="33"/>
      <c r="M248" s="148"/>
      <c r="T248" s="54"/>
      <c r="AT248" s="18" t="s">
        <v>177</v>
      </c>
      <c r="AU248" s="18" t="s">
        <v>85</v>
      </c>
    </row>
    <row r="249" spans="2:65" s="12" customFormat="1" ht="22.5">
      <c r="B249" s="149"/>
      <c r="D249" s="150" t="s">
        <v>179</v>
      </c>
      <c r="E249" s="151" t="s">
        <v>19</v>
      </c>
      <c r="F249" s="152" t="s">
        <v>486</v>
      </c>
      <c r="H249" s="151" t="s">
        <v>19</v>
      </c>
      <c r="I249" s="153"/>
      <c r="L249" s="149"/>
      <c r="M249" s="154"/>
      <c r="T249" s="155"/>
      <c r="AT249" s="151" t="s">
        <v>179</v>
      </c>
      <c r="AU249" s="151" t="s">
        <v>85</v>
      </c>
      <c r="AV249" s="12" t="s">
        <v>83</v>
      </c>
      <c r="AW249" s="12" t="s">
        <v>37</v>
      </c>
      <c r="AX249" s="12" t="s">
        <v>76</v>
      </c>
      <c r="AY249" s="151" t="s">
        <v>168</v>
      </c>
    </row>
    <row r="250" spans="2:65" s="12" customFormat="1" ht="11.25">
      <c r="B250" s="149"/>
      <c r="D250" s="150" t="s">
        <v>179</v>
      </c>
      <c r="E250" s="151" t="s">
        <v>19</v>
      </c>
      <c r="F250" s="152" t="s">
        <v>181</v>
      </c>
      <c r="H250" s="151" t="s">
        <v>19</v>
      </c>
      <c r="I250" s="153"/>
      <c r="L250" s="149"/>
      <c r="M250" s="154"/>
      <c r="T250" s="155"/>
      <c r="AT250" s="151" t="s">
        <v>179</v>
      </c>
      <c r="AU250" s="151" t="s">
        <v>85</v>
      </c>
      <c r="AV250" s="12" t="s">
        <v>83</v>
      </c>
      <c r="AW250" s="12" t="s">
        <v>37</v>
      </c>
      <c r="AX250" s="12" t="s">
        <v>76</v>
      </c>
      <c r="AY250" s="151" t="s">
        <v>168</v>
      </c>
    </row>
    <row r="251" spans="2:65" s="13" customFormat="1" ht="11.25">
      <c r="B251" s="156"/>
      <c r="D251" s="150" t="s">
        <v>179</v>
      </c>
      <c r="E251" s="157" t="s">
        <v>19</v>
      </c>
      <c r="F251" s="158" t="s">
        <v>795</v>
      </c>
      <c r="H251" s="159">
        <v>10</v>
      </c>
      <c r="I251" s="160"/>
      <c r="L251" s="156"/>
      <c r="M251" s="161"/>
      <c r="T251" s="162"/>
      <c r="AT251" s="157" t="s">
        <v>179</v>
      </c>
      <c r="AU251" s="157" t="s">
        <v>85</v>
      </c>
      <c r="AV251" s="13" t="s">
        <v>85</v>
      </c>
      <c r="AW251" s="13" t="s">
        <v>37</v>
      </c>
      <c r="AX251" s="13" t="s">
        <v>76</v>
      </c>
      <c r="AY251" s="157" t="s">
        <v>168</v>
      </c>
    </row>
    <row r="252" spans="2:65" s="14" customFormat="1" ht="11.25">
      <c r="B252" s="163"/>
      <c r="D252" s="150" t="s">
        <v>179</v>
      </c>
      <c r="E252" s="164" t="s">
        <v>19</v>
      </c>
      <c r="F252" s="165" t="s">
        <v>183</v>
      </c>
      <c r="H252" s="166">
        <v>10</v>
      </c>
      <c r="I252" s="167"/>
      <c r="L252" s="163"/>
      <c r="M252" s="168"/>
      <c r="T252" s="169"/>
      <c r="AT252" s="164" t="s">
        <v>179</v>
      </c>
      <c r="AU252" s="164" t="s">
        <v>85</v>
      </c>
      <c r="AV252" s="14" t="s">
        <v>175</v>
      </c>
      <c r="AW252" s="14" t="s">
        <v>37</v>
      </c>
      <c r="AX252" s="14" t="s">
        <v>83</v>
      </c>
      <c r="AY252" s="164" t="s">
        <v>168</v>
      </c>
    </row>
    <row r="253" spans="2:65" s="1" customFormat="1" ht="24.2" customHeight="1">
      <c r="B253" s="33"/>
      <c r="C253" s="132" t="s">
        <v>696</v>
      </c>
      <c r="D253" s="132" t="s">
        <v>170</v>
      </c>
      <c r="E253" s="133" t="s">
        <v>488</v>
      </c>
      <c r="F253" s="134" t="s">
        <v>489</v>
      </c>
      <c r="G253" s="135" t="s">
        <v>251</v>
      </c>
      <c r="H253" s="136">
        <v>10</v>
      </c>
      <c r="I253" s="137"/>
      <c r="J253" s="138">
        <f>ROUND(I253*H253,2)</f>
        <v>0</v>
      </c>
      <c r="K253" s="134" t="s">
        <v>174</v>
      </c>
      <c r="L253" s="33"/>
      <c r="M253" s="139" t="s">
        <v>19</v>
      </c>
      <c r="N253" s="140" t="s">
        <v>47</v>
      </c>
      <c r="P253" s="141">
        <f>O253*H253</f>
        <v>0</v>
      </c>
      <c r="Q253" s="141">
        <v>0</v>
      </c>
      <c r="R253" s="141">
        <f>Q253*H253</f>
        <v>0</v>
      </c>
      <c r="S253" s="141">
        <v>0</v>
      </c>
      <c r="T253" s="142">
        <f>S253*H253</f>
        <v>0</v>
      </c>
      <c r="AR253" s="143" t="s">
        <v>175</v>
      </c>
      <c r="AT253" s="143" t="s">
        <v>170</v>
      </c>
      <c r="AU253" s="143" t="s">
        <v>85</v>
      </c>
      <c r="AY253" s="18" t="s">
        <v>168</v>
      </c>
      <c r="BE253" s="144">
        <f>IF(N253="základní",J253,0)</f>
        <v>0</v>
      </c>
      <c r="BF253" s="144">
        <f>IF(N253="snížená",J253,0)</f>
        <v>0</v>
      </c>
      <c r="BG253" s="144">
        <f>IF(N253="zákl. přenesená",J253,0)</f>
        <v>0</v>
      </c>
      <c r="BH253" s="144">
        <f>IF(N253="sníž. přenesená",J253,0)</f>
        <v>0</v>
      </c>
      <c r="BI253" s="144">
        <f>IF(N253="nulová",J253,0)</f>
        <v>0</v>
      </c>
      <c r="BJ253" s="18" t="s">
        <v>83</v>
      </c>
      <c r="BK253" s="144">
        <f>ROUND(I253*H253,2)</f>
        <v>0</v>
      </c>
      <c r="BL253" s="18" t="s">
        <v>175</v>
      </c>
      <c r="BM253" s="143" t="s">
        <v>874</v>
      </c>
    </row>
    <row r="254" spans="2:65" s="1" customFormat="1" ht="11.25">
      <c r="B254" s="33"/>
      <c r="D254" s="145" t="s">
        <v>177</v>
      </c>
      <c r="F254" s="146" t="s">
        <v>491</v>
      </c>
      <c r="I254" s="147"/>
      <c r="L254" s="33"/>
      <c r="M254" s="148"/>
      <c r="T254" s="54"/>
      <c r="AT254" s="18" t="s">
        <v>177</v>
      </c>
      <c r="AU254" s="18" t="s">
        <v>85</v>
      </c>
    </row>
    <row r="255" spans="2:65" s="12" customFormat="1" ht="22.5">
      <c r="B255" s="149"/>
      <c r="D255" s="150" t="s">
        <v>179</v>
      </c>
      <c r="E255" s="151" t="s">
        <v>19</v>
      </c>
      <c r="F255" s="152" t="s">
        <v>492</v>
      </c>
      <c r="H255" s="151" t="s">
        <v>19</v>
      </c>
      <c r="I255" s="153"/>
      <c r="L255" s="149"/>
      <c r="M255" s="154"/>
      <c r="T255" s="155"/>
      <c r="AT255" s="151" t="s">
        <v>179</v>
      </c>
      <c r="AU255" s="151" t="s">
        <v>85</v>
      </c>
      <c r="AV255" s="12" t="s">
        <v>83</v>
      </c>
      <c r="AW255" s="12" t="s">
        <v>37</v>
      </c>
      <c r="AX255" s="12" t="s">
        <v>76</v>
      </c>
      <c r="AY255" s="151" t="s">
        <v>168</v>
      </c>
    </row>
    <row r="256" spans="2:65" s="12" customFormat="1" ht="11.25">
      <c r="B256" s="149"/>
      <c r="D256" s="150" t="s">
        <v>179</v>
      </c>
      <c r="E256" s="151" t="s">
        <v>19</v>
      </c>
      <c r="F256" s="152" t="s">
        <v>181</v>
      </c>
      <c r="H256" s="151" t="s">
        <v>19</v>
      </c>
      <c r="I256" s="153"/>
      <c r="L256" s="149"/>
      <c r="M256" s="154"/>
      <c r="T256" s="155"/>
      <c r="AT256" s="151" t="s">
        <v>179</v>
      </c>
      <c r="AU256" s="151" t="s">
        <v>85</v>
      </c>
      <c r="AV256" s="12" t="s">
        <v>83</v>
      </c>
      <c r="AW256" s="12" t="s">
        <v>37</v>
      </c>
      <c r="AX256" s="12" t="s">
        <v>76</v>
      </c>
      <c r="AY256" s="151" t="s">
        <v>168</v>
      </c>
    </row>
    <row r="257" spans="2:65" s="13" customFormat="1" ht="11.25">
      <c r="B257" s="156"/>
      <c r="D257" s="150" t="s">
        <v>179</v>
      </c>
      <c r="E257" s="157" t="s">
        <v>19</v>
      </c>
      <c r="F257" s="158" t="s">
        <v>795</v>
      </c>
      <c r="H257" s="159">
        <v>10</v>
      </c>
      <c r="I257" s="160"/>
      <c r="L257" s="156"/>
      <c r="M257" s="161"/>
      <c r="T257" s="162"/>
      <c r="AT257" s="157" t="s">
        <v>179</v>
      </c>
      <c r="AU257" s="157" t="s">
        <v>85</v>
      </c>
      <c r="AV257" s="13" t="s">
        <v>85</v>
      </c>
      <c r="AW257" s="13" t="s">
        <v>37</v>
      </c>
      <c r="AX257" s="13" t="s">
        <v>76</v>
      </c>
      <c r="AY257" s="157" t="s">
        <v>168</v>
      </c>
    </row>
    <row r="258" spans="2:65" s="14" customFormat="1" ht="11.25">
      <c r="B258" s="163"/>
      <c r="D258" s="150" t="s">
        <v>179</v>
      </c>
      <c r="E258" s="164" t="s">
        <v>19</v>
      </c>
      <c r="F258" s="165" t="s">
        <v>183</v>
      </c>
      <c r="H258" s="166">
        <v>10</v>
      </c>
      <c r="I258" s="167"/>
      <c r="L258" s="163"/>
      <c r="M258" s="168"/>
      <c r="T258" s="169"/>
      <c r="AT258" s="164" t="s">
        <v>179</v>
      </c>
      <c r="AU258" s="164" t="s">
        <v>85</v>
      </c>
      <c r="AV258" s="14" t="s">
        <v>175</v>
      </c>
      <c r="AW258" s="14" t="s">
        <v>37</v>
      </c>
      <c r="AX258" s="14" t="s">
        <v>83</v>
      </c>
      <c r="AY258" s="164" t="s">
        <v>168</v>
      </c>
    </row>
    <row r="259" spans="2:65" s="1" customFormat="1" ht="49.15" customHeight="1">
      <c r="B259" s="33"/>
      <c r="C259" s="132" t="s">
        <v>702</v>
      </c>
      <c r="D259" s="132" t="s">
        <v>170</v>
      </c>
      <c r="E259" s="133" t="s">
        <v>493</v>
      </c>
      <c r="F259" s="134" t="s">
        <v>494</v>
      </c>
      <c r="G259" s="135" t="s">
        <v>495</v>
      </c>
      <c r="H259" s="136">
        <v>5.8</v>
      </c>
      <c r="I259" s="137"/>
      <c r="J259" s="138">
        <f>ROUND(I259*H259,2)</f>
        <v>0</v>
      </c>
      <c r="K259" s="134" t="s">
        <v>322</v>
      </c>
      <c r="L259" s="33"/>
      <c r="M259" s="139" t="s">
        <v>19</v>
      </c>
      <c r="N259" s="140" t="s">
        <v>47</v>
      </c>
      <c r="P259" s="141">
        <f>O259*H259</f>
        <v>0</v>
      </c>
      <c r="Q259" s="141">
        <v>0</v>
      </c>
      <c r="R259" s="141">
        <f>Q259*H259</f>
        <v>0</v>
      </c>
      <c r="S259" s="141">
        <v>0</v>
      </c>
      <c r="T259" s="142">
        <f>S259*H259</f>
        <v>0</v>
      </c>
      <c r="AR259" s="143" t="s">
        <v>496</v>
      </c>
      <c r="AT259" s="143" t="s">
        <v>170</v>
      </c>
      <c r="AU259" s="143" t="s">
        <v>85</v>
      </c>
      <c r="AY259" s="18" t="s">
        <v>168</v>
      </c>
      <c r="BE259" s="144">
        <f>IF(N259="základní",J259,0)</f>
        <v>0</v>
      </c>
      <c r="BF259" s="144">
        <f>IF(N259="snížená",J259,0)</f>
        <v>0</v>
      </c>
      <c r="BG259" s="144">
        <f>IF(N259="zákl. přenesená",J259,0)</f>
        <v>0</v>
      </c>
      <c r="BH259" s="144">
        <f>IF(N259="sníž. přenesená",J259,0)</f>
        <v>0</v>
      </c>
      <c r="BI259" s="144">
        <f>IF(N259="nulová",J259,0)</f>
        <v>0</v>
      </c>
      <c r="BJ259" s="18" t="s">
        <v>83</v>
      </c>
      <c r="BK259" s="144">
        <f>ROUND(I259*H259,2)</f>
        <v>0</v>
      </c>
      <c r="BL259" s="18" t="s">
        <v>496</v>
      </c>
      <c r="BM259" s="143" t="s">
        <v>875</v>
      </c>
    </row>
    <row r="260" spans="2:65" s="1" customFormat="1" ht="19.5">
      <c r="B260" s="33"/>
      <c r="D260" s="150" t="s">
        <v>324</v>
      </c>
      <c r="F260" s="177" t="s">
        <v>498</v>
      </c>
      <c r="I260" s="147"/>
      <c r="L260" s="33"/>
      <c r="M260" s="148"/>
      <c r="T260" s="54"/>
      <c r="AT260" s="18" t="s">
        <v>324</v>
      </c>
      <c r="AU260" s="18" t="s">
        <v>85</v>
      </c>
    </row>
    <row r="261" spans="2:65" s="12" customFormat="1" ht="11.25">
      <c r="B261" s="149"/>
      <c r="D261" s="150" t="s">
        <v>179</v>
      </c>
      <c r="E261" s="151" t="s">
        <v>19</v>
      </c>
      <c r="F261" s="152" t="s">
        <v>499</v>
      </c>
      <c r="H261" s="151" t="s">
        <v>19</v>
      </c>
      <c r="I261" s="153"/>
      <c r="L261" s="149"/>
      <c r="M261" s="154"/>
      <c r="T261" s="155"/>
      <c r="AT261" s="151" t="s">
        <v>179</v>
      </c>
      <c r="AU261" s="151" t="s">
        <v>85</v>
      </c>
      <c r="AV261" s="12" t="s">
        <v>83</v>
      </c>
      <c r="AW261" s="12" t="s">
        <v>37</v>
      </c>
      <c r="AX261" s="12" t="s">
        <v>76</v>
      </c>
      <c r="AY261" s="151" t="s">
        <v>168</v>
      </c>
    </row>
    <row r="262" spans="2:65" s="13" customFormat="1" ht="11.25">
      <c r="B262" s="156"/>
      <c r="D262" s="150" t="s">
        <v>179</v>
      </c>
      <c r="E262" s="157" t="s">
        <v>19</v>
      </c>
      <c r="F262" s="158" t="s">
        <v>876</v>
      </c>
      <c r="H262" s="159">
        <v>5.8</v>
      </c>
      <c r="I262" s="160"/>
      <c r="L262" s="156"/>
      <c r="M262" s="161"/>
      <c r="T262" s="162"/>
      <c r="AT262" s="157" t="s">
        <v>179</v>
      </c>
      <c r="AU262" s="157" t="s">
        <v>85</v>
      </c>
      <c r="AV262" s="13" t="s">
        <v>85</v>
      </c>
      <c r="AW262" s="13" t="s">
        <v>37</v>
      </c>
      <c r="AX262" s="13" t="s">
        <v>76</v>
      </c>
      <c r="AY262" s="157" t="s">
        <v>168</v>
      </c>
    </row>
    <row r="263" spans="2:65" s="14" customFormat="1" ht="11.25">
      <c r="B263" s="163"/>
      <c r="D263" s="150" t="s">
        <v>179</v>
      </c>
      <c r="E263" s="164" t="s">
        <v>19</v>
      </c>
      <c r="F263" s="165" t="s">
        <v>183</v>
      </c>
      <c r="H263" s="166">
        <v>5.8</v>
      </c>
      <c r="I263" s="167"/>
      <c r="L263" s="163"/>
      <c r="M263" s="168"/>
      <c r="T263" s="169"/>
      <c r="AT263" s="164" t="s">
        <v>179</v>
      </c>
      <c r="AU263" s="164" t="s">
        <v>85</v>
      </c>
      <c r="AV263" s="14" t="s">
        <v>175</v>
      </c>
      <c r="AW263" s="14" t="s">
        <v>37</v>
      </c>
      <c r="AX263" s="14" t="s">
        <v>83</v>
      </c>
      <c r="AY263" s="164" t="s">
        <v>168</v>
      </c>
    </row>
    <row r="264" spans="2:65" s="11" customFormat="1" ht="22.9" customHeight="1">
      <c r="B264" s="120"/>
      <c r="D264" s="121" t="s">
        <v>75</v>
      </c>
      <c r="E264" s="130" t="s">
        <v>329</v>
      </c>
      <c r="F264" s="130" t="s">
        <v>330</v>
      </c>
      <c r="I264" s="123"/>
      <c r="J264" s="131">
        <f>BK264</f>
        <v>0</v>
      </c>
      <c r="L264" s="120"/>
      <c r="M264" s="125"/>
      <c r="P264" s="126">
        <f>SUM(P265:P307)</f>
        <v>0</v>
      </c>
      <c r="R264" s="126">
        <f>SUM(R265:R307)</f>
        <v>0</v>
      </c>
      <c r="T264" s="127">
        <f>SUM(T265:T307)</f>
        <v>0</v>
      </c>
      <c r="AR264" s="121" t="s">
        <v>83</v>
      </c>
      <c r="AT264" s="128" t="s">
        <v>75</v>
      </c>
      <c r="AU264" s="128" t="s">
        <v>83</v>
      </c>
      <c r="AY264" s="121" t="s">
        <v>168</v>
      </c>
      <c r="BK264" s="129">
        <f>SUM(BK265:BK307)</f>
        <v>0</v>
      </c>
    </row>
    <row r="265" spans="2:65" s="1" customFormat="1" ht="37.9" customHeight="1">
      <c r="B265" s="33"/>
      <c r="C265" s="132" t="s">
        <v>704</v>
      </c>
      <c r="D265" s="132" t="s">
        <v>170</v>
      </c>
      <c r="E265" s="133" t="s">
        <v>332</v>
      </c>
      <c r="F265" s="134" t="s">
        <v>333</v>
      </c>
      <c r="G265" s="135" t="s">
        <v>334</v>
      </c>
      <c r="H265" s="136">
        <v>19.32</v>
      </c>
      <c r="I265" s="137"/>
      <c r="J265" s="138">
        <f>ROUND(I265*H265,2)</f>
        <v>0</v>
      </c>
      <c r="K265" s="134" t="s">
        <v>174</v>
      </c>
      <c r="L265" s="33"/>
      <c r="M265" s="139" t="s">
        <v>19</v>
      </c>
      <c r="N265" s="140" t="s">
        <v>47</v>
      </c>
      <c r="P265" s="141">
        <f>O265*H265</f>
        <v>0</v>
      </c>
      <c r="Q265" s="141">
        <v>0</v>
      </c>
      <c r="R265" s="141">
        <f>Q265*H265</f>
        <v>0</v>
      </c>
      <c r="S265" s="141">
        <v>0</v>
      </c>
      <c r="T265" s="142">
        <f>S265*H265</f>
        <v>0</v>
      </c>
      <c r="AR265" s="143" t="s">
        <v>175</v>
      </c>
      <c r="AT265" s="143" t="s">
        <v>170</v>
      </c>
      <c r="AU265" s="143" t="s">
        <v>85</v>
      </c>
      <c r="AY265" s="18" t="s">
        <v>168</v>
      </c>
      <c r="BE265" s="144">
        <f>IF(N265="základní",J265,0)</f>
        <v>0</v>
      </c>
      <c r="BF265" s="144">
        <f>IF(N265="snížená",J265,0)</f>
        <v>0</v>
      </c>
      <c r="BG265" s="144">
        <f>IF(N265="zákl. přenesená",J265,0)</f>
        <v>0</v>
      </c>
      <c r="BH265" s="144">
        <f>IF(N265="sníž. přenesená",J265,0)</f>
        <v>0</v>
      </c>
      <c r="BI265" s="144">
        <f>IF(N265="nulová",J265,0)</f>
        <v>0</v>
      </c>
      <c r="BJ265" s="18" t="s">
        <v>83</v>
      </c>
      <c r="BK265" s="144">
        <f>ROUND(I265*H265,2)</f>
        <v>0</v>
      </c>
      <c r="BL265" s="18" t="s">
        <v>175</v>
      </c>
      <c r="BM265" s="143" t="s">
        <v>877</v>
      </c>
    </row>
    <row r="266" spans="2:65" s="1" customFormat="1" ht="11.25">
      <c r="B266" s="33"/>
      <c r="D266" s="145" t="s">
        <v>177</v>
      </c>
      <c r="F266" s="146" t="s">
        <v>336</v>
      </c>
      <c r="I266" s="147"/>
      <c r="L266" s="33"/>
      <c r="M266" s="148"/>
      <c r="T266" s="54"/>
      <c r="AT266" s="18" t="s">
        <v>177</v>
      </c>
      <c r="AU266" s="18" t="s">
        <v>85</v>
      </c>
    </row>
    <row r="267" spans="2:65" s="12" customFormat="1" ht="22.5">
      <c r="B267" s="149"/>
      <c r="D267" s="150" t="s">
        <v>179</v>
      </c>
      <c r="E267" s="151" t="s">
        <v>19</v>
      </c>
      <c r="F267" s="152" t="s">
        <v>337</v>
      </c>
      <c r="H267" s="151" t="s">
        <v>19</v>
      </c>
      <c r="I267" s="153"/>
      <c r="L267" s="149"/>
      <c r="M267" s="154"/>
      <c r="T267" s="155"/>
      <c r="AT267" s="151" t="s">
        <v>179</v>
      </c>
      <c r="AU267" s="151" t="s">
        <v>85</v>
      </c>
      <c r="AV267" s="12" t="s">
        <v>83</v>
      </c>
      <c r="AW267" s="12" t="s">
        <v>37</v>
      </c>
      <c r="AX267" s="12" t="s">
        <v>76</v>
      </c>
      <c r="AY267" s="151" t="s">
        <v>168</v>
      </c>
    </row>
    <row r="268" spans="2:65" s="13" customFormat="1" ht="11.25">
      <c r="B268" s="156"/>
      <c r="D268" s="150" t="s">
        <v>179</v>
      </c>
      <c r="E268" s="157" t="s">
        <v>19</v>
      </c>
      <c r="F268" s="158" t="s">
        <v>878</v>
      </c>
      <c r="H268" s="159">
        <v>19.32</v>
      </c>
      <c r="I268" s="160"/>
      <c r="L268" s="156"/>
      <c r="M268" s="161"/>
      <c r="T268" s="162"/>
      <c r="AT268" s="157" t="s">
        <v>179</v>
      </c>
      <c r="AU268" s="157" t="s">
        <v>85</v>
      </c>
      <c r="AV268" s="13" t="s">
        <v>85</v>
      </c>
      <c r="AW268" s="13" t="s">
        <v>37</v>
      </c>
      <c r="AX268" s="13" t="s">
        <v>76</v>
      </c>
      <c r="AY268" s="157" t="s">
        <v>168</v>
      </c>
    </row>
    <row r="269" spans="2:65" s="14" customFormat="1" ht="11.25">
      <c r="B269" s="163"/>
      <c r="D269" s="150" t="s">
        <v>179</v>
      </c>
      <c r="E269" s="164" t="s">
        <v>19</v>
      </c>
      <c r="F269" s="165" t="s">
        <v>183</v>
      </c>
      <c r="H269" s="166">
        <v>19.32</v>
      </c>
      <c r="I269" s="167"/>
      <c r="L269" s="163"/>
      <c r="M269" s="168"/>
      <c r="T269" s="169"/>
      <c r="AT269" s="164" t="s">
        <v>179</v>
      </c>
      <c r="AU269" s="164" t="s">
        <v>85</v>
      </c>
      <c r="AV269" s="14" t="s">
        <v>175</v>
      </c>
      <c r="AW269" s="14" t="s">
        <v>37</v>
      </c>
      <c r="AX269" s="14" t="s">
        <v>83</v>
      </c>
      <c r="AY269" s="164" t="s">
        <v>168</v>
      </c>
    </row>
    <row r="270" spans="2:65" s="1" customFormat="1" ht="49.15" customHeight="1">
      <c r="B270" s="33"/>
      <c r="C270" s="132" t="s">
        <v>797</v>
      </c>
      <c r="D270" s="132" t="s">
        <v>170</v>
      </c>
      <c r="E270" s="133" t="s">
        <v>340</v>
      </c>
      <c r="F270" s="134" t="s">
        <v>601</v>
      </c>
      <c r="G270" s="135" t="s">
        <v>334</v>
      </c>
      <c r="H270" s="136">
        <v>309.12</v>
      </c>
      <c r="I270" s="137"/>
      <c r="J270" s="138">
        <f>ROUND(I270*H270,2)</f>
        <v>0</v>
      </c>
      <c r="K270" s="134" t="s">
        <v>174</v>
      </c>
      <c r="L270" s="33"/>
      <c r="M270" s="139" t="s">
        <v>19</v>
      </c>
      <c r="N270" s="140" t="s">
        <v>47</v>
      </c>
      <c r="P270" s="141">
        <f>O270*H270</f>
        <v>0</v>
      </c>
      <c r="Q270" s="141">
        <v>0</v>
      </c>
      <c r="R270" s="141">
        <f>Q270*H270</f>
        <v>0</v>
      </c>
      <c r="S270" s="141">
        <v>0</v>
      </c>
      <c r="T270" s="142">
        <f>S270*H270</f>
        <v>0</v>
      </c>
      <c r="AR270" s="143" t="s">
        <v>175</v>
      </c>
      <c r="AT270" s="143" t="s">
        <v>170</v>
      </c>
      <c r="AU270" s="143" t="s">
        <v>85</v>
      </c>
      <c r="AY270" s="18" t="s">
        <v>168</v>
      </c>
      <c r="BE270" s="144">
        <f>IF(N270="základní",J270,0)</f>
        <v>0</v>
      </c>
      <c r="BF270" s="144">
        <f>IF(N270="snížená",J270,0)</f>
        <v>0</v>
      </c>
      <c r="BG270" s="144">
        <f>IF(N270="zákl. přenesená",J270,0)</f>
        <v>0</v>
      </c>
      <c r="BH270" s="144">
        <f>IF(N270="sníž. přenesená",J270,0)</f>
        <v>0</v>
      </c>
      <c r="BI270" s="144">
        <f>IF(N270="nulová",J270,0)</f>
        <v>0</v>
      </c>
      <c r="BJ270" s="18" t="s">
        <v>83</v>
      </c>
      <c r="BK270" s="144">
        <f>ROUND(I270*H270,2)</f>
        <v>0</v>
      </c>
      <c r="BL270" s="18" t="s">
        <v>175</v>
      </c>
      <c r="BM270" s="143" t="s">
        <v>879</v>
      </c>
    </row>
    <row r="271" spans="2:65" s="1" customFormat="1" ht="11.25">
      <c r="B271" s="33"/>
      <c r="D271" s="145" t="s">
        <v>177</v>
      </c>
      <c r="F271" s="146" t="s">
        <v>603</v>
      </c>
      <c r="I271" s="147"/>
      <c r="L271" s="33"/>
      <c r="M271" s="148"/>
      <c r="T271" s="54"/>
      <c r="AT271" s="18" t="s">
        <v>177</v>
      </c>
      <c r="AU271" s="18" t="s">
        <v>85</v>
      </c>
    </row>
    <row r="272" spans="2:65" s="12" customFormat="1" ht="22.5">
      <c r="B272" s="149"/>
      <c r="D272" s="150" t="s">
        <v>179</v>
      </c>
      <c r="E272" s="151" t="s">
        <v>19</v>
      </c>
      <c r="F272" s="152" t="s">
        <v>337</v>
      </c>
      <c r="H272" s="151" t="s">
        <v>19</v>
      </c>
      <c r="I272" s="153"/>
      <c r="L272" s="149"/>
      <c r="M272" s="154"/>
      <c r="T272" s="155"/>
      <c r="AT272" s="151" t="s">
        <v>179</v>
      </c>
      <c r="AU272" s="151" t="s">
        <v>85</v>
      </c>
      <c r="AV272" s="12" t="s">
        <v>83</v>
      </c>
      <c r="AW272" s="12" t="s">
        <v>37</v>
      </c>
      <c r="AX272" s="12" t="s">
        <v>76</v>
      </c>
      <c r="AY272" s="151" t="s">
        <v>168</v>
      </c>
    </row>
    <row r="273" spans="2:65" s="13" customFormat="1" ht="11.25">
      <c r="B273" s="156"/>
      <c r="D273" s="150" t="s">
        <v>179</v>
      </c>
      <c r="E273" s="157" t="s">
        <v>19</v>
      </c>
      <c r="F273" s="158" t="s">
        <v>880</v>
      </c>
      <c r="H273" s="159">
        <v>309.12</v>
      </c>
      <c r="I273" s="160"/>
      <c r="L273" s="156"/>
      <c r="M273" s="161"/>
      <c r="T273" s="162"/>
      <c r="AT273" s="157" t="s">
        <v>179</v>
      </c>
      <c r="AU273" s="157" t="s">
        <v>85</v>
      </c>
      <c r="AV273" s="13" t="s">
        <v>85</v>
      </c>
      <c r="AW273" s="13" t="s">
        <v>37</v>
      </c>
      <c r="AX273" s="13" t="s">
        <v>76</v>
      </c>
      <c r="AY273" s="157" t="s">
        <v>168</v>
      </c>
    </row>
    <row r="274" spans="2:65" s="14" customFormat="1" ht="11.25">
      <c r="B274" s="163"/>
      <c r="D274" s="150" t="s">
        <v>179</v>
      </c>
      <c r="E274" s="164" t="s">
        <v>19</v>
      </c>
      <c r="F274" s="165" t="s">
        <v>183</v>
      </c>
      <c r="H274" s="166">
        <v>309.12</v>
      </c>
      <c r="I274" s="167"/>
      <c r="L274" s="163"/>
      <c r="M274" s="168"/>
      <c r="T274" s="169"/>
      <c r="AT274" s="164" t="s">
        <v>179</v>
      </c>
      <c r="AU274" s="164" t="s">
        <v>85</v>
      </c>
      <c r="AV274" s="14" t="s">
        <v>175</v>
      </c>
      <c r="AW274" s="14" t="s">
        <v>37</v>
      </c>
      <c r="AX274" s="14" t="s">
        <v>83</v>
      </c>
      <c r="AY274" s="164" t="s">
        <v>168</v>
      </c>
    </row>
    <row r="275" spans="2:65" s="1" customFormat="1" ht="37.9" customHeight="1">
      <c r="B275" s="33"/>
      <c r="C275" s="132" t="s">
        <v>800</v>
      </c>
      <c r="D275" s="132" t="s">
        <v>170</v>
      </c>
      <c r="E275" s="133" t="s">
        <v>347</v>
      </c>
      <c r="F275" s="134" t="s">
        <v>348</v>
      </c>
      <c r="G275" s="135" t="s">
        <v>334</v>
      </c>
      <c r="H275" s="136">
        <v>18.812999999999999</v>
      </c>
      <c r="I275" s="137"/>
      <c r="J275" s="138">
        <f>ROUND(I275*H275,2)</f>
        <v>0</v>
      </c>
      <c r="K275" s="134" t="s">
        <v>174</v>
      </c>
      <c r="L275" s="33"/>
      <c r="M275" s="139" t="s">
        <v>19</v>
      </c>
      <c r="N275" s="140" t="s">
        <v>47</v>
      </c>
      <c r="P275" s="141">
        <f>O275*H275</f>
        <v>0</v>
      </c>
      <c r="Q275" s="141">
        <v>0</v>
      </c>
      <c r="R275" s="141">
        <f>Q275*H275</f>
        <v>0</v>
      </c>
      <c r="S275" s="141">
        <v>0</v>
      </c>
      <c r="T275" s="142">
        <f>S275*H275</f>
        <v>0</v>
      </c>
      <c r="AR275" s="143" t="s">
        <v>175</v>
      </c>
      <c r="AT275" s="143" t="s">
        <v>170</v>
      </c>
      <c r="AU275" s="143" t="s">
        <v>85</v>
      </c>
      <c r="AY275" s="18" t="s">
        <v>168</v>
      </c>
      <c r="BE275" s="144">
        <f>IF(N275="základní",J275,0)</f>
        <v>0</v>
      </c>
      <c r="BF275" s="144">
        <f>IF(N275="snížená",J275,0)</f>
        <v>0</v>
      </c>
      <c r="BG275" s="144">
        <f>IF(N275="zákl. přenesená",J275,0)</f>
        <v>0</v>
      </c>
      <c r="BH275" s="144">
        <f>IF(N275="sníž. přenesená",J275,0)</f>
        <v>0</v>
      </c>
      <c r="BI275" s="144">
        <f>IF(N275="nulová",J275,0)</f>
        <v>0</v>
      </c>
      <c r="BJ275" s="18" t="s">
        <v>83</v>
      </c>
      <c r="BK275" s="144">
        <f>ROUND(I275*H275,2)</f>
        <v>0</v>
      </c>
      <c r="BL275" s="18" t="s">
        <v>175</v>
      </c>
      <c r="BM275" s="143" t="s">
        <v>881</v>
      </c>
    </row>
    <row r="276" spans="2:65" s="1" customFormat="1" ht="11.25">
      <c r="B276" s="33"/>
      <c r="D276" s="145" t="s">
        <v>177</v>
      </c>
      <c r="F276" s="146" t="s">
        <v>350</v>
      </c>
      <c r="I276" s="147"/>
      <c r="L276" s="33"/>
      <c r="M276" s="148"/>
      <c r="T276" s="54"/>
      <c r="AT276" s="18" t="s">
        <v>177</v>
      </c>
      <c r="AU276" s="18" t="s">
        <v>85</v>
      </c>
    </row>
    <row r="277" spans="2:65" s="12" customFormat="1" ht="22.5">
      <c r="B277" s="149"/>
      <c r="D277" s="150" t="s">
        <v>179</v>
      </c>
      <c r="E277" s="151" t="s">
        <v>19</v>
      </c>
      <c r="F277" s="152" t="s">
        <v>337</v>
      </c>
      <c r="H277" s="151" t="s">
        <v>19</v>
      </c>
      <c r="I277" s="153"/>
      <c r="L277" s="149"/>
      <c r="M277" s="154"/>
      <c r="T277" s="155"/>
      <c r="AT277" s="151" t="s">
        <v>179</v>
      </c>
      <c r="AU277" s="151" t="s">
        <v>85</v>
      </c>
      <c r="AV277" s="12" t="s">
        <v>83</v>
      </c>
      <c r="AW277" s="12" t="s">
        <v>37</v>
      </c>
      <c r="AX277" s="12" t="s">
        <v>76</v>
      </c>
      <c r="AY277" s="151" t="s">
        <v>168</v>
      </c>
    </row>
    <row r="278" spans="2:65" s="13" customFormat="1" ht="11.25">
      <c r="B278" s="156"/>
      <c r="D278" s="150" t="s">
        <v>179</v>
      </c>
      <c r="E278" s="157" t="s">
        <v>19</v>
      </c>
      <c r="F278" s="158" t="s">
        <v>882</v>
      </c>
      <c r="H278" s="159">
        <v>3.69</v>
      </c>
      <c r="I278" s="160"/>
      <c r="L278" s="156"/>
      <c r="M278" s="161"/>
      <c r="T278" s="162"/>
      <c r="AT278" s="157" t="s">
        <v>179</v>
      </c>
      <c r="AU278" s="157" t="s">
        <v>85</v>
      </c>
      <c r="AV278" s="13" t="s">
        <v>85</v>
      </c>
      <c r="AW278" s="13" t="s">
        <v>37</v>
      </c>
      <c r="AX278" s="13" t="s">
        <v>76</v>
      </c>
      <c r="AY278" s="157" t="s">
        <v>168</v>
      </c>
    </row>
    <row r="279" spans="2:65" s="13" customFormat="1" ht="11.25">
      <c r="B279" s="156"/>
      <c r="D279" s="150" t="s">
        <v>179</v>
      </c>
      <c r="E279" s="157" t="s">
        <v>19</v>
      </c>
      <c r="F279" s="158" t="s">
        <v>883</v>
      </c>
      <c r="H279" s="159">
        <v>15.122999999999999</v>
      </c>
      <c r="I279" s="160"/>
      <c r="L279" s="156"/>
      <c r="M279" s="161"/>
      <c r="T279" s="162"/>
      <c r="AT279" s="157" t="s">
        <v>179</v>
      </c>
      <c r="AU279" s="157" t="s">
        <v>85</v>
      </c>
      <c r="AV279" s="13" t="s">
        <v>85</v>
      </c>
      <c r="AW279" s="13" t="s">
        <v>37</v>
      </c>
      <c r="AX279" s="13" t="s">
        <v>76</v>
      </c>
      <c r="AY279" s="157" t="s">
        <v>168</v>
      </c>
    </row>
    <row r="280" spans="2:65" s="14" customFormat="1" ht="11.25">
      <c r="B280" s="163"/>
      <c r="D280" s="150" t="s">
        <v>179</v>
      </c>
      <c r="E280" s="164" t="s">
        <v>19</v>
      </c>
      <c r="F280" s="165" t="s">
        <v>183</v>
      </c>
      <c r="H280" s="166">
        <v>18.812999999999999</v>
      </c>
      <c r="I280" s="167"/>
      <c r="L280" s="163"/>
      <c r="M280" s="168"/>
      <c r="T280" s="169"/>
      <c r="AT280" s="164" t="s">
        <v>179</v>
      </c>
      <c r="AU280" s="164" t="s">
        <v>85</v>
      </c>
      <c r="AV280" s="14" t="s">
        <v>175</v>
      </c>
      <c r="AW280" s="14" t="s">
        <v>37</v>
      </c>
      <c r="AX280" s="14" t="s">
        <v>83</v>
      </c>
      <c r="AY280" s="164" t="s">
        <v>168</v>
      </c>
    </row>
    <row r="281" spans="2:65" s="1" customFormat="1" ht="49.15" customHeight="1">
      <c r="B281" s="33"/>
      <c r="C281" s="132" t="s">
        <v>803</v>
      </c>
      <c r="D281" s="132" t="s">
        <v>170</v>
      </c>
      <c r="E281" s="133" t="s">
        <v>354</v>
      </c>
      <c r="F281" s="134" t="s">
        <v>685</v>
      </c>
      <c r="G281" s="135" t="s">
        <v>334</v>
      </c>
      <c r="H281" s="136">
        <v>301.00799999999998</v>
      </c>
      <c r="I281" s="137"/>
      <c r="J281" s="138">
        <f>ROUND(I281*H281,2)</f>
        <v>0</v>
      </c>
      <c r="K281" s="134" t="s">
        <v>174</v>
      </c>
      <c r="L281" s="33"/>
      <c r="M281" s="139" t="s">
        <v>19</v>
      </c>
      <c r="N281" s="140" t="s">
        <v>47</v>
      </c>
      <c r="P281" s="141">
        <f>O281*H281</f>
        <v>0</v>
      </c>
      <c r="Q281" s="141">
        <v>0</v>
      </c>
      <c r="R281" s="141">
        <f>Q281*H281</f>
        <v>0</v>
      </c>
      <c r="S281" s="141">
        <v>0</v>
      </c>
      <c r="T281" s="142">
        <f>S281*H281</f>
        <v>0</v>
      </c>
      <c r="AR281" s="143" t="s">
        <v>175</v>
      </c>
      <c r="AT281" s="143" t="s">
        <v>170</v>
      </c>
      <c r="AU281" s="143" t="s">
        <v>85</v>
      </c>
      <c r="AY281" s="18" t="s">
        <v>168</v>
      </c>
      <c r="BE281" s="144">
        <f>IF(N281="základní",J281,0)</f>
        <v>0</v>
      </c>
      <c r="BF281" s="144">
        <f>IF(N281="snížená",J281,0)</f>
        <v>0</v>
      </c>
      <c r="BG281" s="144">
        <f>IF(N281="zákl. přenesená",J281,0)</f>
        <v>0</v>
      </c>
      <c r="BH281" s="144">
        <f>IF(N281="sníž. přenesená",J281,0)</f>
        <v>0</v>
      </c>
      <c r="BI281" s="144">
        <f>IF(N281="nulová",J281,0)</f>
        <v>0</v>
      </c>
      <c r="BJ281" s="18" t="s">
        <v>83</v>
      </c>
      <c r="BK281" s="144">
        <f>ROUND(I281*H281,2)</f>
        <v>0</v>
      </c>
      <c r="BL281" s="18" t="s">
        <v>175</v>
      </c>
      <c r="BM281" s="143" t="s">
        <v>884</v>
      </c>
    </row>
    <row r="282" spans="2:65" s="1" customFormat="1" ht="11.25">
      <c r="B282" s="33"/>
      <c r="D282" s="145" t="s">
        <v>177</v>
      </c>
      <c r="F282" s="146" t="s">
        <v>687</v>
      </c>
      <c r="I282" s="147"/>
      <c r="L282" s="33"/>
      <c r="M282" s="148"/>
      <c r="T282" s="54"/>
      <c r="AT282" s="18" t="s">
        <v>177</v>
      </c>
      <c r="AU282" s="18" t="s">
        <v>85</v>
      </c>
    </row>
    <row r="283" spans="2:65" s="12" customFormat="1" ht="22.5">
      <c r="B283" s="149"/>
      <c r="D283" s="150" t="s">
        <v>179</v>
      </c>
      <c r="E283" s="151" t="s">
        <v>19</v>
      </c>
      <c r="F283" s="152" t="s">
        <v>337</v>
      </c>
      <c r="H283" s="151" t="s">
        <v>19</v>
      </c>
      <c r="I283" s="153"/>
      <c r="L283" s="149"/>
      <c r="M283" s="154"/>
      <c r="T283" s="155"/>
      <c r="AT283" s="151" t="s">
        <v>179</v>
      </c>
      <c r="AU283" s="151" t="s">
        <v>85</v>
      </c>
      <c r="AV283" s="12" t="s">
        <v>83</v>
      </c>
      <c r="AW283" s="12" t="s">
        <v>37</v>
      </c>
      <c r="AX283" s="12" t="s">
        <v>76</v>
      </c>
      <c r="AY283" s="151" t="s">
        <v>168</v>
      </c>
    </row>
    <row r="284" spans="2:65" s="13" customFormat="1" ht="11.25">
      <c r="B284" s="156"/>
      <c r="D284" s="150" t="s">
        <v>179</v>
      </c>
      <c r="E284" s="157" t="s">
        <v>19</v>
      </c>
      <c r="F284" s="158" t="s">
        <v>688</v>
      </c>
      <c r="H284" s="159">
        <v>59.04</v>
      </c>
      <c r="I284" s="160"/>
      <c r="L284" s="156"/>
      <c r="M284" s="161"/>
      <c r="T284" s="162"/>
      <c r="AT284" s="157" t="s">
        <v>179</v>
      </c>
      <c r="AU284" s="157" t="s">
        <v>85</v>
      </c>
      <c r="AV284" s="13" t="s">
        <v>85</v>
      </c>
      <c r="AW284" s="13" t="s">
        <v>37</v>
      </c>
      <c r="AX284" s="13" t="s">
        <v>76</v>
      </c>
      <c r="AY284" s="157" t="s">
        <v>168</v>
      </c>
    </row>
    <row r="285" spans="2:65" s="13" customFormat="1" ht="11.25">
      <c r="B285" s="156"/>
      <c r="D285" s="150" t="s">
        <v>179</v>
      </c>
      <c r="E285" s="157" t="s">
        <v>19</v>
      </c>
      <c r="F285" s="158" t="s">
        <v>885</v>
      </c>
      <c r="H285" s="159">
        <v>241.96799999999999</v>
      </c>
      <c r="I285" s="160"/>
      <c r="L285" s="156"/>
      <c r="M285" s="161"/>
      <c r="T285" s="162"/>
      <c r="AT285" s="157" t="s">
        <v>179</v>
      </c>
      <c r="AU285" s="157" t="s">
        <v>85</v>
      </c>
      <c r="AV285" s="13" t="s">
        <v>85</v>
      </c>
      <c r="AW285" s="13" t="s">
        <v>37</v>
      </c>
      <c r="AX285" s="13" t="s">
        <v>76</v>
      </c>
      <c r="AY285" s="157" t="s">
        <v>168</v>
      </c>
    </row>
    <row r="286" spans="2:65" s="14" customFormat="1" ht="11.25">
      <c r="B286" s="163"/>
      <c r="D286" s="150" t="s">
        <v>179</v>
      </c>
      <c r="E286" s="164" t="s">
        <v>19</v>
      </c>
      <c r="F286" s="165" t="s">
        <v>183</v>
      </c>
      <c r="H286" s="166">
        <v>301.00799999999998</v>
      </c>
      <c r="I286" s="167"/>
      <c r="L286" s="163"/>
      <c r="M286" s="168"/>
      <c r="T286" s="169"/>
      <c r="AT286" s="164" t="s">
        <v>179</v>
      </c>
      <c r="AU286" s="164" t="s">
        <v>85</v>
      </c>
      <c r="AV286" s="14" t="s">
        <v>175</v>
      </c>
      <c r="AW286" s="14" t="s">
        <v>37</v>
      </c>
      <c r="AX286" s="14" t="s">
        <v>83</v>
      </c>
      <c r="AY286" s="164" t="s">
        <v>168</v>
      </c>
    </row>
    <row r="287" spans="2:65" s="1" customFormat="1" ht="37.9" customHeight="1">
      <c r="B287" s="33"/>
      <c r="C287" s="132" t="s">
        <v>806</v>
      </c>
      <c r="D287" s="132" t="s">
        <v>170</v>
      </c>
      <c r="E287" s="133" t="s">
        <v>690</v>
      </c>
      <c r="F287" s="134" t="s">
        <v>691</v>
      </c>
      <c r="G287" s="135" t="s">
        <v>334</v>
      </c>
      <c r="H287" s="136">
        <v>35.286999999999999</v>
      </c>
      <c r="I287" s="137"/>
      <c r="J287" s="138">
        <f>ROUND(I287*H287,2)</f>
        <v>0</v>
      </c>
      <c r="K287" s="134" t="s">
        <v>174</v>
      </c>
      <c r="L287" s="33"/>
      <c r="M287" s="139" t="s">
        <v>19</v>
      </c>
      <c r="N287" s="140" t="s">
        <v>47</v>
      </c>
      <c r="P287" s="141">
        <f>O287*H287</f>
        <v>0</v>
      </c>
      <c r="Q287" s="141">
        <v>0</v>
      </c>
      <c r="R287" s="141">
        <f>Q287*H287</f>
        <v>0</v>
      </c>
      <c r="S287" s="141">
        <v>0</v>
      </c>
      <c r="T287" s="142">
        <f>S287*H287</f>
        <v>0</v>
      </c>
      <c r="AR287" s="143" t="s">
        <v>175</v>
      </c>
      <c r="AT287" s="143" t="s">
        <v>170</v>
      </c>
      <c r="AU287" s="143" t="s">
        <v>85</v>
      </c>
      <c r="AY287" s="18" t="s">
        <v>168</v>
      </c>
      <c r="BE287" s="144">
        <f>IF(N287="základní",J287,0)</f>
        <v>0</v>
      </c>
      <c r="BF287" s="144">
        <f>IF(N287="snížená",J287,0)</f>
        <v>0</v>
      </c>
      <c r="BG287" s="144">
        <f>IF(N287="zákl. přenesená",J287,0)</f>
        <v>0</v>
      </c>
      <c r="BH287" s="144">
        <f>IF(N287="sníž. přenesená",J287,0)</f>
        <v>0</v>
      </c>
      <c r="BI287" s="144">
        <f>IF(N287="nulová",J287,0)</f>
        <v>0</v>
      </c>
      <c r="BJ287" s="18" t="s">
        <v>83</v>
      </c>
      <c r="BK287" s="144">
        <f>ROUND(I287*H287,2)</f>
        <v>0</v>
      </c>
      <c r="BL287" s="18" t="s">
        <v>175</v>
      </c>
      <c r="BM287" s="143" t="s">
        <v>886</v>
      </c>
    </row>
    <row r="288" spans="2:65" s="1" customFormat="1" ht="11.25">
      <c r="B288" s="33"/>
      <c r="D288" s="145" t="s">
        <v>177</v>
      </c>
      <c r="F288" s="146" t="s">
        <v>693</v>
      </c>
      <c r="I288" s="147"/>
      <c r="L288" s="33"/>
      <c r="M288" s="148"/>
      <c r="T288" s="54"/>
      <c r="AT288" s="18" t="s">
        <v>177</v>
      </c>
      <c r="AU288" s="18" t="s">
        <v>85</v>
      </c>
    </row>
    <row r="289" spans="2:65" s="12" customFormat="1" ht="22.5">
      <c r="B289" s="149"/>
      <c r="D289" s="150" t="s">
        <v>179</v>
      </c>
      <c r="E289" s="151" t="s">
        <v>19</v>
      </c>
      <c r="F289" s="152" t="s">
        <v>694</v>
      </c>
      <c r="H289" s="151" t="s">
        <v>19</v>
      </c>
      <c r="I289" s="153"/>
      <c r="L289" s="149"/>
      <c r="M289" s="154"/>
      <c r="T289" s="155"/>
      <c r="AT289" s="151" t="s">
        <v>179</v>
      </c>
      <c r="AU289" s="151" t="s">
        <v>85</v>
      </c>
      <c r="AV289" s="12" t="s">
        <v>83</v>
      </c>
      <c r="AW289" s="12" t="s">
        <v>37</v>
      </c>
      <c r="AX289" s="12" t="s">
        <v>76</v>
      </c>
      <c r="AY289" s="151" t="s">
        <v>168</v>
      </c>
    </row>
    <row r="290" spans="2:65" s="13" customFormat="1" ht="11.25">
      <c r="B290" s="156"/>
      <c r="D290" s="150" t="s">
        <v>179</v>
      </c>
      <c r="E290" s="157" t="s">
        <v>19</v>
      </c>
      <c r="F290" s="158" t="s">
        <v>887</v>
      </c>
      <c r="H290" s="159">
        <v>35.286999999999999</v>
      </c>
      <c r="I290" s="160"/>
      <c r="L290" s="156"/>
      <c r="M290" s="161"/>
      <c r="T290" s="162"/>
      <c r="AT290" s="157" t="s">
        <v>179</v>
      </c>
      <c r="AU290" s="157" t="s">
        <v>85</v>
      </c>
      <c r="AV290" s="13" t="s">
        <v>85</v>
      </c>
      <c r="AW290" s="13" t="s">
        <v>37</v>
      </c>
      <c r="AX290" s="13" t="s">
        <v>76</v>
      </c>
      <c r="AY290" s="157" t="s">
        <v>168</v>
      </c>
    </row>
    <row r="291" spans="2:65" s="14" customFormat="1" ht="11.25">
      <c r="B291" s="163"/>
      <c r="D291" s="150" t="s">
        <v>179</v>
      </c>
      <c r="E291" s="164" t="s">
        <v>19</v>
      </c>
      <c r="F291" s="165" t="s">
        <v>183</v>
      </c>
      <c r="H291" s="166">
        <v>35.286999999999999</v>
      </c>
      <c r="I291" s="167"/>
      <c r="L291" s="163"/>
      <c r="M291" s="168"/>
      <c r="T291" s="169"/>
      <c r="AT291" s="164" t="s">
        <v>179</v>
      </c>
      <c r="AU291" s="164" t="s">
        <v>85</v>
      </c>
      <c r="AV291" s="14" t="s">
        <v>175</v>
      </c>
      <c r="AW291" s="14" t="s">
        <v>37</v>
      </c>
      <c r="AX291" s="14" t="s">
        <v>83</v>
      </c>
      <c r="AY291" s="164" t="s">
        <v>168</v>
      </c>
    </row>
    <row r="292" spans="2:65" s="1" customFormat="1" ht="49.15" customHeight="1">
      <c r="B292" s="33"/>
      <c r="C292" s="132" t="s">
        <v>809</v>
      </c>
      <c r="D292" s="132" t="s">
        <v>170</v>
      </c>
      <c r="E292" s="133" t="s">
        <v>697</v>
      </c>
      <c r="F292" s="134" t="s">
        <v>698</v>
      </c>
      <c r="G292" s="135" t="s">
        <v>334</v>
      </c>
      <c r="H292" s="136">
        <v>35.286999999999999</v>
      </c>
      <c r="I292" s="137"/>
      <c r="J292" s="138">
        <f>ROUND(I292*H292,2)</f>
        <v>0</v>
      </c>
      <c r="K292" s="134" t="s">
        <v>174</v>
      </c>
      <c r="L292" s="33"/>
      <c r="M292" s="139" t="s">
        <v>19</v>
      </c>
      <c r="N292" s="140" t="s">
        <v>47</v>
      </c>
      <c r="P292" s="141">
        <f>O292*H292</f>
        <v>0</v>
      </c>
      <c r="Q292" s="141">
        <v>0</v>
      </c>
      <c r="R292" s="141">
        <f>Q292*H292</f>
        <v>0</v>
      </c>
      <c r="S292" s="141">
        <v>0</v>
      </c>
      <c r="T292" s="142">
        <f>S292*H292</f>
        <v>0</v>
      </c>
      <c r="AR292" s="143" t="s">
        <v>175</v>
      </c>
      <c r="AT292" s="143" t="s">
        <v>170</v>
      </c>
      <c r="AU292" s="143" t="s">
        <v>85</v>
      </c>
      <c r="AY292" s="18" t="s">
        <v>168</v>
      </c>
      <c r="BE292" s="144">
        <f>IF(N292="základní",J292,0)</f>
        <v>0</v>
      </c>
      <c r="BF292" s="144">
        <f>IF(N292="snížená",J292,0)</f>
        <v>0</v>
      </c>
      <c r="BG292" s="144">
        <f>IF(N292="zákl. přenesená",J292,0)</f>
        <v>0</v>
      </c>
      <c r="BH292" s="144">
        <f>IF(N292="sníž. přenesená",J292,0)</f>
        <v>0</v>
      </c>
      <c r="BI292" s="144">
        <f>IF(N292="nulová",J292,0)</f>
        <v>0</v>
      </c>
      <c r="BJ292" s="18" t="s">
        <v>83</v>
      </c>
      <c r="BK292" s="144">
        <f>ROUND(I292*H292,2)</f>
        <v>0</v>
      </c>
      <c r="BL292" s="18" t="s">
        <v>175</v>
      </c>
      <c r="BM292" s="143" t="s">
        <v>888</v>
      </c>
    </row>
    <row r="293" spans="2:65" s="1" customFormat="1" ht="11.25">
      <c r="B293" s="33"/>
      <c r="D293" s="145" t="s">
        <v>177</v>
      </c>
      <c r="F293" s="146" t="s">
        <v>700</v>
      </c>
      <c r="I293" s="147"/>
      <c r="L293" s="33"/>
      <c r="M293" s="148"/>
      <c r="T293" s="54"/>
      <c r="AT293" s="18" t="s">
        <v>177</v>
      </c>
      <c r="AU293" s="18" t="s">
        <v>85</v>
      </c>
    </row>
    <row r="294" spans="2:65" s="12" customFormat="1" ht="22.5">
      <c r="B294" s="149"/>
      <c r="D294" s="150" t="s">
        <v>179</v>
      </c>
      <c r="E294" s="151" t="s">
        <v>19</v>
      </c>
      <c r="F294" s="152" t="s">
        <v>701</v>
      </c>
      <c r="H294" s="151" t="s">
        <v>19</v>
      </c>
      <c r="I294" s="153"/>
      <c r="L294" s="149"/>
      <c r="M294" s="154"/>
      <c r="T294" s="155"/>
      <c r="AT294" s="151" t="s">
        <v>179</v>
      </c>
      <c r="AU294" s="151" t="s">
        <v>85</v>
      </c>
      <c r="AV294" s="12" t="s">
        <v>83</v>
      </c>
      <c r="AW294" s="12" t="s">
        <v>37</v>
      </c>
      <c r="AX294" s="12" t="s">
        <v>76</v>
      </c>
      <c r="AY294" s="151" t="s">
        <v>168</v>
      </c>
    </row>
    <row r="295" spans="2:65" s="13" customFormat="1" ht="11.25">
      <c r="B295" s="156"/>
      <c r="D295" s="150" t="s">
        <v>179</v>
      </c>
      <c r="E295" s="157" t="s">
        <v>19</v>
      </c>
      <c r="F295" s="158" t="s">
        <v>887</v>
      </c>
      <c r="H295" s="159">
        <v>35.286999999999999</v>
      </c>
      <c r="I295" s="160"/>
      <c r="L295" s="156"/>
      <c r="M295" s="161"/>
      <c r="T295" s="162"/>
      <c r="AT295" s="157" t="s">
        <v>179</v>
      </c>
      <c r="AU295" s="157" t="s">
        <v>85</v>
      </c>
      <c r="AV295" s="13" t="s">
        <v>85</v>
      </c>
      <c r="AW295" s="13" t="s">
        <v>37</v>
      </c>
      <c r="AX295" s="13" t="s">
        <v>76</v>
      </c>
      <c r="AY295" s="157" t="s">
        <v>168</v>
      </c>
    </row>
    <row r="296" spans="2:65" s="14" customFormat="1" ht="11.25">
      <c r="B296" s="163"/>
      <c r="D296" s="150" t="s">
        <v>179</v>
      </c>
      <c r="E296" s="164" t="s">
        <v>19</v>
      </c>
      <c r="F296" s="165" t="s">
        <v>183</v>
      </c>
      <c r="H296" s="166">
        <v>35.286999999999999</v>
      </c>
      <c r="I296" s="167"/>
      <c r="L296" s="163"/>
      <c r="M296" s="168"/>
      <c r="T296" s="169"/>
      <c r="AT296" s="164" t="s">
        <v>179</v>
      </c>
      <c r="AU296" s="164" t="s">
        <v>85</v>
      </c>
      <c r="AV296" s="14" t="s">
        <v>175</v>
      </c>
      <c r="AW296" s="14" t="s">
        <v>37</v>
      </c>
      <c r="AX296" s="14" t="s">
        <v>83</v>
      </c>
      <c r="AY296" s="164" t="s">
        <v>168</v>
      </c>
    </row>
    <row r="297" spans="2:65" s="1" customFormat="1" ht="44.25" customHeight="1">
      <c r="B297" s="33"/>
      <c r="C297" s="132" t="s">
        <v>812</v>
      </c>
      <c r="D297" s="132" t="s">
        <v>170</v>
      </c>
      <c r="E297" s="133" t="s">
        <v>361</v>
      </c>
      <c r="F297" s="134" t="s">
        <v>362</v>
      </c>
      <c r="G297" s="135" t="s">
        <v>334</v>
      </c>
      <c r="H297" s="136">
        <v>18.812999999999999</v>
      </c>
      <c r="I297" s="137"/>
      <c r="J297" s="138">
        <f>ROUND(I297*H297,2)</f>
        <v>0</v>
      </c>
      <c r="K297" s="134" t="s">
        <v>174</v>
      </c>
      <c r="L297" s="33"/>
      <c r="M297" s="139" t="s">
        <v>19</v>
      </c>
      <c r="N297" s="140" t="s">
        <v>47</v>
      </c>
      <c r="P297" s="141">
        <f>O297*H297</f>
        <v>0</v>
      </c>
      <c r="Q297" s="141">
        <v>0</v>
      </c>
      <c r="R297" s="141">
        <f>Q297*H297</f>
        <v>0</v>
      </c>
      <c r="S297" s="141">
        <v>0</v>
      </c>
      <c r="T297" s="142">
        <f>S297*H297</f>
        <v>0</v>
      </c>
      <c r="AR297" s="143" t="s">
        <v>175</v>
      </c>
      <c r="AT297" s="143" t="s">
        <v>170</v>
      </c>
      <c r="AU297" s="143" t="s">
        <v>85</v>
      </c>
      <c r="AY297" s="18" t="s">
        <v>168</v>
      </c>
      <c r="BE297" s="144">
        <f>IF(N297="základní",J297,0)</f>
        <v>0</v>
      </c>
      <c r="BF297" s="144">
        <f>IF(N297="snížená",J297,0)</f>
        <v>0</v>
      </c>
      <c r="BG297" s="144">
        <f>IF(N297="zákl. přenesená",J297,0)</f>
        <v>0</v>
      </c>
      <c r="BH297" s="144">
        <f>IF(N297="sníž. přenesená",J297,0)</f>
        <v>0</v>
      </c>
      <c r="BI297" s="144">
        <f>IF(N297="nulová",J297,0)</f>
        <v>0</v>
      </c>
      <c r="BJ297" s="18" t="s">
        <v>83</v>
      </c>
      <c r="BK297" s="144">
        <f>ROUND(I297*H297,2)</f>
        <v>0</v>
      </c>
      <c r="BL297" s="18" t="s">
        <v>175</v>
      </c>
      <c r="BM297" s="143" t="s">
        <v>889</v>
      </c>
    </row>
    <row r="298" spans="2:65" s="1" customFormat="1" ht="11.25">
      <c r="B298" s="33"/>
      <c r="D298" s="145" t="s">
        <v>177</v>
      </c>
      <c r="F298" s="146" t="s">
        <v>364</v>
      </c>
      <c r="I298" s="147"/>
      <c r="L298" s="33"/>
      <c r="M298" s="148"/>
      <c r="T298" s="54"/>
      <c r="AT298" s="18" t="s">
        <v>177</v>
      </c>
      <c r="AU298" s="18" t="s">
        <v>85</v>
      </c>
    </row>
    <row r="299" spans="2:65" s="12" customFormat="1" ht="11.25">
      <c r="B299" s="149"/>
      <c r="D299" s="150" t="s">
        <v>179</v>
      </c>
      <c r="E299" s="151" t="s">
        <v>19</v>
      </c>
      <c r="F299" s="152" t="s">
        <v>365</v>
      </c>
      <c r="H299" s="151" t="s">
        <v>19</v>
      </c>
      <c r="I299" s="153"/>
      <c r="L299" s="149"/>
      <c r="M299" s="154"/>
      <c r="T299" s="155"/>
      <c r="AT299" s="151" t="s">
        <v>179</v>
      </c>
      <c r="AU299" s="151" t="s">
        <v>85</v>
      </c>
      <c r="AV299" s="12" t="s">
        <v>83</v>
      </c>
      <c r="AW299" s="12" t="s">
        <v>37</v>
      </c>
      <c r="AX299" s="12" t="s">
        <v>76</v>
      </c>
      <c r="AY299" s="151" t="s">
        <v>168</v>
      </c>
    </row>
    <row r="300" spans="2:65" s="13" customFormat="1" ht="11.25">
      <c r="B300" s="156"/>
      <c r="D300" s="150" t="s">
        <v>179</v>
      </c>
      <c r="E300" s="157" t="s">
        <v>19</v>
      </c>
      <c r="F300" s="158" t="s">
        <v>882</v>
      </c>
      <c r="H300" s="159">
        <v>3.69</v>
      </c>
      <c r="I300" s="160"/>
      <c r="L300" s="156"/>
      <c r="M300" s="161"/>
      <c r="T300" s="162"/>
      <c r="AT300" s="157" t="s">
        <v>179</v>
      </c>
      <c r="AU300" s="157" t="s">
        <v>85</v>
      </c>
      <c r="AV300" s="13" t="s">
        <v>85</v>
      </c>
      <c r="AW300" s="13" t="s">
        <v>37</v>
      </c>
      <c r="AX300" s="13" t="s">
        <v>76</v>
      </c>
      <c r="AY300" s="157" t="s">
        <v>168</v>
      </c>
    </row>
    <row r="301" spans="2:65" s="13" customFormat="1" ht="11.25">
      <c r="B301" s="156"/>
      <c r="D301" s="150" t="s">
        <v>179</v>
      </c>
      <c r="E301" s="157" t="s">
        <v>19</v>
      </c>
      <c r="F301" s="158" t="s">
        <v>883</v>
      </c>
      <c r="H301" s="159">
        <v>15.122999999999999</v>
      </c>
      <c r="I301" s="160"/>
      <c r="L301" s="156"/>
      <c r="M301" s="161"/>
      <c r="T301" s="162"/>
      <c r="AT301" s="157" t="s">
        <v>179</v>
      </c>
      <c r="AU301" s="157" t="s">
        <v>85</v>
      </c>
      <c r="AV301" s="13" t="s">
        <v>85</v>
      </c>
      <c r="AW301" s="13" t="s">
        <v>37</v>
      </c>
      <c r="AX301" s="13" t="s">
        <v>76</v>
      </c>
      <c r="AY301" s="157" t="s">
        <v>168</v>
      </c>
    </row>
    <row r="302" spans="2:65" s="14" customFormat="1" ht="11.25">
      <c r="B302" s="163"/>
      <c r="D302" s="150" t="s">
        <v>179</v>
      </c>
      <c r="E302" s="164" t="s">
        <v>19</v>
      </c>
      <c r="F302" s="165" t="s">
        <v>183</v>
      </c>
      <c r="H302" s="166">
        <v>18.812999999999999</v>
      </c>
      <c r="I302" s="167"/>
      <c r="L302" s="163"/>
      <c r="M302" s="168"/>
      <c r="T302" s="169"/>
      <c r="AT302" s="164" t="s">
        <v>179</v>
      </c>
      <c r="AU302" s="164" t="s">
        <v>85</v>
      </c>
      <c r="AV302" s="14" t="s">
        <v>175</v>
      </c>
      <c r="AW302" s="14" t="s">
        <v>37</v>
      </c>
      <c r="AX302" s="14" t="s">
        <v>83</v>
      </c>
      <c r="AY302" s="164" t="s">
        <v>168</v>
      </c>
    </row>
    <row r="303" spans="2:65" s="1" customFormat="1" ht="44.25" customHeight="1">
      <c r="B303" s="33"/>
      <c r="C303" s="132" t="s">
        <v>814</v>
      </c>
      <c r="D303" s="132" t="s">
        <v>170</v>
      </c>
      <c r="E303" s="133" t="s">
        <v>367</v>
      </c>
      <c r="F303" s="134" t="s">
        <v>368</v>
      </c>
      <c r="G303" s="135" t="s">
        <v>334</v>
      </c>
      <c r="H303" s="136">
        <v>19.32</v>
      </c>
      <c r="I303" s="137"/>
      <c r="J303" s="138">
        <f>ROUND(I303*H303,2)</f>
        <v>0</v>
      </c>
      <c r="K303" s="134" t="s">
        <v>174</v>
      </c>
      <c r="L303" s="33"/>
      <c r="M303" s="139" t="s">
        <v>19</v>
      </c>
      <c r="N303" s="140" t="s">
        <v>47</v>
      </c>
      <c r="P303" s="141">
        <f>O303*H303</f>
        <v>0</v>
      </c>
      <c r="Q303" s="141">
        <v>0</v>
      </c>
      <c r="R303" s="141">
        <f>Q303*H303</f>
        <v>0</v>
      </c>
      <c r="S303" s="141">
        <v>0</v>
      </c>
      <c r="T303" s="142">
        <f>S303*H303</f>
        <v>0</v>
      </c>
      <c r="AR303" s="143" t="s">
        <v>175</v>
      </c>
      <c r="AT303" s="143" t="s">
        <v>170</v>
      </c>
      <c r="AU303" s="143" t="s">
        <v>85</v>
      </c>
      <c r="AY303" s="18" t="s">
        <v>168</v>
      </c>
      <c r="BE303" s="144">
        <f>IF(N303="základní",J303,0)</f>
        <v>0</v>
      </c>
      <c r="BF303" s="144">
        <f>IF(N303="snížená",J303,0)</f>
        <v>0</v>
      </c>
      <c r="BG303" s="144">
        <f>IF(N303="zákl. přenesená",J303,0)</f>
        <v>0</v>
      </c>
      <c r="BH303" s="144">
        <f>IF(N303="sníž. přenesená",J303,0)</f>
        <v>0</v>
      </c>
      <c r="BI303" s="144">
        <f>IF(N303="nulová",J303,0)</f>
        <v>0</v>
      </c>
      <c r="BJ303" s="18" t="s">
        <v>83</v>
      </c>
      <c r="BK303" s="144">
        <f>ROUND(I303*H303,2)</f>
        <v>0</v>
      </c>
      <c r="BL303" s="18" t="s">
        <v>175</v>
      </c>
      <c r="BM303" s="143" t="s">
        <v>890</v>
      </c>
    </row>
    <row r="304" spans="2:65" s="1" customFormat="1" ht="11.25">
      <c r="B304" s="33"/>
      <c r="D304" s="145" t="s">
        <v>177</v>
      </c>
      <c r="F304" s="146" t="s">
        <v>370</v>
      </c>
      <c r="I304" s="147"/>
      <c r="L304" s="33"/>
      <c r="M304" s="148"/>
      <c r="T304" s="54"/>
      <c r="AT304" s="18" t="s">
        <v>177</v>
      </c>
      <c r="AU304" s="18" t="s">
        <v>85</v>
      </c>
    </row>
    <row r="305" spans="2:65" s="12" customFormat="1" ht="11.25">
      <c r="B305" s="149"/>
      <c r="D305" s="150" t="s">
        <v>179</v>
      </c>
      <c r="E305" s="151" t="s">
        <v>19</v>
      </c>
      <c r="F305" s="152" t="s">
        <v>365</v>
      </c>
      <c r="H305" s="151" t="s">
        <v>19</v>
      </c>
      <c r="I305" s="153"/>
      <c r="L305" s="149"/>
      <c r="M305" s="154"/>
      <c r="T305" s="155"/>
      <c r="AT305" s="151" t="s">
        <v>179</v>
      </c>
      <c r="AU305" s="151" t="s">
        <v>85</v>
      </c>
      <c r="AV305" s="12" t="s">
        <v>83</v>
      </c>
      <c r="AW305" s="12" t="s">
        <v>37</v>
      </c>
      <c r="AX305" s="12" t="s">
        <v>76</v>
      </c>
      <c r="AY305" s="151" t="s">
        <v>168</v>
      </c>
    </row>
    <row r="306" spans="2:65" s="13" customFormat="1" ht="11.25">
      <c r="B306" s="156"/>
      <c r="D306" s="150" t="s">
        <v>179</v>
      </c>
      <c r="E306" s="157" t="s">
        <v>19</v>
      </c>
      <c r="F306" s="158" t="s">
        <v>878</v>
      </c>
      <c r="H306" s="159">
        <v>19.32</v>
      </c>
      <c r="I306" s="160"/>
      <c r="L306" s="156"/>
      <c r="M306" s="161"/>
      <c r="T306" s="162"/>
      <c r="AT306" s="157" t="s">
        <v>179</v>
      </c>
      <c r="AU306" s="157" t="s">
        <v>85</v>
      </c>
      <c r="AV306" s="13" t="s">
        <v>85</v>
      </c>
      <c r="AW306" s="13" t="s">
        <v>37</v>
      </c>
      <c r="AX306" s="13" t="s">
        <v>76</v>
      </c>
      <c r="AY306" s="157" t="s">
        <v>168</v>
      </c>
    </row>
    <row r="307" spans="2:65" s="14" customFormat="1" ht="11.25">
      <c r="B307" s="163"/>
      <c r="D307" s="150" t="s">
        <v>179</v>
      </c>
      <c r="E307" s="164" t="s">
        <v>19</v>
      </c>
      <c r="F307" s="165" t="s">
        <v>183</v>
      </c>
      <c r="H307" s="166">
        <v>19.32</v>
      </c>
      <c r="I307" s="167"/>
      <c r="L307" s="163"/>
      <c r="M307" s="168"/>
      <c r="T307" s="169"/>
      <c r="AT307" s="164" t="s">
        <v>179</v>
      </c>
      <c r="AU307" s="164" t="s">
        <v>85</v>
      </c>
      <c r="AV307" s="14" t="s">
        <v>175</v>
      </c>
      <c r="AW307" s="14" t="s">
        <v>37</v>
      </c>
      <c r="AX307" s="14" t="s">
        <v>83</v>
      </c>
      <c r="AY307" s="164" t="s">
        <v>168</v>
      </c>
    </row>
    <row r="308" spans="2:65" s="11" customFormat="1" ht="22.9" customHeight="1">
      <c r="B308" s="120"/>
      <c r="D308" s="121" t="s">
        <v>75</v>
      </c>
      <c r="E308" s="130" t="s">
        <v>371</v>
      </c>
      <c r="F308" s="130" t="s">
        <v>372</v>
      </c>
      <c r="I308" s="123"/>
      <c r="J308" s="131">
        <f>BK308</f>
        <v>0</v>
      </c>
      <c r="L308" s="120"/>
      <c r="M308" s="125"/>
      <c r="P308" s="126">
        <f>SUM(P309:P310)</f>
        <v>0</v>
      </c>
      <c r="R308" s="126">
        <f>SUM(R309:R310)</f>
        <v>0</v>
      </c>
      <c r="T308" s="127">
        <f>SUM(T309:T310)</f>
        <v>0</v>
      </c>
      <c r="AR308" s="121" t="s">
        <v>83</v>
      </c>
      <c r="AT308" s="128" t="s">
        <v>75</v>
      </c>
      <c r="AU308" s="128" t="s">
        <v>83</v>
      </c>
      <c r="AY308" s="121" t="s">
        <v>168</v>
      </c>
      <c r="BK308" s="129">
        <f>SUM(BK309:BK310)</f>
        <v>0</v>
      </c>
    </row>
    <row r="309" spans="2:65" s="1" customFormat="1" ht="44.25" customHeight="1">
      <c r="B309" s="33"/>
      <c r="C309" s="132" t="s">
        <v>816</v>
      </c>
      <c r="D309" s="132" t="s">
        <v>170</v>
      </c>
      <c r="E309" s="133" t="s">
        <v>501</v>
      </c>
      <c r="F309" s="134" t="s">
        <v>502</v>
      </c>
      <c r="G309" s="135" t="s">
        <v>334</v>
      </c>
      <c r="H309" s="136">
        <v>483.08499999999998</v>
      </c>
      <c r="I309" s="137"/>
      <c r="J309" s="138">
        <f>ROUND(I309*H309,2)</f>
        <v>0</v>
      </c>
      <c r="K309" s="134" t="s">
        <v>174</v>
      </c>
      <c r="L309" s="33"/>
      <c r="M309" s="139" t="s">
        <v>19</v>
      </c>
      <c r="N309" s="140" t="s">
        <v>47</v>
      </c>
      <c r="P309" s="141">
        <f>O309*H309</f>
        <v>0</v>
      </c>
      <c r="Q309" s="141">
        <v>0</v>
      </c>
      <c r="R309" s="141">
        <f>Q309*H309</f>
        <v>0</v>
      </c>
      <c r="S309" s="141">
        <v>0</v>
      </c>
      <c r="T309" s="142">
        <f>S309*H309</f>
        <v>0</v>
      </c>
      <c r="AR309" s="143" t="s">
        <v>175</v>
      </c>
      <c r="AT309" s="143" t="s">
        <v>170</v>
      </c>
      <c r="AU309" s="143" t="s">
        <v>85</v>
      </c>
      <c r="AY309" s="18" t="s">
        <v>168</v>
      </c>
      <c r="BE309" s="144">
        <f>IF(N309="základní",J309,0)</f>
        <v>0</v>
      </c>
      <c r="BF309" s="144">
        <f>IF(N309="snížená",J309,0)</f>
        <v>0</v>
      </c>
      <c r="BG309" s="144">
        <f>IF(N309="zákl. přenesená",J309,0)</f>
        <v>0</v>
      </c>
      <c r="BH309" s="144">
        <f>IF(N309="sníž. přenesená",J309,0)</f>
        <v>0</v>
      </c>
      <c r="BI309" s="144">
        <f>IF(N309="nulová",J309,0)</f>
        <v>0</v>
      </c>
      <c r="BJ309" s="18" t="s">
        <v>83</v>
      </c>
      <c r="BK309" s="144">
        <f>ROUND(I309*H309,2)</f>
        <v>0</v>
      </c>
      <c r="BL309" s="18" t="s">
        <v>175</v>
      </c>
      <c r="BM309" s="143" t="s">
        <v>891</v>
      </c>
    </row>
    <row r="310" spans="2:65" s="1" customFormat="1" ht="11.25">
      <c r="B310" s="33"/>
      <c r="D310" s="145" t="s">
        <v>177</v>
      </c>
      <c r="F310" s="146" t="s">
        <v>504</v>
      </c>
      <c r="I310" s="147"/>
      <c r="L310" s="33"/>
      <c r="M310" s="178"/>
      <c r="N310" s="179"/>
      <c r="O310" s="179"/>
      <c r="P310" s="179"/>
      <c r="Q310" s="179"/>
      <c r="R310" s="179"/>
      <c r="S310" s="179"/>
      <c r="T310" s="180"/>
      <c r="AT310" s="18" t="s">
        <v>177</v>
      </c>
      <c r="AU310" s="18" t="s">
        <v>85</v>
      </c>
    </row>
    <row r="311" spans="2:65" s="1" customFormat="1" ht="6.95" customHeight="1">
      <c r="B311" s="42"/>
      <c r="C311" s="43"/>
      <c r="D311" s="43"/>
      <c r="E311" s="43"/>
      <c r="F311" s="43"/>
      <c r="G311" s="43"/>
      <c r="H311" s="43"/>
      <c r="I311" s="43"/>
      <c r="J311" s="43"/>
      <c r="K311" s="43"/>
      <c r="L311" s="33"/>
    </row>
  </sheetData>
  <sheetProtection algorithmName="SHA-512" hashValue="H9j5C67Q7BjclCZ4anINBs0xGhYtM3p20fpNm9OEIxGzhFO9X648vcyg6yXxRm84Zz4yn5imyuk5PYYBSv+XnA==" saltValue="B/EC7L4Rl0bsogx8oWxo+DN+tpgRIRoYXkqssP9maxaNUXpODwiRc2wlKPnYhRwR3vkNpTcLz7SBdxNv0DeepQ==" spinCount="100000" sheet="1" objects="1" scenarios="1" formatColumns="0" formatRows="0" autoFilter="0"/>
  <autoFilter ref="C90:K310" xr:uid="{00000000-0009-0000-0000-000007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700-000000000000}"/>
    <hyperlink ref="F101" r:id="rId2" xr:uid="{00000000-0004-0000-0700-000001000000}"/>
    <hyperlink ref="F107" r:id="rId3" xr:uid="{00000000-0004-0000-0700-000002000000}"/>
    <hyperlink ref="F112" r:id="rId4" xr:uid="{00000000-0004-0000-0700-000003000000}"/>
    <hyperlink ref="F128" r:id="rId5" xr:uid="{00000000-0004-0000-0700-000004000000}"/>
    <hyperlink ref="F134" r:id="rId6" xr:uid="{00000000-0004-0000-0700-000005000000}"/>
    <hyperlink ref="F141" r:id="rId7" xr:uid="{00000000-0004-0000-0700-000006000000}"/>
    <hyperlink ref="F146" r:id="rId8" xr:uid="{00000000-0004-0000-0700-000007000000}"/>
    <hyperlink ref="F159" r:id="rId9" xr:uid="{00000000-0004-0000-0700-000008000000}"/>
    <hyperlink ref="F164" r:id="rId10" xr:uid="{00000000-0004-0000-0700-000009000000}"/>
    <hyperlink ref="F170" r:id="rId11" xr:uid="{00000000-0004-0000-0700-00000A000000}"/>
    <hyperlink ref="F177" r:id="rId12" xr:uid="{00000000-0004-0000-0700-00000B000000}"/>
    <hyperlink ref="F184" r:id="rId13" xr:uid="{00000000-0004-0000-0700-00000C000000}"/>
    <hyperlink ref="F191" r:id="rId14" xr:uid="{00000000-0004-0000-0700-00000D000000}"/>
    <hyperlink ref="F197" r:id="rId15" xr:uid="{00000000-0004-0000-0700-00000E000000}"/>
    <hyperlink ref="F203" r:id="rId16" xr:uid="{00000000-0004-0000-0700-00000F000000}"/>
    <hyperlink ref="F209" r:id="rId17" xr:uid="{00000000-0004-0000-0700-000010000000}"/>
    <hyperlink ref="F216" r:id="rId18" xr:uid="{00000000-0004-0000-0700-000011000000}"/>
    <hyperlink ref="F226" r:id="rId19" xr:uid="{00000000-0004-0000-0700-000012000000}"/>
    <hyperlink ref="F240" r:id="rId20" xr:uid="{00000000-0004-0000-0700-000013000000}"/>
    <hyperlink ref="F248" r:id="rId21" xr:uid="{00000000-0004-0000-0700-000014000000}"/>
    <hyperlink ref="F254" r:id="rId22" xr:uid="{00000000-0004-0000-0700-000015000000}"/>
    <hyperlink ref="F266" r:id="rId23" xr:uid="{00000000-0004-0000-0700-000016000000}"/>
    <hyperlink ref="F271" r:id="rId24" xr:uid="{00000000-0004-0000-0700-000017000000}"/>
    <hyperlink ref="F276" r:id="rId25" xr:uid="{00000000-0004-0000-0700-000018000000}"/>
    <hyperlink ref="F282" r:id="rId26" xr:uid="{00000000-0004-0000-0700-000019000000}"/>
    <hyperlink ref="F288" r:id="rId27" xr:uid="{00000000-0004-0000-0700-00001A000000}"/>
    <hyperlink ref="F293" r:id="rId28" xr:uid="{00000000-0004-0000-0700-00001B000000}"/>
    <hyperlink ref="F298" r:id="rId29" xr:uid="{00000000-0004-0000-0700-00001C000000}"/>
    <hyperlink ref="F304" r:id="rId30" xr:uid="{00000000-0004-0000-0700-00001D000000}"/>
    <hyperlink ref="F310" r:id="rId31" xr:uid="{00000000-0004-0000-0700-00001E000000}"/>
  </hyperlinks>
  <pageMargins left="0.39374999999999999" right="0.39374999999999999" top="0.39374999999999999" bottom="0.39374999999999999" header="0" footer="0"/>
  <pageSetup paperSize="9" scale="76" fitToHeight="100" orientation="portrait" blackAndWhite="1" r:id="rId32"/>
  <headerFooter>
    <oddFooter>&amp;CStrana &amp;P z &amp;N</oddFooter>
  </headerFooter>
  <drawing r:id="rId3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272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114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139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0" t="str">
        <f>'Rekapitulace stavby'!K6</f>
        <v>Hanušovice - Holba - rámcový rozpočet úprav oblasti</v>
      </c>
      <c r="F7" s="321"/>
      <c r="G7" s="321"/>
      <c r="H7" s="321"/>
      <c r="L7" s="21"/>
    </row>
    <row r="8" spans="2:46" ht="12" customHeight="1">
      <c r="B8" s="21"/>
      <c r="D8" s="28" t="s">
        <v>140</v>
      </c>
      <c r="L8" s="21"/>
    </row>
    <row r="9" spans="2:46" s="1" customFormat="1" ht="16.5" customHeight="1">
      <c r="B9" s="33"/>
      <c r="E9" s="320" t="s">
        <v>378</v>
      </c>
      <c r="F9" s="322"/>
      <c r="G9" s="322"/>
      <c r="H9" s="322"/>
      <c r="L9" s="33"/>
    </row>
    <row r="10" spans="2:46" s="1" customFormat="1" ht="12" customHeight="1">
      <c r="B10" s="33"/>
      <c r="D10" s="28" t="s">
        <v>142</v>
      </c>
      <c r="L10" s="33"/>
    </row>
    <row r="11" spans="2:46" s="1" customFormat="1" ht="16.5" customHeight="1">
      <c r="B11" s="33"/>
      <c r="E11" s="284" t="s">
        <v>892</v>
      </c>
      <c r="F11" s="322"/>
      <c r="G11" s="322"/>
      <c r="H11" s="322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4. 8. 2026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30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31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3" t="str">
        <f>'Rekapitulace stavby'!E14</f>
        <v>Vyplň údaj</v>
      </c>
      <c r="F20" s="290"/>
      <c r="G20" s="290"/>
      <c r="H20" s="290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33</v>
      </c>
      <c r="I22" s="28" t="s">
        <v>26</v>
      </c>
      <c r="J22" s="26" t="s">
        <v>34</v>
      </c>
      <c r="L22" s="33"/>
    </row>
    <row r="23" spans="2:12" s="1" customFormat="1" ht="18" customHeight="1">
      <c r="B23" s="33"/>
      <c r="E23" s="26" t="s">
        <v>35</v>
      </c>
      <c r="I23" s="28" t="s">
        <v>29</v>
      </c>
      <c r="J23" s="26" t="s">
        <v>36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38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39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40</v>
      </c>
      <c r="L28" s="33"/>
    </row>
    <row r="29" spans="2:12" s="7" customFormat="1" ht="16.5" customHeight="1">
      <c r="B29" s="92"/>
      <c r="E29" s="295" t="s">
        <v>19</v>
      </c>
      <c r="F29" s="295"/>
      <c r="G29" s="295"/>
      <c r="H29" s="295"/>
      <c r="L29" s="92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42</v>
      </c>
      <c r="J32" s="64">
        <f>ROUND(J91,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44</v>
      </c>
      <c r="I34" s="36" t="s">
        <v>43</v>
      </c>
      <c r="J34" s="36" t="s">
        <v>45</v>
      </c>
      <c r="L34" s="33"/>
    </row>
    <row r="35" spans="2:12" s="1" customFormat="1" ht="14.45" customHeight="1">
      <c r="B35" s="33"/>
      <c r="D35" s="53" t="s">
        <v>46</v>
      </c>
      <c r="E35" s="28" t="s">
        <v>47</v>
      </c>
      <c r="F35" s="84">
        <f>ROUND((SUM(BE91:BE271)),  2)</f>
        <v>0</v>
      </c>
      <c r="I35" s="94">
        <v>0.21</v>
      </c>
      <c r="J35" s="84">
        <f>ROUND(((SUM(BE91:BE271))*I35),  2)</f>
        <v>0</v>
      </c>
      <c r="L35" s="33"/>
    </row>
    <row r="36" spans="2:12" s="1" customFormat="1" ht="14.45" customHeight="1">
      <c r="B36" s="33"/>
      <c r="E36" s="28" t="s">
        <v>48</v>
      </c>
      <c r="F36" s="84">
        <f>ROUND((SUM(BF91:BF271)),  2)</f>
        <v>0</v>
      </c>
      <c r="I36" s="94">
        <v>0.12</v>
      </c>
      <c r="J36" s="84">
        <f>ROUND(((SUM(BF91:BF271))*I36),  2)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ROUND((SUM(BG91:BG271)),  2)</f>
        <v>0</v>
      </c>
      <c r="I37" s="94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50</v>
      </c>
      <c r="F38" s="84">
        <f>ROUND((SUM(BH91:BH271)),  2)</f>
        <v>0</v>
      </c>
      <c r="I38" s="94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51</v>
      </c>
      <c r="F39" s="84">
        <f>ROUND((SUM(BI91:BI271)),  2)</f>
        <v>0</v>
      </c>
      <c r="I39" s="94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5"/>
      <c r="D41" s="96" t="s">
        <v>52</v>
      </c>
      <c r="E41" s="55"/>
      <c r="F41" s="55"/>
      <c r="G41" s="97" t="s">
        <v>53</v>
      </c>
      <c r="H41" s="98" t="s">
        <v>54</v>
      </c>
      <c r="I41" s="55"/>
      <c r="J41" s="99">
        <f>SUM(J32:J39)</f>
        <v>0</v>
      </c>
      <c r="K41" s="100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144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0" t="str">
        <f>E7</f>
        <v>Hanušovice - Holba - rámcový rozpočet úprav oblasti</v>
      </c>
      <c r="F50" s="321"/>
      <c r="G50" s="321"/>
      <c r="H50" s="321"/>
      <c r="L50" s="33"/>
    </row>
    <row r="51" spans="2:47" ht="12" customHeight="1">
      <c r="B51" s="21"/>
      <c r="C51" s="28" t="s">
        <v>140</v>
      </c>
      <c r="L51" s="21"/>
    </row>
    <row r="52" spans="2:47" s="1" customFormat="1" ht="16.5" customHeight="1">
      <c r="B52" s="33"/>
      <c r="E52" s="320" t="s">
        <v>378</v>
      </c>
      <c r="F52" s="322"/>
      <c r="G52" s="322"/>
      <c r="H52" s="322"/>
      <c r="L52" s="33"/>
    </row>
    <row r="53" spans="2:47" s="1" customFormat="1" ht="12" customHeight="1">
      <c r="B53" s="33"/>
      <c r="C53" s="28" t="s">
        <v>142</v>
      </c>
      <c r="L53" s="33"/>
    </row>
    <row r="54" spans="2:47" s="1" customFormat="1" ht="16.5" customHeight="1">
      <c r="B54" s="33"/>
      <c r="E54" s="284" t="str">
        <f>E11</f>
        <v>SO 102 - Odstavné plochy</v>
      </c>
      <c r="F54" s="322"/>
      <c r="G54" s="322"/>
      <c r="H54" s="322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Hanušovice</v>
      </c>
      <c r="I56" s="28" t="s">
        <v>23</v>
      </c>
      <c r="J56" s="50" t="str">
        <f>IF(J14="","",J14)</f>
        <v>4. 8. 2026</v>
      </c>
      <c r="L56" s="33"/>
    </row>
    <row r="57" spans="2:47" s="1" customFormat="1" ht="6.95" customHeight="1">
      <c r="B57" s="33"/>
      <c r="L57" s="33"/>
    </row>
    <row r="58" spans="2:47" s="1" customFormat="1" ht="15.2" customHeight="1">
      <c r="B58" s="33"/>
      <c r="C58" s="28" t="s">
        <v>25</v>
      </c>
      <c r="F58" s="26" t="str">
        <f>E17</f>
        <v>Město Hanušovice</v>
      </c>
      <c r="I58" s="28" t="s">
        <v>33</v>
      </c>
      <c r="J58" s="31" t="str">
        <f>E23</f>
        <v>Cekr CZ s.r.o.</v>
      </c>
      <c r="L58" s="33"/>
    </row>
    <row r="59" spans="2:47" s="1" customFormat="1" ht="25.7" customHeight="1">
      <c r="B59" s="33"/>
      <c r="C59" s="28" t="s">
        <v>31</v>
      </c>
      <c r="F59" s="26" t="str">
        <f>IF(E20="","",E20)</f>
        <v>Vyplň údaj</v>
      </c>
      <c r="I59" s="28" t="s">
        <v>38</v>
      </c>
      <c r="J59" s="31" t="str">
        <f>E26</f>
        <v>Jan Zamykal, CS ÚRS 2026/I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145</v>
      </c>
      <c r="D61" s="95"/>
      <c r="E61" s="95"/>
      <c r="F61" s="95"/>
      <c r="G61" s="95"/>
      <c r="H61" s="95"/>
      <c r="I61" s="95"/>
      <c r="J61" s="102" t="s">
        <v>146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3" t="s">
        <v>74</v>
      </c>
      <c r="J63" s="64">
        <f>J91</f>
        <v>0</v>
      </c>
      <c r="L63" s="33"/>
      <c r="AU63" s="18" t="s">
        <v>147</v>
      </c>
    </row>
    <row r="64" spans="2:47" s="8" customFormat="1" ht="24.95" customHeight="1">
      <c r="B64" s="104"/>
      <c r="D64" s="105" t="s">
        <v>148</v>
      </c>
      <c r="E64" s="106"/>
      <c r="F64" s="106"/>
      <c r="G64" s="106"/>
      <c r="H64" s="106"/>
      <c r="I64" s="106"/>
      <c r="J64" s="107">
        <f>J92</f>
        <v>0</v>
      </c>
      <c r="L64" s="104"/>
    </row>
    <row r="65" spans="2:12" s="9" customFormat="1" ht="19.899999999999999" customHeight="1">
      <c r="B65" s="108"/>
      <c r="D65" s="109" t="s">
        <v>149</v>
      </c>
      <c r="E65" s="110"/>
      <c r="F65" s="110"/>
      <c r="G65" s="110"/>
      <c r="H65" s="110"/>
      <c r="I65" s="110"/>
      <c r="J65" s="111">
        <f>J93</f>
        <v>0</v>
      </c>
      <c r="L65" s="108"/>
    </row>
    <row r="66" spans="2:12" s="9" customFormat="1" ht="19.899999999999999" customHeight="1">
      <c r="B66" s="108"/>
      <c r="D66" s="109" t="s">
        <v>380</v>
      </c>
      <c r="E66" s="110"/>
      <c r="F66" s="110"/>
      <c r="G66" s="110"/>
      <c r="H66" s="110"/>
      <c r="I66" s="110"/>
      <c r="J66" s="111">
        <f>J161</f>
        <v>0</v>
      </c>
      <c r="L66" s="108"/>
    </row>
    <row r="67" spans="2:12" s="9" customFormat="1" ht="19.899999999999999" customHeight="1">
      <c r="B67" s="108"/>
      <c r="D67" s="109" t="s">
        <v>150</v>
      </c>
      <c r="E67" s="110"/>
      <c r="F67" s="110"/>
      <c r="G67" s="110"/>
      <c r="H67" s="110"/>
      <c r="I67" s="110"/>
      <c r="J67" s="111">
        <f>J209</f>
        <v>0</v>
      </c>
      <c r="L67" s="108"/>
    </row>
    <row r="68" spans="2:12" s="9" customFormat="1" ht="19.899999999999999" customHeight="1">
      <c r="B68" s="108"/>
      <c r="D68" s="109" t="s">
        <v>893</v>
      </c>
      <c r="E68" s="110"/>
      <c r="F68" s="110"/>
      <c r="G68" s="110"/>
      <c r="H68" s="110"/>
      <c r="I68" s="110"/>
      <c r="J68" s="111">
        <f>J242</f>
        <v>0</v>
      </c>
      <c r="L68" s="108"/>
    </row>
    <row r="69" spans="2:12" s="9" customFormat="1" ht="19.899999999999999" customHeight="1">
      <c r="B69" s="108"/>
      <c r="D69" s="109" t="s">
        <v>152</v>
      </c>
      <c r="E69" s="110"/>
      <c r="F69" s="110"/>
      <c r="G69" s="110"/>
      <c r="H69" s="110"/>
      <c r="I69" s="110"/>
      <c r="J69" s="111">
        <f>J269</f>
        <v>0</v>
      </c>
      <c r="L69" s="108"/>
    </row>
    <row r="70" spans="2:12" s="1" customFormat="1" ht="21.75" customHeight="1">
      <c r="B70" s="33"/>
      <c r="L70" s="33"/>
    </row>
    <row r="71" spans="2:12" s="1" customFormat="1" ht="6.95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3"/>
    </row>
    <row r="75" spans="2:12" s="1" customFormat="1" ht="6.95" customHeight="1"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33"/>
    </row>
    <row r="76" spans="2:12" s="1" customFormat="1" ht="24.95" customHeight="1">
      <c r="B76" s="33"/>
      <c r="C76" s="22" t="s">
        <v>153</v>
      </c>
      <c r="L76" s="33"/>
    </row>
    <row r="77" spans="2:12" s="1" customFormat="1" ht="6.95" customHeight="1">
      <c r="B77" s="33"/>
      <c r="L77" s="33"/>
    </row>
    <row r="78" spans="2:12" s="1" customFormat="1" ht="12" customHeight="1">
      <c r="B78" s="33"/>
      <c r="C78" s="28" t="s">
        <v>16</v>
      </c>
      <c r="L78" s="33"/>
    </row>
    <row r="79" spans="2:12" s="1" customFormat="1" ht="16.5" customHeight="1">
      <c r="B79" s="33"/>
      <c r="E79" s="320" t="str">
        <f>E7</f>
        <v>Hanušovice - Holba - rámcový rozpočet úprav oblasti</v>
      </c>
      <c r="F79" s="321"/>
      <c r="G79" s="321"/>
      <c r="H79" s="321"/>
      <c r="L79" s="33"/>
    </row>
    <row r="80" spans="2:12" ht="12" customHeight="1">
      <c r="B80" s="21"/>
      <c r="C80" s="28" t="s">
        <v>140</v>
      </c>
      <c r="L80" s="21"/>
    </row>
    <row r="81" spans="2:65" s="1" customFormat="1" ht="16.5" customHeight="1">
      <c r="B81" s="33"/>
      <c r="E81" s="320" t="s">
        <v>378</v>
      </c>
      <c r="F81" s="322"/>
      <c r="G81" s="322"/>
      <c r="H81" s="322"/>
      <c r="L81" s="33"/>
    </row>
    <row r="82" spans="2:65" s="1" customFormat="1" ht="12" customHeight="1">
      <c r="B82" s="33"/>
      <c r="C82" s="28" t="s">
        <v>142</v>
      </c>
      <c r="L82" s="33"/>
    </row>
    <row r="83" spans="2:65" s="1" customFormat="1" ht="16.5" customHeight="1">
      <c r="B83" s="33"/>
      <c r="E83" s="284" t="str">
        <f>E11</f>
        <v>SO 102 - Odstavné plochy</v>
      </c>
      <c r="F83" s="322"/>
      <c r="G83" s="322"/>
      <c r="H83" s="322"/>
      <c r="L83" s="33"/>
    </row>
    <row r="84" spans="2:65" s="1" customFormat="1" ht="6.95" customHeight="1">
      <c r="B84" s="33"/>
      <c r="L84" s="33"/>
    </row>
    <row r="85" spans="2:65" s="1" customFormat="1" ht="12" customHeight="1">
      <c r="B85" s="33"/>
      <c r="C85" s="28" t="s">
        <v>21</v>
      </c>
      <c r="F85" s="26" t="str">
        <f>F14</f>
        <v>k.ú. Hanušovice</v>
      </c>
      <c r="I85" s="28" t="s">
        <v>23</v>
      </c>
      <c r="J85" s="50" t="str">
        <f>IF(J14="","",J14)</f>
        <v>4. 8. 2026</v>
      </c>
      <c r="L85" s="33"/>
    </row>
    <row r="86" spans="2:65" s="1" customFormat="1" ht="6.95" customHeight="1">
      <c r="B86" s="33"/>
      <c r="L86" s="33"/>
    </row>
    <row r="87" spans="2:65" s="1" customFormat="1" ht="15.2" customHeight="1">
      <c r="B87" s="33"/>
      <c r="C87" s="28" t="s">
        <v>25</v>
      </c>
      <c r="F87" s="26" t="str">
        <f>E17</f>
        <v>Město Hanušovice</v>
      </c>
      <c r="I87" s="28" t="s">
        <v>33</v>
      </c>
      <c r="J87" s="31" t="str">
        <f>E23</f>
        <v>Cekr CZ s.r.o.</v>
      </c>
      <c r="L87" s="33"/>
    </row>
    <row r="88" spans="2:65" s="1" customFormat="1" ht="25.7" customHeight="1">
      <c r="B88" s="33"/>
      <c r="C88" s="28" t="s">
        <v>31</v>
      </c>
      <c r="F88" s="26" t="str">
        <f>IF(E20="","",E20)</f>
        <v>Vyplň údaj</v>
      </c>
      <c r="I88" s="28" t="s">
        <v>38</v>
      </c>
      <c r="J88" s="31" t="str">
        <f>E26</f>
        <v>Jan Zamykal, CS ÚRS 2026/I</v>
      </c>
      <c r="L88" s="33"/>
    </row>
    <row r="89" spans="2:65" s="1" customFormat="1" ht="10.35" customHeight="1">
      <c r="B89" s="33"/>
      <c r="L89" s="33"/>
    </row>
    <row r="90" spans="2:65" s="10" customFormat="1" ht="29.25" customHeight="1">
      <c r="B90" s="112"/>
      <c r="C90" s="113" t="s">
        <v>154</v>
      </c>
      <c r="D90" s="114" t="s">
        <v>61</v>
      </c>
      <c r="E90" s="114" t="s">
        <v>57</v>
      </c>
      <c r="F90" s="114" t="s">
        <v>58</v>
      </c>
      <c r="G90" s="114" t="s">
        <v>155</v>
      </c>
      <c r="H90" s="114" t="s">
        <v>156</v>
      </c>
      <c r="I90" s="114" t="s">
        <v>157</v>
      </c>
      <c r="J90" s="114" t="s">
        <v>146</v>
      </c>
      <c r="K90" s="115" t="s">
        <v>158</v>
      </c>
      <c r="L90" s="112"/>
      <c r="M90" s="57" t="s">
        <v>19</v>
      </c>
      <c r="N90" s="58" t="s">
        <v>46</v>
      </c>
      <c r="O90" s="58" t="s">
        <v>159</v>
      </c>
      <c r="P90" s="58" t="s">
        <v>160</v>
      </c>
      <c r="Q90" s="58" t="s">
        <v>161</v>
      </c>
      <c r="R90" s="58" t="s">
        <v>162</v>
      </c>
      <c r="S90" s="58" t="s">
        <v>163</v>
      </c>
      <c r="T90" s="59" t="s">
        <v>164</v>
      </c>
    </row>
    <row r="91" spans="2:65" s="1" customFormat="1" ht="22.9" customHeight="1">
      <c r="B91" s="33"/>
      <c r="C91" s="62" t="s">
        <v>165</v>
      </c>
      <c r="J91" s="116">
        <f>BK91</f>
        <v>0</v>
      </c>
      <c r="L91" s="33"/>
      <c r="M91" s="60"/>
      <c r="N91" s="51"/>
      <c r="O91" s="51"/>
      <c r="P91" s="117">
        <f>P92</f>
        <v>0</v>
      </c>
      <c r="Q91" s="51"/>
      <c r="R91" s="117">
        <f>R92</f>
        <v>1767.2127180000002</v>
      </c>
      <c r="S91" s="51"/>
      <c r="T91" s="118">
        <f>T92</f>
        <v>0</v>
      </c>
      <c r="AT91" s="18" t="s">
        <v>75</v>
      </c>
      <c r="AU91" s="18" t="s">
        <v>147</v>
      </c>
      <c r="BK91" s="119">
        <f>BK92</f>
        <v>0</v>
      </c>
    </row>
    <row r="92" spans="2:65" s="11" customFormat="1" ht="25.9" customHeight="1">
      <c r="B92" s="120"/>
      <c r="D92" s="121" t="s">
        <v>75</v>
      </c>
      <c r="E92" s="122" t="s">
        <v>166</v>
      </c>
      <c r="F92" s="122" t="s">
        <v>167</v>
      </c>
      <c r="I92" s="123"/>
      <c r="J92" s="124">
        <f>BK92</f>
        <v>0</v>
      </c>
      <c r="L92" s="120"/>
      <c r="M92" s="125"/>
      <c r="P92" s="126">
        <f>P93+P161+P209+P242+P269</f>
        <v>0</v>
      </c>
      <c r="R92" s="126">
        <f>R93+R161+R209+R242+R269</f>
        <v>1767.2127180000002</v>
      </c>
      <c r="T92" s="127">
        <f>T93+T161+T209+T242+T269</f>
        <v>0</v>
      </c>
      <c r="AR92" s="121" t="s">
        <v>83</v>
      </c>
      <c r="AT92" s="128" t="s">
        <v>75</v>
      </c>
      <c r="AU92" s="128" t="s">
        <v>76</v>
      </c>
      <c r="AY92" s="121" t="s">
        <v>168</v>
      </c>
      <c r="BK92" s="129">
        <f>BK93+BK161+BK209+BK242+BK269</f>
        <v>0</v>
      </c>
    </row>
    <row r="93" spans="2:65" s="11" customFormat="1" ht="22.9" customHeight="1">
      <c r="B93" s="120"/>
      <c r="D93" s="121" t="s">
        <v>75</v>
      </c>
      <c r="E93" s="130" t="s">
        <v>83</v>
      </c>
      <c r="F93" s="130" t="s">
        <v>169</v>
      </c>
      <c r="I93" s="123"/>
      <c r="J93" s="131">
        <f>BK93</f>
        <v>0</v>
      </c>
      <c r="L93" s="120"/>
      <c r="M93" s="125"/>
      <c r="P93" s="126">
        <f>SUM(P94:P160)</f>
        <v>0</v>
      </c>
      <c r="R93" s="126">
        <f>SUM(R94:R160)</f>
        <v>587.66600000000005</v>
      </c>
      <c r="T93" s="127">
        <f>SUM(T94:T160)</f>
        <v>0</v>
      </c>
      <c r="AR93" s="121" t="s">
        <v>83</v>
      </c>
      <c r="AT93" s="128" t="s">
        <v>75</v>
      </c>
      <c r="AU93" s="128" t="s">
        <v>83</v>
      </c>
      <c r="AY93" s="121" t="s">
        <v>168</v>
      </c>
      <c r="BK93" s="129">
        <f>SUM(BK94:BK160)</f>
        <v>0</v>
      </c>
    </row>
    <row r="94" spans="2:65" s="1" customFormat="1" ht="37.9" customHeight="1">
      <c r="B94" s="33"/>
      <c r="C94" s="132" t="s">
        <v>83</v>
      </c>
      <c r="D94" s="132" t="s">
        <v>170</v>
      </c>
      <c r="E94" s="133" t="s">
        <v>715</v>
      </c>
      <c r="F94" s="134" t="s">
        <v>716</v>
      </c>
      <c r="G94" s="135" t="s">
        <v>283</v>
      </c>
      <c r="H94" s="136">
        <v>834.75</v>
      </c>
      <c r="I94" s="137"/>
      <c r="J94" s="138">
        <f>ROUND(I94*H94,2)</f>
        <v>0</v>
      </c>
      <c r="K94" s="134" t="s">
        <v>174</v>
      </c>
      <c r="L94" s="33"/>
      <c r="M94" s="139" t="s">
        <v>19</v>
      </c>
      <c r="N94" s="140" t="s">
        <v>47</v>
      </c>
      <c r="P94" s="141">
        <f>O94*H94</f>
        <v>0</v>
      </c>
      <c r="Q94" s="141">
        <v>0</v>
      </c>
      <c r="R94" s="141">
        <f>Q94*H94</f>
        <v>0</v>
      </c>
      <c r="S94" s="141">
        <v>0</v>
      </c>
      <c r="T94" s="142">
        <f>S94*H94</f>
        <v>0</v>
      </c>
      <c r="AR94" s="143" t="s">
        <v>175</v>
      </c>
      <c r="AT94" s="143" t="s">
        <v>170</v>
      </c>
      <c r="AU94" s="143" t="s">
        <v>85</v>
      </c>
      <c r="AY94" s="18" t="s">
        <v>168</v>
      </c>
      <c r="BE94" s="144">
        <f>IF(N94="základní",J94,0)</f>
        <v>0</v>
      </c>
      <c r="BF94" s="144">
        <f>IF(N94="snížená",J94,0)</f>
        <v>0</v>
      </c>
      <c r="BG94" s="144">
        <f>IF(N94="zákl. přenesená",J94,0)</f>
        <v>0</v>
      </c>
      <c r="BH94" s="144">
        <f>IF(N94="sníž. přenesená",J94,0)</f>
        <v>0</v>
      </c>
      <c r="BI94" s="144">
        <f>IF(N94="nulová",J94,0)</f>
        <v>0</v>
      </c>
      <c r="BJ94" s="18" t="s">
        <v>83</v>
      </c>
      <c r="BK94" s="144">
        <f>ROUND(I94*H94,2)</f>
        <v>0</v>
      </c>
      <c r="BL94" s="18" t="s">
        <v>175</v>
      </c>
      <c r="BM94" s="143" t="s">
        <v>894</v>
      </c>
    </row>
    <row r="95" spans="2:65" s="1" customFormat="1" ht="11.25">
      <c r="B95" s="33"/>
      <c r="D95" s="145" t="s">
        <v>177</v>
      </c>
      <c r="F95" s="146" t="s">
        <v>718</v>
      </c>
      <c r="I95" s="147"/>
      <c r="L95" s="33"/>
      <c r="M95" s="148"/>
      <c r="T95" s="54"/>
      <c r="AT95" s="18" t="s">
        <v>177</v>
      </c>
      <c r="AU95" s="18" t="s">
        <v>85</v>
      </c>
    </row>
    <row r="96" spans="2:65" s="1" customFormat="1" ht="29.25">
      <c r="B96" s="33"/>
      <c r="D96" s="150" t="s">
        <v>324</v>
      </c>
      <c r="F96" s="177" t="s">
        <v>618</v>
      </c>
      <c r="I96" s="147"/>
      <c r="L96" s="33"/>
      <c r="M96" s="148"/>
      <c r="T96" s="54"/>
      <c r="AT96" s="18" t="s">
        <v>324</v>
      </c>
      <c r="AU96" s="18" t="s">
        <v>85</v>
      </c>
    </row>
    <row r="97" spans="2:51" s="12" customFormat="1" ht="22.5">
      <c r="B97" s="149"/>
      <c r="D97" s="150" t="s">
        <v>179</v>
      </c>
      <c r="E97" s="151" t="s">
        <v>19</v>
      </c>
      <c r="F97" s="152" t="s">
        <v>719</v>
      </c>
      <c r="H97" s="151" t="s">
        <v>19</v>
      </c>
      <c r="I97" s="153"/>
      <c r="L97" s="149"/>
      <c r="M97" s="154"/>
      <c r="T97" s="155"/>
      <c r="AT97" s="151" t="s">
        <v>179</v>
      </c>
      <c r="AU97" s="151" t="s">
        <v>85</v>
      </c>
      <c r="AV97" s="12" t="s">
        <v>83</v>
      </c>
      <c r="AW97" s="12" t="s">
        <v>37</v>
      </c>
      <c r="AX97" s="12" t="s">
        <v>76</v>
      </c>
      <c r="AY97" s="151" t="s">
        <v>168</v>
      </c>
    </row>
    <row r="98" spans="2:51" s="12" customFormat="1" ht="11.25">
      <c r="B98" s="149"/>
      <c r="D98" s="150" t="s">
        <v>179</v>
      </c>
      <c r="E98" s="151" t="s">
        <v>19</v>
      </c>
      <c r="F98" s="152" t="s">
        <v>213</v>
      </c>
      <c r="H98" s="151" t="s">
        <v>19</v>
      </c>
      <c r="I98" s="153"/>
      <c r="L98" s="149"/>
      <c r="M98" s="154"/>
      <c r="T98" s="155"/>
      <c r="AT98" s="151" t="s">
        <v>179</v>
      </c>
      <c r="AU98" s="151" t="s">
        <v>85</v>
      </c>
      <c r="AV98" s="12" t="s">
        <v>83</v>
      </c>
      <c r="AW98" s="12" t="s">
        <v>37</v>
      </c>
      <c r="AX98" s="12" t="s">
        <v>76</v>
      </c>
      <c r="AY98" s="151" t="s">
        <v>168</v>
      </c>
    </row>
    <row r="99" spans="2:51" s="12" customFormat="1" ht="11.25">
      <c r="B99" s="149"/>
      <c r="D99" s="150" t="s">
        <v>179</v>
      </c>
      <c r="E99" s="151" t="s">
        <v>19</v>
      </c>
      <c r="F99" s="152" t="s">
        <v>895</v>
      </c>
      <c r="H99" s="151" t="s">
        <v>19</v>
      </c>
      <c r="I99" s="153"/>
      <c r="L99" s="149"/>
      <c r="M99" s="154"/>
      <c r="T99" s="155"/>
      <c r="AT99" s="151" t="s">
        <v>179</v>
      </c>
      <c r="AU99" s="151" t="s">
        <v>85</v>
      </c>
      <c r="AV99" s="12" t="s">
        <v>83</v>
      </c>
      <c r="AW99" s="12" t="s">
        <v>37</v>
      </c>
      <c r="AX99" s="12" t="s">
        <v>76</v>
      </c>
      <c r="AY99" s="151" t="s">
        <v>168</v>
      </c>
    </row>
    <row r="100" spans="2:51" s="12" customFormat="1" ht="11.25">
      <c r="B100" s="149"/>
      <c r="D100" s="150" t="s">
        <v>179</v>
      </c>
      <c r="E100" s="151" t="s">
        <v>19</v>
      </c>
      <c r="F100" s="152" t="s">
        <v>720</v>
      </c>
      <c r="H100" s="151" t="s">
        <v>19</v>
      </c>
      <c r="I100" s="153"/>
      <c r="L100" s="149"/>
      <c r="M100" s="154"/>
      <c r="T100" s="155"/>
      <c r="AT100" s="151" t="s">
        <v>179</v>
      </c>
      <c r="AU100" s="151" t="s">
        <v>85</v>
      </c>
      <c r="AV100" s="12" t="s">
        <v>83</v>
      </c>
      <c r="AW100" s="12" t="s">
        <v>37</v>
      </c>
      <c r="AX100" s="12" t="s">
        <v>76</v>
      </c>
      <c r="AY100" s="151" t="s">
        <v>168</v>
      </c>
    </row>
    <row r="101" spans="2:51" s="12" customFormat="1" ht="11.25">
      <c r="B101" s="149"/>
      <c r="D101" s="150" t="s">
        <v>179</v>
      </c>
      <c r="E101" s="151" t="s">
        <v>19</v>
      </c>
      <c r="F101" s="152" t="s">
        <v>896</v>
      </c>
      <c r="H101" s="151" t="s">
        <v>19</v>
      </c>
      <c r="I101" s="153"/>
      <c r="L101" s="149"/>
      <c r="M101" s="154"/>
      <c r="T101" s="155"/>
      <c r="AT101" s="151" t="s">
        <v>179</v>
      </c>
      <c r="AU101" s="151" t="s">
        <v>85</v>
      </c>
      <c r="AV101" s="12" t="s">
        <v>83</v>
      </c>
      <c r="AW101" s="12" t="s">
        <v>37</v>
      </c>
      <c r="AX101" s="12" t="s">
        <v>76</v>
      </c>
      <c r="AY101" s="151" t="s">
        <v>168</v>
      </c>
    </row>
    <row r="102" spans="2:51" s="13" customFormat="1" ht="11.25">
      <c r="B102" s="156"/>
      <c r="D102" s="150" t="s">
        <v>179</v>
      </c>
      <c r="E102" s="157" t="s">
        <v>19</v>
      </c>
      <c r="F102" s="158" t="s">
        <v>897</v>
      </c>
      <c r="H102" s="159">
        <v>60.716000000000001</v>
      </c>
      <c r="I102" s="160"/>
      <c r="L102" s="156"/>
      <c r="M102" s="161"/>
      <c r="T102" s="162"/>
      <c r="AT102" s="157" t="s">
        <v>179</v>
      </c>
      <c r="AU102" s="157" t="s">
        <v>85</v>
      </c>
      <c r="AV102" s="13" t="s">
        <v>85</v>
      </c>
      <c r="AW102" s="13" t="s">
        <v>37</v>
      </c>
      <c r="AX102" s="13" t="s">
        <v>76</v>
      </c>
      <c r="AY102" s="157" t="s">
        <v>168</v>
      </c>
    </row>
    <row r="103" spans="2:51" s="12" customFormat="1" ht="11.25">
      <c r="B103" s="149"/>
      <c r="D103" s="150" t="s">
        <v>179</v>
      </c>
      <c r="E103" s="151" t="s">
        <v>19</v>
      </c>
      <c r="F103" s="152" t="s">
        <v>898</v>
      </c>
      <c r="H103" s="151" t="s">
        <v>19</v>
      </c>
      <c r="I103" s="153"/>
      <c r="L103" s="149"/>
      <c r="M103" s="154"/>
      <c r="T103" s="155"/>
      <c r="AT103" s="151" t="s">
        <v>179</v>
      </c>
      <c r="AU103" s="151" t="s">
        <v>85</v>
      </c>
      <c r="AV103" s="12" t="s">
        <v>83</v>
      </c>
      <c r="AW103" s="12" t="s">
        <v>37</v>
      </c>
      <c r="AX103" s="12" t="s">
        <v>76</v>
      </c>
      <c r="AY103" s="151" t="s">
        <v>168</v>
      </c>
    </row>
    <row r="104" spans="2:51" s="13" customFormat="1" ht="11.25">
      <c r="B104" s="156"/>
      <c r="D104" s="150" t="s">
        <v>179</v>
      </c>
      <c r="E104" s="157" t="s">
        <v>19</v>
      </c>
      <c r="F104" s="158" t="s">
        <v>899</v>
      </c>
      <c r="H104" s="159">
        <v>157.815</v>
      </c>
      <c r="I104" s="160"/>
      <c r="L104" s="156"/>
      <c r="M104" s="161"/>
      <c r="T104" s="162"/>
      <c r="AT104" s="157" t="s">
        <v>179</v>
      </c>
      <c r="AU104" s="157" t="s">
        <v>85</v>
      </c>
      <c r="AV104" s="13" t="s">
        <v>85</v>
      </c>
      <c r="AW104" s="13" t="s">
        <v>37</v>
      </c>
      <c r="AX104" s="13" t="s">
        <v>76</v>
      </c>
      <c r="AY104" s="157" t="s">
        <v>168</v>
      </c>
    </row>
    <row r="105" spans="2:51" s="12" customFormat="1" ht="11.25">
      <c r="B105" s="149"/>
      <c r="D105" s="150" t="s">
        <v>179</v>
      </c>
      <c r="E105" s="151" t="s">
        <v>19</v>
      </c>
      <c r="F105" s="152" t="s">
        <v>900</v>
      </c>
      <c r="H105" s="151" t="s">
        <v>19</v>
      </c>
      <c r="I105" s="153"/>
      <c r="L105" s="149"/>
      <c r="M105" s="154"/>
      <c r="T105" s="155"/>
      <c r="AT105" s="151" t="s">
        <v>179</v>
      </c>
      <c r="AU105" s="151" t="s">
        <v>85</v>
      </c>
      <c r="AV105" s="12" t="s">
        <v>83</v>
      </c>
      <c r="AW105" s="12" t="s">
        <v>37</v>
      </c>
      <c r="AX105" s="12" t="s">
        <v>76</v>
      </c>
      <c r="AY105" s="151" t="s">
        <v>168</v>
      </c>
    </row>
    <row r="106" spans="2:51" s="13" customFormat="1" ht="11.25">
      <c r="B106" s="156"/>
      <c r="D106" s="150" t="s">
        <v>179</v>
      </c>
      <c r="E106" s="157" t="s">
        <v>19</v>
      </c>
      <c r="F106" s="158" t="s">
        <v>901</v>
      </c>
      <c r="H106" s="159">
        <v>97.808000000000007</v>
      </c>
      <c r="I106" s="160"/>
      <c r="L106" s="156"/>
      <c r="M106" s="161"/>
      <c r="T106" s="162"/>
      <c r="AT106" s="157" t="s">
        <v>179</v>
      </c>
      <c r="AU106" s="157" t="s">
        <v>85</v>
      </c>
      <c r="AV106" s="13" t="s">
        <v>85</v>
      </c>
      <c r="AW106" s="13" t="s">
        <v>37</v>
      </c>
      <c r="AX106" s="13" t="s">
        <v>76</v>
      </c>
      <c r="AY106" s="157" t="s">
        <v>168</v>
      </c>
    </row>
    <row r="107" spans="2:51" s="12" customFormat="1" ht="11.25">
      <c r="B107" s="149"/>
      <c r="D107" s="150" t="s">
        <v>179</v>
      </c>
      <c r="E107" s="151" t="s">
        <v>19</v>
      </c>
      <c r="F107" s="152" t="s">
        <v>902</v>
      </c>
      <c r="H107" s="151" t="s">
        <v>19</v>
      </c>
      <c r="I107" s="153"/>
      <c r="L107" s="149"/>
      <c r="M107" s="154"/>
      <c r="T107" s="155"/>
      <c r="AT107" s="151" t="s">
        <v>179</v>
      </c>
      <c r="AU107" s="151" t="s">
        <v>85</v>
      </c>
      <c r="AV107" s="12" t="s">
        <v>83</v>
      </c>
      <c r="AW107" s="12" t="s">
        <v>37</v>
      </c>
      <c r="AX107" s="12" t="s">
        <v>76</v>
      </c>
      <c r="AY107" s="151" t="s">
        <v>168</v>
      </c>
    </row>
    <row r="108" spans="2:51" s="13" customFormat="1" ht="11.25">
      <c r="B108" s="156"/>
      <c r="D108" s="150" t="s">
        <v>179</v>
      </c>
      <c r="E108" s="157" t="s">
        <v>19</v>
      </c>
      <c r="F108" s="158" t="s">
        <v>903</v>
      </c>
      <c r="H108" s="159">
        <v>184.511</v>
      </c>
      <c r="I108" s="160"/>
      <c r="L108" s="156"/>
      <c r="M108" s="161"/>
      <c r="T108" s="162"/>
      <c r="AT108" s="157" t="s">
        <v>179</v>
      </c>
      <c r="AU108" s="157" t="s">
        <v>85</v>
      </c>
      <c r="AV108" s="13" t="s">
        <v>85</v>
      </c>
      <c r="AW108" s="13" t="s">
        <v>37</v>
      </c>
      <c r="AX108" s="13" t="s">
        <v>76</v>
      </c>
      <c r="AY108" s="157" t="s">
        <v>168</v>
      </c>
    </row>
    <row r="109" spans="2:51" s="15" customFormat="1" ht="11.25">
      <c r="B109" s="170"/>
      <c r="D109" s="150" t="s">
        <v>179</v>
      </c>
      <c r="E109" s="171" t="s">
        <v>19</v>
      </c>
      <c r="F109" s="172" t="s">
        <v>257</v>
      </c>
      <c r="H109" s="173">
        <v>500.85</v>
      </c>
      <c r="I109" s="174"/>
      <c r="L109" s="170"/>
      <c r="M109" s="175"/>
      <c r="T109" s="176"/>
      <c r="AT109" s="171" t="s">
        <v>179</v>
      </c>
      <c r="AU109" s="171" t="s">
        <v>85</v>
      </c>
      <c r="AV109" s="15" t="s">
        <v>191</v>
      </c>
      <c r="AW109" s="15" t="s">
        <v>37</v>
      </c>
      <c r="AX109" s="15" t="s">
        <v>76</v>
      </c>
      <c r="AY109" s="171" t="s">
        <v>168</v>
      </c>
    </row>
    <row r="110" spans="2:51" s="12" customFormat="1" ht="11.25">
      <c r="B110" s="149"/>
      <c r="D110" s="150" t="s">
        <v>179</v>
      </c>
      <c r="E110" s="151" t="s">
        <v>19</v>
      </c>
      <c r="F110" s="152" t="s">
        <v>624</v>
      </c>
      <c r="H110" s="151" t="s">
        <v>19</v>
      </c>
      <c r="I110" s="153"/>
      <c r="L110" s="149"/>
      <c r="M110" s="154"/>
      <c r="T110" s="155"/>
      <c r="AT110" s="151" t="s">
        <v>179</v>
      </c>
      <c r="AU110" s="151" t="s">
        <v>85</v>
      </c>
      <c r="AV110" s="12" t="s">
        <v>83</v>
      </c>
      <c r="AW110" s="12" t="s">
        <v>37</v>
      </c>
      <c r="AX110" s="12" t="s">
        <v>76</v>
      </c>
      <c r="AY110" s="151" t="s">
        <v>168</v>
      </c>
    </row>
    <row r="111" spans="2:51" s="12" customFormat="1" ht="11.25">
      <c r="B111" s="149"/>
      <c r="D111" s="150" t="s">
        <v>179</v>
      </c>
      <c r="E111" s="151" t="s">
        <v>19</v>
      </c>
      <c r="F111" s="152" t="s">
        <v>720</v>
      </c>
      <c r="H111" s="151" t="s">
        <v>19</v>
      </c>
      <c r="I111" s="153"/>
      <c r="L111" s="149"/>
      <c r="M111" s="154"/>
      <c r="T111" s="155"/>
      <c r="AT111" s="151" t="s">
        <v>179</v>
      </c>
      <c r="AU111" s="151" t="s">
        <v>85</v>
      </c>
      <c r="AV111" s="12" t="s">
        <v>83</v>
      </c>
      <c r="AW111" s="12" t="s">
        <v>37</v>
      </c>
      <c r="AX111" s="12" t="s">
        <v>76</v>
      </c>
      <c r="AY111" s="151" t="s">
        <v>168</v>
      </c>
    </row>
    <row r="112" spans="2:51" s="13" customFormat="1" ht="11.25">
      <c r="B112" s="156"/>
      <c r="D112" s="150" t="s">
        <v>179</v>
      </c>
      <c r="E112" s="157" t="s">
        <v>19</v>
      </c>
      <c r="F112" s="158" t="s">
        <v>904</v>
      </c>
      <c r="H112" s="159">
        <v>333.9</v>
      </c>
      <c r="I112" s="160"/>
      <c r="L112" s="156"/>
      <c r="M112" s="161"/>
      <c r="T112" s="162"/>
      <c r="AT112" s="157" t="s">
        <v>179</v>
      </c>
      <c r="AU112" s="157" t="s">
        <v>85</v>
      </c>
      <c r="AV112" s="13" t="s">
        <v>85</v>
      </c>
      <c r="AW112" s="13" t="s">
        <v>37</v>
      </c>
      <c r="AX112" s="13" t="s">
        <v>76</v>
      </c>
      <c r="AY112" s="157" t="s">
        <v>168</v>
      </c>
    </row>
    <row r="113" spans="2:65" s="15" customFormat="1" ht="11.25">
      <c r="B113" s="170"/>
      <c r="D113" s="150" t="s">
        <v>179</v>
      </c>
      <c r="E113" s="171" t="s">
        <v>19</v>
      </c>
      <c r="F113" s="172" t="s">
        <v>257</v>
      </c>
      <c r="H113" s="173">
        <v>333.9</v>
      </c>
      <c r="I113" s="174"/>
      <c r="L113" s="170"/>
      <c r="M113" s="175"/>
      <c r="T113" s="176"/>
      <c r="AT113" s="171" t="s">
        <v>179</v>
      </c>
      <c r="AU113" s="171" t="s">
        <v>85</v>
      </c>
      <c r="AV113" s="15" t="s">
        <v>191</v>
      </c>
      <c r="AW113" s="15" t="s">
        <v>37</v>
      </c>
      <c r="AX113" s="15" t="s">
        <v>76</v>
      </c>
      <c r="AY113" s="171" t="s">
        <v>168</v>
      </c>
    </row>
    <row r="114" spans="2:65" s="14" customFormat="1" ht="11.25">
      <c r="B114" s="163"/>
      <c r="D114" s="150" t="s">
        <v>179</v>
      </c>
      <c r="E114" s="164" t="s">
        <v>19</v>
      </c>
      <c r="F114" s="165" t="s">
        <v>183</v>
      </c>
      <c r="H114" s="166">
        <v>834.75</v>
      </c>
      <c r="I114" s="167"/>
      <c r="L114" s="163"/>
      <c r="M114" s="168"/>
      <c r="T114" s="169"/>
      <c r="AT114" s="164" t="s">
        <v>179</v>
      </c>
      <c r="AU114" s="164" t="s">
        <v>85</v>
      </c>
      <c r="AV114" s="14" t="s">
        <v>175</v>
      </c>
      <c r="AW114" s="14" t="s">
        <v>37</v>
      </c>
      <c r="AX114" s="14" t="s">
        <v>83</v>
      </c>
      <c r="AY114" s="164" t="s">
        <v>168</v>
      </c>
    </row>
    <row r="115" spans="2:65" s="1" customFormat="1" ht="62.65" customHeight="1">
      <c r="B115" s="33"/>
      <c r="C115" s="132" t="s">
        <v>85</v>
      </c>
      <c r="D115" s="132" t="s">
        <v>170</v>
      </c>
      <c r="E115" s="133" t="s">
        <v>388</v>
      </c>
      <c r="F115" s="134" t="s">
        <v>389</v>
      </c>
      <c r="G115" s="135" t="s">
        <v>283</v>
      </c>
      <c r="H115" s="136">
        <v>834.75</v>
      </c>
      <c r="I115" s="137"/>
      <c r="J115" s="138">
        <f>ROUND(I115*H115,2)</f>
        <v>0</v>
      </c>
      <c r="K115" s="134" t="s">
        <v>174</v>
      </c>
      <c r="L115" s="33"/>
      <c r="M115" s="139" t="s">
        <v>19</v>
      </c>
      <c r="N115" s="140" t="s">
        <v>47</v>
      </c>
      <c r="P115" s="141">
        <f>O115*H115</f>
        <v>0</v>
      </c>
      <c r="Q115" s="141">
        <v>0</v>
      </c>
      <c r="R115" s="141">
        <f>Q115*H115</f>
        <v>0</v>
      </c>
      <c r="S115" s="141">
        <v>0</v>
      </c>
      <c r="T115" s="142">
        <f>S115*H115</f>
        <v>0</v>
      </c>
      <c r="AR115" s="143" t="s">
        <v>175</v>
      </c>
      <c r="AT115" s="143" t="s">
        <v>170</v>
      </c>
      <c r="AU115" s="143" t="s">
        <v>85</v>
      </c>
      <c r="AY115" s="18" t="s">
        <v>168</v>
      </c>
      <c r="BE115" s="144">
        <f>IF(N115="základní",J115,0)</f>
        <v>0</v>
      </c>
      <c r="BF115" s="144">
        <f>IF(N115="snížená",J115,0)</f>
        <v>0</v>
      </c>
      <c r="BG115" s="144">
        <f>IF(N115="zákl. přenesená",J115,0)</f>
        <v>0</v>
      </c>
      <c r="BH115" s="144">
        <f>IF(N115="sníž. přenesená",J115,0)</f>
        <v>0</v>
      </c>
      <c r="BI115" s="144">
        <f>IF(N115="nulová",J115,0)</f>
        <v>0</v>
      </c>
      <c r="BJ115" s="18" t="s">
        <v>83</v>
      </c>
      <c r="BK115" s="144">
        <f>ROUND(I115*H115,2)</f>
        <v>0</v>
      </c>
      <c r="BL115" s="18" t="s">
        <v>175</v>
      </c>
      <c r="BM115" s="143" t="s">
        <v>905</v>
      </c>
    </row>
    <row r="116" spans="2:65" s="1" customFormat="1" ht="11.25">
      <c r="B116" s="33"/>
      <c r="D116" s="145" t="s">
        <v>177</v>
      </c>
      <c r="F116" s="146" t="s">
        <v>391</v>
      </c>
      <c r="I116" s="147"/>
      <c r="L116" s="33"/>
      <c r="M116" s="148"/>
      <c r="T116" s="54"/>
      <c r="AT116" s="18" t="s">
        <v>177</v>
      </c>
      <c r="AU116" s="18" t="s">
        <v>85</v>
      </c>
    </row>
    <row r="117" spans="2:65" s="12" customFormat="1" ht="22.5">
      <c r="B117" s="149"/>
      <c r="D117" s="150" t="s">
        <v>179</v>
      </c>
      <c r="E117" s="151" t="s">
        <v>19</v>
      </c>
      <c r="F117" s="152" t="s">
        <v>392</v>
      </c>
      <c r="H117" s="151" t="s">
        <v>19</v>
      </c>
      <c r="I117" s="153"/>
      <c r="L117" s="149"/>
      <c r="M117" s="154"/>
      <c r="T117" s="155"/>
      <c r="AT117" s="151" t="s">
        <v>179</v>
      </c>
      <c r="AU117" s="151" t="s">
        <v>85</v>
      </c>
      <c r="AV117" s="12" t="s">
        <v>83</v>
      </c>
      <c r="AW117" s="12" t="s">
        <v>37</v>
      </c>
      <c r="AX117" s="12" t="s">
        <v>76</v>
      </c>
      <c r="AY117" s="151" t="s">
        <v>168</v>
      </c>
    </row>
    <row r="118" spans="2:65" s="13" customFormat="1" ht="11.25">
      <c r="B118" s="156"/>
      <c r="D118" s="150" t="s">
        <v>179</v>
      </c>
      <c r="E118" s="157" t="s">
        <v>19</v>
      </c>
      <c r="F118" s="158" t="s">
        <v>906</v>
      </c>
      <c r="H118" s="159">
        <v>834.75</v>
      </c>
      <c r="I118" s="160"/>
      <c r="L118" s="156"/>
      <c r="M118" s="161"/>
      <c r="T118" s="162"/>
      <c r="AT118" s="157" t="s">
        <v>179</v>
      </c>
      <c r="AU118" s="157" t="s">
        <v>85</v>
      </c>
      <c r="AV118" s="13" t="s">
        <v>85</v>
      </c>
      <c r="AW118" s="13" t="s">
        <v>37</v>
      </c>
      <c r="AX118" s="13" t="s">
        <v>76</v>
      </c>
      <c r="AY118" s="157" t="s">
        <v>168</v>
      </c>
    </row>
    <row r="119" spans="2:65" s="14" customFormat="1" ht="11.25">
      <c r="B119" s="163"/>
      <c r="D119" s="150" t="s">
        <v>179</v>
      </c>
      <c r="E119" s="164" t="s">
        <v>19</v>
      </c>
      <c r="F119" s="165" t="s">
        <v>183</v>
      </c>
      <c r="H119" s="166">
        <v>834.75</v>
      </c>
      <c r="I119" s="167"/>
      <c r="L119" s="163"/>
      <c r="M119" s="168"/>
      <c r="T119" s="169"/>
      <c r="AT119" s="164" t="s">
        <v>179</v>
      </c>
      <c r="AU119" s="164" t="s">
        <v>85</v>
      </c>
      <c r="AV119" s="14" t="s">
        <v>175</v>
      </c>
      <c r="AW119" s="14" t="s">
        <v>37</v>
      </c>
      <c r="AX119" s="14" t="s">
        <v>83</v>
      </c>
      <c r="AY119" s="164" t="s">
        <v>168</v>
      </c>
    </row>
    <row r="120" spans="2:65" s="1" customFormat="1" ht="66.75" customHeight="1">
      <c r="B120" s="33"/>
      <c r="C120" s="132" t="s">
        <v>191</v>
      </c>
      <c r="D120" s="132" t="s">
        <v>170</v>
      </c>
      <c r="E120" s="133" t="s">
        <v>394</v>
      </c>
      <c r="F120" s="134" t="s">
        <v>395</v>
      </c>
      <c r="G120" s="135" t="s">
        <v>283</v>
      </c>
      <c r="H120" s="136">
        <v>5843.25</v>
      </c>
      <c r="I120" s="137"/>
      <c r="J120" s="138">
        <f>ROUND(I120*H120,2)</f>
        <v>0</v>
      </c>
      <c r="K120" s="134" t="s">
        <v>174</v>
      </c>
      <c r="L120" s="33"/>
      <c r="M120" s="139" t="s">
        <v>19</v>
      </c>
      <c r="N120" s="140" t="s">
        <v>47</v>
      </c>
      <c r="P120" s="141">
        <f>O120*H120</f>
        <v>0</v>
      </c>
      <c r="Q120" s="141">
        <v>0</v>
      </c>
      <c r="R120" s="141">
        <f>Q120*H120</f>
        <v>0</v>
      </c>
      <c r="S120" s="141">
        <v>0</v>
      </c>
      <c r="T120" s="142">
        <f>S120*H120</f>
        <v>0</v>
      </c>
      <c r="AR120" s="143" t="s">
        <v>175</v>
      </c>
      <c r="AT120" s="143" t="s">
        <v>170</v>
      </c>
      <c r="AU120" s="143" t="s">
        <v>85</v>
      </c>
      <c r="AY120" s="18" t="s">
        <v>168</v>
      </c>
      <c r="BE120" s="144">
        <f>IF(N120="základní",J120,0)</f>
        <v>0</v>
      </c>
      <c r="BF120" s="144">
        <f>IF(N120="snížená",J120,0)</f>
        <v>0</v>
      </c>
      <c r="BG120" s="144">
        <f>IF(N120="zákl. přenesená",J120,0)</f>
        <v>0</v>
      </c>
      <c r="BH120" s="144">
        <f>IF(N120="sníž. přenesená",J120,0)</f>
        <v>0</v>
      </c>
      <c r="BI120" s="144">
        <f>IF(N120="nulová",J120,0)</f>
        <v>0</v>
      </c>
      <c r="BJ120" s="18" t="s">
        <v>83</v>
      </c>
      <c r="BK120" s="144">
        <f>ROUND(I120*H120,2)</f>
        <v>0</v>
      </c>
      <c r="BL120" s="18" t="s">
        <v>175</v>
      </c>
      <c r="BM120" s="143" t="s">
        <v>907</v>
      </c>
    </row>
    <row r="121" spans="2:65" s="1" customFormat="1" ht="11.25">
      <c r="B121" s="33"/>
      <c r="D121" s="145" t="s">
        <v>177</v>
      </c>
      <c r="F121" s="146" t="s">
        <v>397</v>
      </c>
      <c r="I121" s="147"/>
      <c r="L121" s="33"/>
      <c r="M121" s="148"/>
      <c r="T121" s="54"/>
      <c r="AT121" s="18" t="s">
        <v>177</v>
      </c>
      <c r="AU121" s="18" t="s">
        <v>85</v>
      </c>
    </row>
    <row r="122" spans="2:65" s="12" customFormat="1" ht="22.5">
      <c r="B122" s="149"/>
      <c r="D122" s="150" t="s">
        <v>179</v>
      </c>
      <c r="E122" s="151" t="s">
        <v>19</v>
      </c>
      <c r="F122" s="152" t="s">
        <v>392</v>
      </c>
      <c r="H122" s="151" t="s">
        <v>19</v>
      </c>
      <c r="I122" s="153"/>
      <c r="L122" s="149"/>
      <c r="M122" s="154"/>
      <c r="T122" s="155"/>
      <c r="AT122" s="151" t="s">
        <v>179</v>
      </c>
      <c r="AU122" s="151" t="s">
        <v>85</v>
      </c>
      <c r="AV122" s="12" t="s">
        <v>83</v>
      </c>
      <c r="AW122" s="12" t="s">
        <v>37</v>
      </c>
      <c r="AX122" s="12" t="s">
        <v>76</v>
      </c>
      <c r="AY122" s="151" t="s">
        <v>168</v>
      </c>
    </row>
    <row r="123" spans="2:65" s="13" customFormat="1" ht="11.25">
      <c r="B123" s="156"/>
      <c r="D123" s="150" t="s">
        <v>179</v>
      </c>
      <c r="E123" s="157" t="s">
        <v>19</v>
      </c>
      <c r="F123" s="158" t="s">
        <v>908</v>
      </c>
      <c r="H123" s="159">
        <v>5843.25</v>
      </c>
      <c r="I123" s="160"/>
      <c r="L123" s="156"/>
      <c r="M123" s="161"/>
      <c r="T123" s="162"/>
      <c r="AT123" s="157" t="s">
        <v>179</v>
      </c>
      <c r="AU123" s="157" t="s">
        <v>85</v>
      </c>
      <c r="AV123" s="13" t="s">
        <v>85</v>
      </c>
      <c r="AW123" s="13" t="s">
        <v>37</v>
      </c>
      <c r="AX123" s="13" t="s">
        <v>76</v>
      </c>
      <c r="AY123" s="157" t="s">
        <v>168</v>
      </c>
    </row>
    <row r="124" spans="2:65" s="14" customFormat="1" ht="11.25">
      <c r="B124" s="163"/>
      <c r="D124" s="150" t="s">
        <v>179</v>
      </c>
      <c r="E124" s="164" t="s">
        <v>19</v>
      </c>
      <c r="F124" s="165" t="s">
        <v>183</v>
      </c>
      <c r="H124" s="166">
        <v>5843.25</v>
      </c>
      <c r="I124" s="167"/>
      <c r="L124" s="163"/>
      <c r="M124" s="168"/>
      <c r="T124" s="169"/>
      <c r="AT124" s="164" t="s">
        <v>179</v>
      </c>
      <c r="AU124" s="164" t="s">
        <v>85</v>
      </c>
      <c r="AV124" s="14" t="s">
        <v>175</v>
      </c>
      <c r="AW124" s="14" t="s">
        <v>37</v>
      </c>
      <c r="AX124" s="14" t="s">
        <v>83</v>
      </c>
      <c r="AY124" s="164" t="s">
        <v>168</v>
      </c>
    </row>
    <row r="125" spans="2:65" s="1" customFormat="1" ht="55.5" customHeight="1">
      <c r="B125" s="33"/>
      <c r="C125" s="132" t="s">
        <v>175</v>
      </c>
      <c r="D125" s="132" t="s">
        <v>170</v>
      </c>
      <c r="E125" s="133" t="s">
        <v>631</v>
      </c>
      <c r="F125" s="134" t="s">
        <v>632</v>
      </c>
      <c r="G125" s="135" t="s">
        <v>283</v>
      </c>
      <c r="H125" s="136">
        <v>333.90100000000001</v>
      </c>
      <c r="I125" s="137"/>
      <c r="J125" s="138">
        <f>ROUND(I125*H125,2)</f>
        <v>0</v>
      </c>
      <c r="K125" s="134" t="s">
        <v>174</v>
      </c>
      <c r="L125" s="33"/>
      <c r="M125" s="139" t="s">
        <v>19</v>
      </c>
      <c r="N125" s="140" t="s">
        <v>47</v>
      </c>
      <c r="P125" s="141">
        <f>O125*H125</f>
        <v>0</v>
      </c>
      <c r="Q125" s="141">
        <v>0</v>
      </c>
      <c r="R125" s="141">
        <f>Q125*H125</f>
        <v>0</v>
      </c>
      <c r="S125" s="141">
        <v>0</v>
      </c>
      <c r="T125" s="142">
        <f>S125*H125</f>
        <v>0</v>
      </c>
      <c r="AR125" s="143" t="s">
        <v>175</v>
      </c>
      <c r="AT125" s="143" t="s">
        <v>170</v>
      </c>
      <c r="AU125" s="143" t="s">
        <v>85</v>
      </c>
      <c r="AY125" s="18" t="s">
        <v>168</v>
      </c>
      <c r="BE125" s="144">
        <f>IF(N125="základní",J125,0)</f>
        <v>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8" t="s">
        <v>83</v>
      </c>
      <c r="BK125" s="144">
        <f>ROUND(I125*H125,2)</f>
        <v>0</v>
      </c>
      <c r="BL125" s="18" t="s">
        <v>175</v>
      </c>
      <c r="BM125" s="143" t="s">
        <v>909</v>
      </c>
    </row>
    <row r="126" spans="2:65" s="1" customFormat="1" ht="11.25">
      <c r="B126" s="33"/>
      <c r="D126" s="145" t="s">
        <v>177</v>
      </c>
      <c r="F126" s="146" t="s">
        <v>634</v>
      </c>
      <c r="I126" s="147"/>
      <c r="L126" s="33"/>
      <c r="M126" s="148"/>
      <c r="T126" s="54"/>
      <c r="AT126" s="18" t="s">
        <v>177</v>
      </c>
      <c r="AU126" s="18" t="s">
        <v>85</v>
      </c>
    </row>
    <row r="127" spans="2:65" s="12" customFormat="1" ht="22.5">
      <c r="B127" s="149"/>
      <c r="D127" s="150" t="s">
        <v>179</v>
      </c>
      <c r="E127" s="151" t="s">
        <v>19</v>
      </c>
      <c r="F127" s="152" t="s">
        <v>738</v>
      </c>
      <c r="H127" s="151" t="s">
        <v>19</v>
      </c>
      <c r="I127" s="153"/>
      <c r="L127" s="149"/>
      <c r="M127" s="154"/>
      <c r="T127" s="155"/>
      <c r="AT127" s="151" t="s">
        <v>179</v>
      </c>
      <c r="AU127" s="151" t="s">
        <v>85</v>
      </c>
      <c r="AV127" s="12" t="s">
        <v>83</v>
      </c>
      <c r="AW127" s="12" t="s">
        <v>37</v>
      </c>
      <c r="AX127" s="12" t="s">
        <v>76</v>
      </c>
      <c r="AY127" s="151" t="s">
        <v>168</v>
      </c>
    </row>
    <row r="128" spans="2:65" s="12" customFormat="1" ht="11.25">
      <c r="B128" s="149"/>
      <c r="D128" s="150" t="s">
        <v>179</v>
      </c>
      <c r="E128" s="151" t="s">
        <v>19</v>
      </c>
      <c r="F128" s="152" t="s">
        <v>213</v>
      </c>
      <c r="H128" s="151" t="s">
        <v>19</v>
      </c>
      <c r="I128" s="153"/>
      <c r="L128" s="149"/>
      <c r="M128" s="154"/>
      <c r="T128" s="155"/>
      <c r="AT128" s="151" t="s">
        <v>179</v>
      </c>
      <c r="AU128" s="151" t="s">
        <v>85</v>
      </c>
      <c r="AV128" s="12" t="s">
        <v>83</v>
      </c>
      <c r="AW128" s="12" t="s">
        <v>37</v>
      </c>
      <c r="AX128" s="12" t="s">
        <v>76</v>
      </c>
      <c r="AY128" s="151" t="s">
        <v>168</v>
      </c>
    </row>
    <row r="129" spans="2:65" s="12" customFormat="1" ht="11.25">
      <c r="B129" s="149"/>
      <c r="D129" s="150" t="s">
        <v>179</v>
      </c>
      <c r="E129" s="151" t="s">
        <v>19</v>
      </c>
      <c r="F129" s="152" t="s">
        <v>720</v>
      </c>
      <c r="H129" s="151" t="s">
        <v>19</v>
      </c>
      <c r="I129" s="153"/>
      <c r="L129" s="149"/>
      <c r="M129" s="154"/>
      <c r="T129" s="155"/>
      <c r="AT129" s="151" t="s">
        <v>179</v>
      </c>
      <c r="AU129" s="151" t="s">
        <v>85</v>
      </c>
      <c r="AV129" s="12" t="s">
        <v>83</v>
      </c>
      <c r="AW129" s="12" t="s">
        <v>37</v>
      </c>
      <c r="AX129" s="12" t="s">
        <v>76</v>
      </c>
      <c r="AY129" s="151" t="s">
        <v>168</v>
      </c>
    </row>
    <row r="130" spans="2:65" s="12" customFormat="1" ht="11.25">
      <c r="B130" s="149"/>
      <c r="D130" s="150" t="s">
        <v>179</v>
      </c>
      <c r="E130" s="151" t="s">
        <v>19</v>
      </c>
      <c r="F130" s="152" t="s">
        <v>896</v>
      </c>
      <c r="H130" s="151" t="s">
        <v>19</v>
      </c>
      <c r="I130" s="153"/>
      <c r="L130" s="149"/>
      <c r="M130" s="154"/>
      <c r="T130" s="155"/>
      <c r="AT130" s="151" t="s">
        <v>179</v>
      </c>
      <c r="AU130" s="151" t="s">
        <v>85</v>
      </c>
      <c r="AV130" s="12" t="s">
        <v>83</v>
      </c>
      <c r="AW130" s="12" t="s">
        <v>37</v>
      </c>
      <c r="AX130" s="12" t="s">
        <v>76</v>
      </c>
      <c r="AY130" s="151" t="s">
        <v>168</v>
      </c>
    </row>
    <row r="131" spans="2:65" s="13" customFormat="1" ht="11.25">
      <c r="B131" s="156"/>
      <c r="D131" s="150" t="s">
        <v>179</v>
      </c>
      <c r="E131" s="157" t="s">
        <v>19</v>
      </c>
      <c r="F131" s="158" t="s">
        <v>910</v>
      </c>
      <c r="H131" s="159">
        <v>40.478000000000002</v>
      </c>
      <c r="I131" s="160"/>
      <c r="L131" s="156"/>
      <c r="M131" s="161"/>
      <c r="T131" s="162"/>
      <c r="AT131" s="157" t="s">
        <v>179</v>
      </c>
      <c r="AU131" s="157" t="s">
        <v>85</v>
      </c>
      <c r="AV131" s="13" t="s">
        <v>85</v>
      </c>
      <c r="AW131" s="13" t="s">
        <v>37</v>
      </c>
      <c r="AX131" s="13" t="s">
        <v>76</v>
      </c>
      <c r="AY131" s="157" t="s">
        <v>168</v>
      </c>
    </row>
    <row r="132" spans="2:65" s="12" customFormat="1" ht="11.25">
      <c r="B132" s="149"/>
      <c r="D132" s="150" t="s">
        <v>179</v>
      </c>
      <c r="E132" s="151" t="s">
        <v>19</v>
      </c>
      <c r="F132" s="152" t="s">
        <v>898</v>
      </c>
      <c r="H132" s="151" t="s">
        <v>19</v>
      </c>
      <c r="I132" s="153"/>
      <c r="L132" s="149"/>
      <c r="M132" s="154"/>
      <c r="T132" s="155"/>
      <c r="AT132" s="151" t="s">
        <v>179</v>
      </c>
      <c r="AU132" s="151" t="s">
        <v>85</v>
      </c>
      <c r="AV132" s="12" t="s">
        <v>83</v>
      </c>
      <c r="AW132" s="12" t="s">
        <v>37</v>
      </c>
      <c r="AX132" s="12" t="s">
        <v>76</v>
      </c>
      <c r="AY132" s="151" t="s">
        <v>168</v>
      </c>
    </row>
    <row r="133" spans="2:65" s="13" customFormat="1" ht="11.25">
      <c r="B133" s="156"/>
      <c r="D133" s="150" t="s">
        <v>179</v>
      </c>
      <c r="E133" s="157" t="s">
        <v>19</v>
      </c>
      <c r="F133" s="158" t="s">
        <v>911</v>
      </c>
      <c r="H133" s="159">
        <v>105.21</v>
      </c>
      <c r="I133" s="160"/>
      <c r="L133" s="156"/>
      <c r="M133" s="161"/>
      <c r="T133" s="162"/>
      <c r="AT133" s="157" t="s">
        <v>179</v>
      </c>
      <c r="AU133" s="157" t="s">
        <v>85</v>
      </c>
      <c r="AV133" s="13" t="s">
        <v>85</v>
      </c>
      <c r="AW133" s="13" t="s">
        <v>37</v>
      </c>
      <c r="AX133" s="13" t="s">
        <v>76</v>
      </c>
      <c r="AY133" s="157" t="s">
        <v>168</v>
      </c>
    </row>
    <row r="134" spans="2:65" s="12" customFormat="1" ht="11.25">
      <c r="B134" s="149"/>
      <c r="D134" s="150" t="s">
        <v>179</v>
      </c>
      <c r="E134" s="151" t="s">
        <v>19</v>
      </c>
      <c r="F134" s="152" t="s">
        <v>900</v>
      </c>
      <c r="H134" s="151" t="s">
        <v>19</v>
      </c>
      <c r="I134" s="153"/>
      <c r="L134" s="149"/>
      <c r="M134" s="154"/>
      <c r="T134" s="155"/>
      <c r="AT134" s="151" t="s">
        <v>179</v>
      </c>
      <c r="AU134" s="151" t="s">
        <v>85</v>
      </c>
      <c r="AV134" s="12" t="s">
        <v>83</v>
      </c>
      <c r="AW134" s="12" t="s">
        <v>37</v>
      </c>
      <c r="AX134" s="12" t="s">
        <v>76</v>
      </c>
      <c r="AY134" s="151" t="s">
        <v>168</v>
      </c>
    </row>
    <row r="135" spans="2:65" s="13" customFormat="1" ht="11.25">
      <c r="B135" s="156"/>
      <c r="D135" s="150" t="s">
        <v>179</v>
      </c>
      <c r="E135" s="157" t="s">
        <v>19</v>
      </c>
      <c r="F135" s="158" t="s">
        <v>912</v>
      </c>
      <c r="H135" s="159">
        <v>65.204999999999998</v>
      </c>
      <c r="I135" s="160"/>
      <c r="L135" s="156"/>
      <c r="M135" s="161"/>
      <c r="T135" s="162"/>
      <c r="AT135" s="157" t="s">
        <v>179</v>
      </c>
      <c r="AU135" s="157" t="s">
        <v>85</v>
      </c>
      <c r="AV135" s="13" t="s">
        <v>85</v>
      </c>
      <c r="AW135" s="13" t="s">
        <v>37</v>
      </c>
      <c r="AX135" s="13" t="s">
        <v>76</v>
      </c>
      <c r="AY135" s="157" t="s">
        <v>168</v>
      </c>
    </row>
    <row r="136" spans="2:65" s="12" customFormat="1" ht="11.25">
      <c r="B136" s="149"/>
      <c r="D136" s="150" t="s">
        <v>179</v>
      </c>
      <c r="E136" s="151" t="s">
        <v>19</v>
      </c>
      <c r="F136" s="152" t="s">
        <v>902</v>
      </c>
      <c r="H136" s="151" t="s">
        <v>19</v>
      </c>
      <c r="I136" s="153"/>
      <c r="L136" s="149"/>
      <c r="M136" s="154"/>
      <c r="T136" s="155"/>
      <c r="AT136" s="151" t="s">
        <v>179</v>
      </c>
      <c r="AU136" s="151" t="s">
        <v>85</v>
      </c>
      <c r="AV136" s="12" t="s">
        <v>83</v>
      </c>
      <c r="AW136" s="12" t="s">
        <v>37</v>
      </c>
      <c r="AX136" s="12" t="s">
        <v>76</v>
      </c>
      <c r="AY136" s="151" t="s">
        <v>168</v>
      </c>
    </row>
    <row r="137" spans="2:65" s="13" customFormat="1" ht="11.25">
      <c r="B137" s="156"/>
      <c r="D137" s="150" t="s">
        <v>179</v>
      </c>
      <c r="E137" s="157" t="s">
        <v>19</v>
      </c>
      <c r="F137" s="158" t="s">
        <v>913</v>
      </c>
      <c r="H137" s="159">
        <v>123.008</v>
      </c>
      <c r="I137" s="160"/>
      <c r="L137" s="156"/>
      <c r="M137" s="161"/>
      <c r="T137" s="162"/>
      <c r="AT137" s="157" t="s">
        <v>179</v>
      </c>
      <c r="AU137" s="157" t="s">
        <v>85</v>
      </c>
      <c r="AV137" s="13" t="s">
        <v>85</v>
      </c>
      <c r="AW137" s="13" t="s">
        <v>37</v>
      </c>
      <c r="AX137" s="13" t="s">
        <v>76</v>
      </c>
      <c r="AY137" s="157" t="s">
        <v>168</v>
      </c>
    </row>
    <row r="138" spans="2:65" s="12" customFormat="1" ht="22.5">
      <c r="B138" s="149"/>
      <c r="D138" s="150" t="s">
        <v>179</v>
      </c>
      <c r="E138" s="151" t="s">
        <v>19</v>
      </c>
      <c r="F138" s="152" t="s">
        <v>636</v>
      </c>
      <c r="H138" s="151" t="s">
        <v>19</v>
      </c>
      <c r="I138" s="153"/>
      <c r="L138" s="149"/>
      <c r="M138" s="154"/>
      <c r="T138" s="155"/>
      <c r="AT138" s="151" t="s">
        <v>179</v>
      </c>
      <c r="AU138" s="151" t="s">
        <v>85</v>
      </c>
      <c r="AV138" s="12" t="s">
        <v>83</v>
      </c>
      <c r="AW138" s="12" t="s">
        <v>37</v>
      </c>
      <c r="AX138" s="12" t="s">
        <v>76</v>
      </c>
      <c r="AY138" s="151" t="s">
        <v>168</v>
      </c>
    </row>
    <row r="139" spans="2:65" s="14" customFormat="1" ht="11.25">
      <c r="B139" s="163"/>
      <c r="D139" s="150" t="s">
        <v>179</v>
      </c>
      <c r="E139" s="164" t="s">
        <v>19</v>
      </c>
      <c r="F139" s="165" t="s">
        <v>183</v>
      </c>
      <c r="H139" s="166">
        <v>333.90100000000001</v>
      </c>
      <c r="I139" s="167"/>
      <c r="L139" s="163"/>
      <c r="M139" s="168"/>
      <c r="T139" s="169"/>
      <c r="AT139" s="164" t="s">
        <v>179</v>
      </c>
      <c r="AU139" s="164" t="s">
        <v>85</v>
      </c>
      <c r="AV139" s="14" t="s">
        <v>175</v>
      </c>
      <c r="AW139" s="14" t="s">
        <v>37</v>
      </c>
      <c r="AX139" s="14" t="s">
        <v>83</v>
      </c>
      <c r="AY139" s="164" t="s">
        <v>168</v>
      </c>
    </row>
    <row r="140" spans="2:65" s="1" customFormat="1" ht="16.5" customHeight="1">
      <c r="B140" s="33"/>
      <c r="C140" s="181" t="s">
        <v>190</v>
      </c>
      <c r="D140" s="181" t="s">
        <v>446</v>
      </c>
      <c r="E140" s="182" t="s">
        <v>637</v>
      </c>
      <c r="F140" s="183" t="s">
        <v>638</v>
      </c>
      <c r="G140" s="184" t="s">
        <v>334</v>
      </c>
      <c r="H140" s="185">
        <v>587.66600000000005</v>
      </c>
      <c r="I140" s="186"/>
      <c r="J140" s="187">
        <f>ROUND(I140*H140,2)</f>
        <v>0</v>
      </c>
      <c r="K140" s="183" t="s">
        <v>322</v>
      </c>
      <c r="L140" s="188"/>
      <c r="M140" s="189" t="s">
        <v>19</v>
      </c>
      <c r="N140" s="190" t="s">
        <v>47</v>
      </c>
      <c r="P140" s="141">
        <f>O140*H140</f>
        <v>0</v>
      </c>
      <c r="Q140" s="141">
        <v>1</v>
      </c>
      <c r="R140" s="141">
        <f>Q140*H140</f>
        <v>587.66600000000005</v>
      </c>
      <c r="S140" s="141">
        <v>0</v>
      </c>
      <c r="T140" s="142">
        <f>S140*H140</f>
        <v>0</v>
      </c>
      <c r="AR140" s="143" t="s">
        <v>230</v>
      </c>
      <c r="AT140" s="143" t="s">
        <v>446</v>
      </c>
      <c r="AU140" s="143" t="s">
        <v>85</v>
      </c>
      <c r="AY140" s="18" t="s">
        <v>168</v>
      </c>
      <c r="BE140" s="144">
        <f>IF(N140="základní",J140,0)</f>
        <v>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8" t="s">
        <v>83</v>
      </c>
      <c r="BK140" s="144">
        <f>ROUND(I140*H140,2)</f>
        <v>0</v>
      </c>
      <c r="BL140" s="18" t="s">
        <v>175</v>
      </c>
      <c r="BM140" s="143" t="s">
        <v>914</v>
      </c>
    </row>
    <row r="141" spans="2:65" s="1" customFormat="1" ht="39">
      <c r="B141" s="33"/>
      <c r="D141" s="150" t="s">
        <v>324</v>
      </c>
      <c r="F141" s="177" t="s">
        <v>640</v>
      </c>
      <c r="I141" s="147"/>
      <c r="L141" s="33"/>
      <c r="M141" s="148"/>
      <c r="T141" s="54"/>
      <c r="AT141" s="18" t="s">
        <v>324</v>
      </c>
      <c r="AU141" s="18" t="s">
        <v>85</v>
      </c>
    </row>
    <row r="142" spans="2:65" s="12" customFormat="1" ht="22.5">
      <c r="B142" s="149"/>
      <c r="D142" s="150" t="s">
        <v>179</v>
      </c>
      <c r="E142" s="151" t="s">
        <v>19</v>
      </c>
      <c r="F142" s="152" t="s">
        <v>641</v>
      </c>
      <c r="H142" s="151" t="s">
        <v>19</v>
      </c>
      <c r="I142" s="153"/>
      <c r="L142" s="149"/>
      <c r="M142" s="154"/>
      <c r="T142" s="155"/>
      <c r="AT142" s="151" t="s">
        <v>179</v>
      </c>
      <c r="AU142" s="151" t="s">
        <v>85</v>
      </c>
      <c r="AV142" s="12" t="s">
        <v>83</v>
      </c>
      <c r="AW142" s="12" t="s">
        <v>37</v>
      </c>
      <c r="AX142" s="12" t="s">
        <v>76</v>
      </c>
      <c r="AY142" s="151" t="s">
        <v>168</v>
      </c>
    </row>
    <row r="143" spans="2:65" s="13" customFormat="1" ht="11.25">
      <c r="B143" s="156"/>
      <c r="D143" s="150" t="s">
        <v>179</v>
      </c>
      <c r="E143" s="157" t="s">
        <v>19</v>
      </c>
      <c r="F143" s="158" t="s">
        <v>915</v>
      </c>
      <c r="H143" s="159">
        <v>587.66600000000005</v>
      </c>
      <c r="I143" s="160"/>
      <c r="L143" s="156"/>
      <c r="M143" s="161"/>
      <c r="T143" s="162"/>
      <c r="AT143" s="157" t="s">
        <v>179</v>
      </c>
      <c r="AU143" s="157" t="s">
        <v>85</v>
      </c>
      <c r="AV143" s="13" t="s">
        <v>85</v>
      </c>
      <c r="AW143" s="13" t="s">
        <v>37</v>
      </c>
      <c r="AX143" s="13" t="s">
        <v>76</v>
      </c>
      <c r="AY143" s="157" t="s">
        <v>168</v>
      </c>
    </row>
    <row r="144" spans="2:65" s="14" customFormat="1" ht="11.25">
      <c r="B144" s="163"/>
      <c r="D144" s="150" t="s">
        <v>179</v>
      </c>
      <c r="E144" s="164" t="s">
        <v>19</v>
      </c>
      <c r="F144" s="165" t="s">
        <v>183</v>
      </c>
      <c r="H144" s="166">
        <v>587.66600000000005</v>
      </c>
      <c r="I144" s="167"/>
      <c r="L144" s="163"/>
      <c r="M144" s="168"/>
      <c r="T144" s="169"/>
      <c r="AT144" s="164" t="s">
        <v>179</v>
      </c>
      <c r="AU144" s="164" t="s">
        <v>85</v>
      </c>
      <c r="AV144" s="14" t="s">
        <v>175</v>
      </c>
      <c r="AW144" s="14" t="s">
        <v>37</v>
      </c>
      <c r="AX144" s="14" t="s">
        <v>83</v>
      </c>
      <c r="AY144" s="164" t="s">
        <v>168</v>
      </c>
    </row>
    <row r="145" spans="2:65" s="1" customFormat="1" ht="37.9" customHeight="1">
      <c r="B145" s="33"/>
      <c r="C145" s="132" t="s">
        <v>207</v>
      </c>
      <c r="D145" s="132" t="s">
        <v>170</v>
      </c>
      <c r="E145" s="133" t="s">
        <v>399</v>
      </c>
      <c r="F145" s="134" t="s">
        <v>400</v>
      </c>
      <c r="G145" s="135" t="s">
        <v>334</v>
      </c>
      <c r="H145" s="136">
        <v>1202.0889999999999</v>
      </c>
      <c r="I145" s="137"/>
      <c r="J145" s="138">
        <f>ROUND(I145*H145,2)</f>
        <v>0</v>
      </c>
      <c r="K145" s="134" t="s">
        <v>174</v>
      </c>
      <c r="L145" s="33"/>
      <c r="M145" s="139" t="s">
        <v>19</v>
      </c>
      <c r="N145" s="140" t="s">
        <v>47</v>
      </c>
      <c r="P145" s="141">
        <f>O145*H145</f>
        <v>0</v>
      </c>
      <c r="Q145" s="141">
        <v>0</v>
      </c>
      <c r="R145" s="141">
        <f>Q145*H145</f>
        <v>0</v>
      </c>
      <c r="S145" s="141">
        <v>0</v>
      </c>
      <c r="T145" s="142">
        <f>S145*H145</f>
        <v>0</v>
      </c>
      <c r="AR145" s="143" t="s">
        <v>175</v>
      </c>
      <c r="AT145" s="143" t="s">
        <v>170</v>
      </c>
      <c r="AU145" s="143" t="s">
        <v>85</v>
      </c>
      <c r="AY145" s="18" t="s">
        <v>168</v>
      </c>
      <c r="BE145" s="144">
        <f>IF(N145="základní",J145,0)</f>
        <v>0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8" t="s">
        <v>83</v>
      </c>
      <c r="BK145" s="144">
        <f>ROUND(I145*H145,2)</f>
        <v>0</v>
      </c>
      <c r="BL145" s="18" t="s">
        <v>175</v>
      </c>
      <c r="BM145" s="143" t="s">
        <v>916</v>
      </c>
    </row>
    <row r="146" spans="2:65" s="1" customFormat="1" ht="11.25">
      <c r="B146" s="33"/>
      <c r="D146" s="145" t="s">
        <v>177</v>
      </c>
      <c r="F146" s="146" t="s">
        <v>402</v>
      </c>
      <c r="I146" s="147"/>
      <c r="L146" s="33"/>
      <c r="M146" s="148"/>
      <c r="T146" s="54"/>
      <c r="AT146" s="18" t="s">
        <v>177</v>
      </c>
      <c r="AU146" s="18" t="s">
        <v>85</v>
      </c>
    </row>
    <row r="147" spans="2:65" s="12" customFormat="1" ht="11.25">
      <c r="B147" s="149"/>
      <c r="D147" s="150" t="s">
        <v>179</v>
      </c>
      <c r="E147" s="151" t="s">
        <v>19</v>
      </c>
      <c r="F147" s="152" t="s">
        <v>403</v>
      </c>
      <c r="H147" s="151" t="s">
        <v>19</v>
      </c>
      <c r="I147" s="153"/>
      <c r="L147" s="149"/>
      <c r="M147" s="154"/>
      <c r="T147" s="155"/>
      <c r="AT147" s="151" t="s">
        <v>179</v>
      </c>
      <c r="AU147" s="151" t="s">
        <v>85</v>
      </c>
      <c r="AV147" s="12" t="s">
        <v>83</v>
      </c>
      <c r="AW147" s="12" t="s">
        <v>37</v>
      </c>
      <c r="AX147" s="12" t="s">
        <v>76</v>
      </c>
      <c r="AY147" s="151" t="s">
        <v>168</v>
      </c>
    </row>
    <row r="148" spans="2:65" s="13" customFormat="1" ht="11.25">
      <c r="B148" s="156"/>
      <c r="D148" s="150" t="s">
        <v>179</v>
      </c>
      <c r="E148" s="157" t="s">
        <v>19</v>
      </c>
      <c r="F148" s="158" t="s">
        <v>917</v>
      </c>
      <c r="H148" s="159">
        <v>1202.0889999999999</v>
      </c>
      <c r="I148" s="160"/>
      <c r="L148" s="156"/>
      <c r="M148" s="161"/>
      <c r="T148" s="162"/>
      <c r="AT148" s="157" t="s">
        <v>179</v>
      </c>
      <c r="AU148" s="157" t="s">
        <v>85</v>
      </c>
      <c r="AV148" s="13" t="s">
        <v>85</v>
      </c>
      <c r="AW148" s="13" t="s">
        <v>37</v>
      </c>
      <c r="AX148" s="13" t="s">
        <v>76</v>
      </c>
      <c r="AY148" s="157" t="s">
        <v>168</v>
      </c>
    </row>
    <row r="149" spans="2:65" s="14" customFormat="1" ht="11.25">
      <c r="B149" s="163"/>
      <c r="D149" s="150" t="s">
        <v>179</v>
      </c>
      <c r="E149" s="164" t="s">
        <v>19</v>
      </c>
      <c r="F149" s="165" t="s">
        <v>183</v>
      </c>
      <c r="H149" s="166">
        <v>1202.0889999999999</v>
      </c>
      <c r="I149" s="167"/>
      <c r="L149" s="163"/>
      <c r="M149" s="168"/>
      <c r="T149" s="169"/>
      <c r="AT149" s="164" t="s">
        <v>179</v>
      </c>
      <c r="AU149" s="164" t="s">
        <v>85</v>
      </c>
      <c r="AV149" s="14" t="s">
        <v>175</v>
      </c>
      <c r="AW149" s="14" t="s">
        <v>37</v>
      </c>
      <c r="AX149" s="14" t="s">
        <v>83</v>
      </c>
      <c r="AY149" s="164" t="s">
        <v>168</v>
      </c>
    </row>
    <row r="150" spans="2:65" s="1" customFormat="1" ht="33" customHeight="1">
      <c r="B150" s="33"/>
      <c r="C150" s="132" t="s">
        <v>218</v>
      </c>
      <c r="D150" s="132" t="s">
        <v>170</v>
      </c>
      <c r="E150" s="133" t="s">
        <v>647</v>
      </c>
      <c r="F150" s="134" t="s">
        <v>648</v>
      </c>
      <c r="G150" s="135" t="s">
        <v>173</v>
      </c>
      <c r="H150" s="136">
        <v>702.97500000000002</v>
      </c>
      <c r="I150" s="137"/>
      <c r="J150" s="138">
        <f>ROUND(I150*H150,2)</f>
        <v>0</v>
      </c>
      <c r="K150" s="134" t="s">
        <v>174</v>
      </c>
      <c r="L150" s="33"/>
      <c r="M150" s="139" t="s">
        <v>19</v>
      </c>
      <c r="N150" s="140" t="s">
        <v>47</v>
      </c>
      <c r="P150" s="141">
        <f>O150*H150</f>
        <v>0</v>
      </c>
      <c r="Q150" s="141">
        <v>0</v>
      </c>
      <c r="R150" s="141">
        <f>Q150*H150</f>
        <v>0</v>
      </c>
      <c r="S150" s="141">
        <v>0</v>
      </c>
      <c r="T150" s="142">
        <f>S150*H150</f>
        <v>0</v>
      </c>
      <c r="AR150" s="143" t="s">
        <v>175</v>
      </c>
      <c r="AT150" s="143" t="s">
        <v>170</v>
      </c>
      <c r="AU150" s="143" t="s">
        <v>85</v>
      </c>
      <c r="AY150" s="18" t="s">
        <v>168</v>
      </c>
      <c r="BE150" s="144">
        <f>IF(N150="základní",J150,0)</f>
        <v>0</v>
      </c>
      <c r="BF150" s="144">
        <f>IF(N150="snížená",J150,0)</f>
        <v>0</v>
      </c>
      <c r="BG150" s="144">
        <f>IF(N150="zákl. přenesená",J150,0)</f>
        <v>0</v>
      </c>
      <c r="BH150" s="144">
        <f>IF(N150="sníž. přenesená",J150,0)</f>
        <v>0</v>
      </c>
      <c r="BI150" s="144">
        <f>IF(N150="nulová",J150,0)</f>
        <v>0</v>
      </c>
      <c r="BJ150" s="18" t="s">
        <v>83</v>
      </c>
      <c r="BK150" s="144">
        <f>ROUND(I150*H150,2)</f>
        <v>0</v>
      </c>
      <c r="BL150" s="18" t="s">
        <v>175</v>
      </c>
      <c r="BM150" s="143" t="s">
        <v>918</v>
      </c>
    </row>
    <row r="151" spans="2:65" s="1" customFormat="1" ht="11.25">
      <c r="B151" s="33"/>
      <c r="D151" s="145" t="s">
        <v>177</v>
      </c>
      <c r="F151" s="146" t="s">
        <v>746</v>
      </c>
      <c r="I151" s="147"/>
      <c r="L151" s="33"/>
      <c r="M151" s="148"/>
      <c r="T151" s="54"/>
      <c r="AT151" s="18" t="s">
        <v>177</v>
      </c>
      <c r="AU151" s="18" t="s">
        <v>85</v>
      </c>
    </row>
    <row r="152" spans="2:65" s="12" customFormat="1" ht="22.5">
      <c r="B152" s="149"/>
      <c r="D152" s="150" t="s">
        <v>179</v>
      </c>
      <c r="E152" s="151" t="s">
        <v>19</v>
      </c>
      <c r="F152" s="152" t="s">
        <v>650</v>
      </c>
      <c r="H152" s="151" t="s">
        <v>19</v>
      </c>
      <c r="I152" s="153"/>
      <c r="L152" s="149"/>
      <c r="M152" s="154"/>
      <c r="T152" s="155"/>
      <c r="AT152" s="151" t="s">
        <v>179</v>
      </c>
      <c r="AU152" s="151" t="s">
        <v>85</v>
      </c>
      <c r="AV152" s="12" t="s">
        <v>83</v>
      </c>
      <c r="AW152" s="12" t="s">
        <v>37</v>
      </c>
      <c r="AX152" s="12" t="s">
        <v>76</v>
      </c>
      <c r="AY152" s="151" t="s">
        <v>168</v>
      </c>
    </row>
    <row r="153" spans="2:65" s="12" customFormat="1" ht="11.25">
      <c r="B153" s="149"/>
      <c r="D153" s="150" t="s">
        <v>179</v>
      </c>
      <c r="E153" s="151" t="s">
        <v>19</v>
      </c>
      <c r="F153" s="152" t="s">
        <v>720</v>
      </c>
      <c r="H153" s="151" t="s">
        <v>19</v>
      </c>
      <c r="I153" s="153"/>
      <c r="L153" s="149"/>
      <c r="M153" s="154"/>
      <c r="T153" s="155"/>
      <c r="AT153" s="151" t="s">
        <v>179</v>
      </c>
      <c r="AU153" s="151" t="s">
        <v>85</v>
      </c>
      <c r="AV153" s="12" t="s">
        <v>83</v>
      </c>
      <c r="AW153" s="12" t="s">
        <v>37</v>
      </c>
      <c r="AX153" s="12" t="s">
        <v>76</v>
      </c>
      <c r="AY153" s="151" t="s">
        <v>168</v>
      </c>
    </row>
    <row r="154" spans="2:65" s="12" customFormat="1" ht="11.25">
      <c r="B154" s="149"/>
      <c r="D154" s="150" t="s">
        <v>179</v>
      </c>
      <c r="E154" s="151" t="s">
        <v>19</v>
      </c>
      <c r="F154" s="152" t="s">
        <v>896</v>
      </c>
      <c r="H154" s="151" t="s">
        <v>19</v>
      </c>
      <c r="I154" s="153"/>
      <c r="L154" s="149"/>
      <c r="M154" s="154"/>
      <c r="T154" s="155"/>
      <c r="AT154" s="151" t="s">
        <v>179</v>
      </c>
      <c r="AU154" s="151" t="s">
        <v>85</v>
      </c>
      <c r="AV154" s="12" t="s">
        <v>83</v>
      </c>
      <c r="AW154" s="12" t="s">
        <v>37</v>
      </c>
      <c r="AX154" s="12" t="s">
        <v>76</v>
      </c>
      <c r="AY154" s="151" t="s">
        <v>168</v>
      </c>
    </row>
    <row r="155" spans="2:65" s="13" customFormat="1" ht="11.25">
      <c r="B155" s="156"/>
      <c r="D155" s="150" t="s">
        <v>179</v>
      </c>
      <c r="E155" s="157" t="s">
        <v>19</v>
      </c>
      <c r="F155" s="158" t="s">
        <v>919</v>
      </c>
      <c r="H155" s="159">
        <v>134.92500000000001</v>
      </c>
      <c r="I155" s="160"/>
      <c r="L155" s="156"/>
      <c r="M155" s="161"/>
      <c r="T155" s="162"/>
      <c r="AT155" s="157" t="s">
        <v>179</v>
      </c>
      <c r="AU155" s="157" t="s">
        <v>85</v>
      </c>
      <c r="AV155" s="13" t="s">
        <v>85</v>
      </c>
      <c r="AW155" s="13" t="s">
        <v>37</v>
      </c>
      <c r="AX155" s="13" t="s">
        <v>76</v>
      </c>
      <c r="AY155" s="157" t="s">
        <v>168</v>
      </c>
    </row>
    <row r="156" spans="2:65" s="12" customFormat="1" ht="11.25">
      <c r="B156" s="149"/>
      <c r="D156" s="150" t="s">
        <v>179</v>
      </c>
      <c r="E156" s="151" t="s">
        <v>19</v>
      </c>
      <c r="F156" s="152" t="s">
        <v>898</v>
      </c>
      <c r="H156" s="151" t="s">
        <v>19</v>
      </c>
      <c r="I156" s="153"/>
      <c r="L156" s="149"/>
      <c r="M156" s="154"/>
      <c r="T156" s="155"/>
      <c r="AT156" s="151" t="s">
        <v>179</v>
      </c>
      <c r="AU156" s="151" t="s">
        <v>85</v>
      </c>
      <c r="AV156" s="12" t="s">
        <v>83</v>
      </c>
      <c r="AW156" s="12" t="s">
        <v>37</v>
      </c>
      <c r="AX156" s="12" t="s">
        <v>76</v>
      </c>
      <c r="AY156" s="151" t="s">
        <v>168</v>
      </c>
    </row>
    <row r="157" spans="2:65" s="13" customFormat="1" ht="11.25">
      <c r="B157" s="156"/>
      <c r="D157" s="150" t="s">
        <v>179</v>
      </c>
      <c r="E157" s="157" t="s">
        <v>19</v>
      </c>
      <c r="F157" s="158" t="s">
        <v>920</v>
      </c>
      <c r="H157" s="159">
        <v>350.7</v>
      </c>
      <c r="I157" s="160"/>
      <c r="L157" s="156"/>
      <c r="M157" s="161"/>
      <c r="T157" s="162"/>
      <c r="AT157" s="157" t="s">
        <v>179</v>
      </c>
      <c r="AU157" s="157" t="s">
        <v>85</v>
      </c>
      <c r="AV157" s="13" t="s">
        <v>85</v>
      </c>
      <c r="AW157" s="13" t="s">
        <v>37</v>
      </c>
      <c r="AX157" s="13" t="s">
        <v>76</v>
      </c>
      <c r="AY157" s="157" t="s">
        <v>168</v>
      </c>
    </row>
    <row r="158" spans="2:65" s="12" customFormat="1" ht="11.25">
      <c r="B158" s="149"/>
      <c r="D158" s="150" t="s">
        <v>179</v>
      </c>
      <c r="E158" s="151" t="s">
        <v>19</v>
      </c>
      <c r="F158" s="152" t="s">
        <v>900</v>
      </c>
      <c r="H158" s="151" t="s">
        <v>19</v>
      </c>
      <c r="I158" s="153"/>
      <c r="L158" s="149"/>
      <c r="M158" s="154"/>
      <c r="T158" s="155"/>
      <c r="AT158" s="151" t="s">
        <v>179</v>
      </c>
      <c r="AU158" s="151" t="s">
        <v>85</v>
      </c>
      <c r="AV158" s="12" t="s">
        <v>83</v>
      </c>
      <c r="AW158" s="12" t="s">
        <v>37</v>
      </c>
      <c r="AX158" s="12" t="s">
        <v>76</v>
      </c>
      <c r="AY158" s="151" t="s">
        <v>168</v>
      </c>
    </row>
    <row r="159" spans="2:65" s="13" customFormat="1" ht="11.25">
      <c r="B159" s="156"/>
      <c r="D159" s="150" t="s">
        <v>179</v>
      </c>
      <c r="E159" s="157" t="s">
        <v>19</v>
      </c>
      <c r="F159" s="158" t="s">
        <v>921</v>
      </c>
      <c r="H159" s="159">
        <v>217.35</v>
      </c>
      <c r="I159" s="160"/>
      <c r="L159" s="156"/>
      <c r="M159" s="161"/>
      <c r="T159" s="162"/>
      <c r="AT159" s="157" t="s">
        <v>179</v>
      </c>
      <c r="AU159" s="157" t="s">
        <v>85</v>
      </c>
      <c r="AV159" s="13" t="s">
        <v>85</v>
      </c>
      <c r="AW159" s="13" t="s">
        <v>37</v>
      </c>
      <c r="AX159" s="13" t="s">
        <v>76</v>
      </c>
      <c r="AY159" s="157" t="s">
        <v>168</v>
      </c>
    </row>
    <row r="160" spans="2:65" s="14" customFormat="1" ht="11.25">
      <c r="B160" s="163"/>
      <c r="D160" s="150" t="s">
        <v>179</v>
      </c>
      <c r="E160" s="164" t="s">
        <v>19</v>
      </c>
      <c r="F160" s="165" t="s">
        <v>183</v>
      </c>
      <c r="H160" s="166">
        <v>702.97500000000002</v>
      </c>
      <c r="I160" s="167"/>
      <c r="L160" s="163"/>
      <c r="M160" s="168"/>
      <c r="T160" s="169"/>
      <c r="AT160" s="164" t="s">
        <v>179</v>
      </c>
      <c r="AU160" s="164" t="s">
        <v>85</v>
      </c>
      <c r="AV160" s="14" t="s">
        <v>175</v>
      </c>
      <c r="AW160" s="14" t="s">
        <v>37</v>
      </c>
      <c r="AX160" s="14" t="s">
        <v>83</v>
      </c>
      <c r="AY160" s="164" t="s">
        <v>168</v>
      </c>
    </row>
    <row r="161" spans="2:65" s="11" customFormat="1" ht="22.9" customHeight="1">
      <c r="B161" s="120"/>
      <c r="D161" s="121" t="s">
        <v>75</v>
      </c>
      <c r="E161" s="130" t="s">
        <v>190</v>
      </c>
      <c r="F161" s="130" t="s">
        <v>405</v>
      </c>
      <c r="I161" s="123"/>
      <c r="J161" s="131">
        <f>BK161</f>
        <v>0</v>
      </c>
      <c r="L161" s="120"/>
      <c r="M161" s="125"/>
      <c r="P161" s="126">
        <f>SUM(P162:P208)</f>
        <v>0</v>
      </c>
      <c r="R161" s="126">
        <f>SUM(R162:R208)</f>
        <v>1081.942</v>
      </c>
      <c r="T161" s="127">
        <f>SUM(T162:T208)</f>
        <v>0</v>
      </c>
      <c r="AR161" s="121" t="s">
        <v>83</v>
      </c>
      <c r="AT161" s="128" t="s">
        <v>75</v>
      </c>
      <c r="AU161" s="128" t="s">
        <v>83</v>
      </c>
      <c r="AY161" s="121" t="s">
        <v>168</v>
      </c>
      <c r="BK161" s="129">
        <f>SUM(BK162:BK208)</f>
        <v>0</v>
      </c>
    </row>
    <row r="162" spans="2:65" s="1" customFormat="1" ht="33" customHeight="1">
      <c r="B162" s="33"/>
      <c r="C162" s="132" t="s">
        <v>230</v>
      </c>
      <c r="D162" s="132" t="s">
        <v>170</v>
      </c>
      <c r="E162" s="133" t="s">
        <v>653</v>
      </c>
      <c r="F162" s="134" t="s">
        <v>654</v>
      </c>
      <c r="G162" s="135" t="s">
        <v>173</v>
      </c>
      <c r="H162" s="136">
        <v>1113</v>
      </c>
      <c r="I162" s="137"/>
      <c r="J162" s="138">
        <f>ROUND(I162*H162,2)</f>
        <v>0</v>
      </c>
      <c r="K162" s="134" t="s">
        <v>174</v>
      </c>
      <c r="L162" s="33"/>
      <c r="M162" s="139" t="s">
        <v>19</v>
      </c>
      <c r="N162" s="140" t="s">
        <v>47</v>
      </c>
      <c r="P162" s="141">
        <f>O162*H162</f>
        <v>0</v>
      </c>
      <c r="Q162" s="141">
        <v>0.34499999999999997</v>
      </c>
      <c r="R162" s="141">
        <f>Q162*H162</f>
        <v>383.98499999999996</v>
      </c>
      <c r="S162" s="141">
        <v>0</v>
      </c>
      <c r="T162" s="142">
        <f>S162*H162</f>
        <v>0</v>
      </c>
      <c r="AR162" s="143" t="s">
        <v>175</v>
      </c>
      <c r="AT162" s="143" t="s">
        <v>170</v>
      </c>
      <c r="AU162" s="143" t="s">
        <v>85</v>
      </c>
      <c r="AY162" s="18" t="s">
        <v>168</v>
      </c>
      <c r="BE162" s="144">
        <f>IF(N162="základní",J162,0)</f>
        <v>0</v>
      </c>
      <c r="BF162" s="144">
        <f>IF(N162="snížená",J162,0)</f>
        <v>0</v>
      </c>
      <c r="BG162" s="144">
        <f>IF(N162="zákl. přenesená",J162,0)</f>
        <v>0</v>
      </c>
      <c r="BH162" s="144">
        <f>IF(N162="sníž. přenesená",J162,0)</f>
        <v>0</v>
      </c>
      <c r="BI162" s="144">
        <f>IF(N162="nulová",J162,0)</f>
        <v>0</v>
      </c>
      <c r="BJ162" s="18" t="s">
        <v>83</v>
      </c>
      <c r="BK162" s="144">
        <f>ROUND(I162*H162,2)</f>
        <v>0</v>
      </c>
      <c r="BL162" s="18" t="s">
        <v>175</v>
      </c>
      <c r="BM162" s="143" t="s">
        <v>922</v>
      </c>
    </row>
    <row r="163" spans="2:65" s="1" customFormat="1" ht="11.25">
      <c r="B163" s="33"/>
      <c r="D163" s="145" t="s">
        <v>177</v>
      </c>
      <c r="F163" s="146" t="s">
        <v>656</v>
      </c>
      <c r="I163" s="147"/>
      <c r="L163" s="33"/>
      <c r="M163" s="148"/>
      <c r="T163" s="54"/>
      <c r="AT163" s="18" t="s">
        <v>177</v>
      </c>
      <c r="AU163" s="18" t="s">
        <v>85</v>
      </c>
    </row>
    <row r="164" spans="2:65" s="12" customFormat="1" ht="11.25">
      <c r="B164" s="149"/>
      <c r="D164" s="150" t="s">
        <v>179</v>
      </c>
      <c r="E164" s="151" t="s">
        <v>19</v>
      </c>
      <c r="F164" s="152" t="s">
        <v>753</v>
      </c>
      <c r="H164" s="151" t="s">
        <v>19</v>
      </c>
      <c r="I164" s="153"/>
      <c r="L164" s="149"/>
      <c r="M164" s="154"/>
      <c r="T164" s="155"/>
      <c r="AT164" s="151" t="s">
        <v>179</v>
      </c>
      <c r="AU164" s="151" t="s">
        <v>85</v>
      </c>
      <c r="AV164" s="12" t="s">
        <v>83</v>
      </c>
      <c r="AW164" s="12" t="s">
        <v>37</v>
      </c>
      <c r="AX164" s="12" t="s">
        <v>76</v>
      </c>
      <c r="AY164" s="151" t="s">
        <v>168</v>
      </c>
    </row>
    <row r="165" spans="2:65" s="12" customFormat="1" ht="11.25">
      <c r="B165" s="149"/>
      <c r="D165" s="150" t="s">
        <v>179</v>
      </c>
      <c r="E165" s="151" t="s">
        <v>19</v>
      </c>
      <c r="F165" s="152" t="s">
        <v>181</v>
      </c>
      <c r="H165" s="151" t="s">
        <v>19</v>
      </c>
      <c r="I165" s="153"/>
      <c r="L165" s="149"/>
      <c r="M165" s="154"/>
      <c r="T165" s="155"/>
      <c r="AT165" s="151" t="s">
        <v>179</v>
      </c>
      <c r="AU165" s="151" t="s">
        <v>85</v>
      </c>
      <c r="AV165" s="12" t="s">
        <v>83</v>
      </c>
      <c r="AW165" s="12" t="s">
        <v>37</v>
      </c>
      <c r="AX165" s="12" t="s">
        <v>76</v>
      </c>
      <c r="AY165" s="151" t="s">
        <v>168</v>
      </c>
    </row>
    <row r="166" spans="2:65" s="12" customFormat="1" ht="11.25">
      <c r="B166" s="149"/>
      <c r="D166" s="150" t="s">
        <v>179</v>
      </c>
      <c r="E166" s="151" t="s">
        <v>19</v>
      </c>
      <c r="F166" s="152" t="s">
        <v>754</v>
      </c>
      <c r="H166" s="151" t="s">
        <v>19</v>
      </c>
      <c r="I166" s="153"/>
      <c r="L166" s="149"/>
      <c r="M166" s="154"/>
      <c r="T166" s="155"/>
      <c r="AT166" s="151" t="s">
        <v>179</v>
      </c>
      <c r="AU166" s="151" t="s">
        <v>85</v>
      </c>
      <c r="AV166" s="12" t="s">
        <v>83</v>
      </c>
      <c r="AW166" s="12" t="s">
        <v>37</v>
      </c>
      <c r="AX166" s="12" t="s">
        <v>76</v>
      </c>
      <c r="AY166" s="151" t="s">
        <v>168</v>
      </c>
    </row>
    <row r="167" spans="2:65" s="12" customFormat="1" ht="11.25">
      <c r="B167" s="149"/>
      <c r="D167" s="150" t="s">
        <v>179</v>
      </c>
      <c r="E167" s="151" t="s">
        <v>19</v>
      </c>
      <c r="F167" s="152" t="s">
        <v>896</v>
      </c>
      <c r="H167" s="151" t="s">
        <v>19</v>
      </c>
      <c r="I167" s="153"/>
      <c r="L167" s="149"/>
      <c r="M167" s="154"/>
      <c r="T167" s="155"/>
      <c r="AT167" s="151" t="s">
        <v>179</v>
      </c>
      <c r="AU167" s="151" t="s">
        <v>85</v>
      </c>
      <c r="AV167" s="12" t="s">
        <v>83</v>
      </c>
      <c r="AW167" s="12" t="s">
        <v>37</v>
      </c>
      <c r="AX167" s="12" t="s">
        <v>76</v>
      </c>
      <c r="AY167" s="151" t="s">
        <v>168</v>
      </c>
    </row>
    <row r="168" spans="2:65" s="13" customFormat="1" ht="11.25">
      <c r="B168" s="156"/>
      <c r="D168" s="150" t="s">
        <v>179</v>
      </c>
      <c r="E168" s="157" t="s">
        <v>19</v>
      </c>
      <c r="F168" s="158" t="s">
        <v>919</v>
      </c>
      <c r="H168" s="159">
        <v>134.92500000000001</v>
      </c>
      <c r="I168" s="160"/>
      <c r="L168" s="156"/>
      <c r="M168" s="161"/>
      <c r="T168" s="162"/>
      <c r="AT168" s="157" t="s">
        <v>179</v>
      </c>
      <c r="AU168" s="157" t="s">
        <v>85</v>
      </c>
      <c r="AV168" s="13" t="s">
        <v>85</v>
      </c>
      <c r="AW168" s="13" t="s">
        <v>37</v>
      </c>
      <c r="AX168" s="13" t="s">
        <v>76</v>
      </c>
      <c r="AY168" s="157" t="s">
        <v>168</v>
      </c>
    </row>
    <row r="169" spans="2:65" s="12" customFormat="1" ht="11.25">
      <c r="B169" s="149"/>
      <c r="D169" s="150" t="s">
        <v>179</v>
      </c>
      <c r="E169" s="151" t="s">
        <v>19</v>
      </c>
      <c r="F169" s="152" t="s">
        <v>898</v>
      </c>
      <c r="H169" s="151" t="s">
        <v>19</v>
      </c>
      <c r="I169" s="153"/>
      <c r="L169" s="149"/>
      <c r="M169" s="154"/>
      <c r="T169" s="155"/>
      <c r="AT169" s="151" t="s">
        <v>179</v>
      </c>
      <c r="AU169" s="151" t="s">
        <v>85</v>
      </c>
      <c r="AV169" s="12" t="s">
        <v>83</v>
      </c>
      <c r="AW169" s="12" t="s">
        <v>37</v>
      </c>
      <c r="AX169" s="12" t="s">
        <v>76</v>
      </c>
      <c r="AY169" s="151" t="s">
        <v>168</v>
      </c>
    </row>
    <row r="170" spans="2:65" s="13" customFormat="1" ht="11.25">
      <c r="B170" s="156"/>
      <c r="D170" s="150" t="s">
        <v>179</v>
      </c>
      <c r="E170" s="157" t="s">
        <v>19</v>
      </c>
      <c r="F170" s="158" t="s">
        <v>920</v>
      </c>
      <c r="H170" s="159">
        <v>350.7</v>
      </c>
      <c r="I170" s="160"/>
      <c r="L170" s="156"/>
      <c r="M170" s="161"/>
      <c r="T170" s="162"/>
      <c r="AT170" s="157" t="s">
        <v>179</v>
      </c>
      <c r="AU170" s="157" t="s">
        <v>85</v>
      </c>
      <c r="AV170" s="13" t="s">
        <v>85</v>
      </c>
      <c r="AW170" s="13" t="s">
        <v>37</v>
      </c>
      <c r="AX170" s="13" t="s">
        <v>76</v>
      </c>
      <c r="AY170" s="157" t="s">
        <v>168</v>
      </c>
    </row>
    <row r="171" spans="2:65" s="12" customFormat="1" ht="11.25">
      <c r="B171" s="149"/>
      <c r="D171" s="150" t="s">
        <v>179</v>
      </c>
      <c r="E171" s="151" t="s">
        <v>19</v>
      </c>
      <c r="F171" s="152" t="s">
        <v>900</v>
      </c>
      <c r="H171" s="151" t="s">
        <v>19</v>
      </c>
      <c r="I171" s="153"/>
      <c r="L171" s="149"/>
      <c r="M171" s="154"/>
      <c r="T171" s="155"/>
      <c r="AT171" s="151" t="s">
        <v>179</v>
      </c>
      <c r="AU171" s="151" t="s">
        <v>85</v>
      </c>
      <c r="AV171" s="12" t="s">
        <v>83</v>
      </c>
      <c r="AW171" s="12" t="s">
        <v>37</v>
      </c>
      <c r="AX171" s="12" t="s">
        <v>76</v>
      </c>
      <c r="AY171" s="151" t="s">
        <v>168</v>
      </c>
    </row>
    <row r="172" spans="2:65" s="13" customFormat="1" ht="11.25">
      <c r="B172" s="156"/>
      <c r="D172" s="150" t="s">
        <v>179</v>
      </c>
      <c r="E172" s="157" t="s">
        <v>19</v>
      </c>
      <c r="F172" s="158" t="s">
        <v>921</v>
      </c>
      <c r="H172" s="159">
        <v>217.35</v>
      </c>
      <c r="I172" s="160"/>
      <c r="L172" s="156"/>
      <c r="M172" s="161"/>
      <c r="T172" s="162"/>
      <c r="AT172" s="157" t="s">
        <v>179</v>
      </c>
      <c r="AU172" s="157" t="s">
        <v>85</v>
      </c>
      <c r="AV172" s="13" t="s">
        <v>85</v>
      </c>
      <c r="AW172" s="13" t="s">
        <v>37</v>
      </c>
      <c r="AX172" s="13" t="s">
        <v>76</v>
      </c>
      <c r="AY172" s="157" t="s">
        <v>168</v>
      </c>
    </row>
    <row r="173" spans="2:65" s="12" customFormat="1" ht="11.25">
      <c r="B173" s="149"/>
      <c r="D173" s="150" t="s">
        <v>179</v>
      </c>
      <c r="E173" s="151" t="s">
        <v>19</v>
      </c>
      <c r="F173" s="152" t="s">
        <v>902</v>
      </c>
      <c r="H173" s="151" t="s">
        <v>19</v>
      </c>
      <c r="I173" s="153"/>
      <c r="L173" s="149"/>
      <c r="M173" s="154"/>
      <c r="T173" s="155"/>
      <c r="AT173" s="151" t="s">
        <v>179</v>
      </c>
      <c r="AU173" s="151" t="s">
        <v>85</v>
      </c>
      <c r="AV173" s="12" t="s">
        <v>83</v>
      </c>
      <c r="AW173" s="12" t="s">
        <v>37</v>
      </c>
      <c r="AX173" s="12" t="s">
        <v>76</v>
      </c>
      <c r="AY173" s="151" t="s">
        <v>168</v>
      </c>
    </row>
    <row r="174" spans="2:65" s="13" customFormat="1" ht="11.25">
      <c r="B174" s="156"/>
      <c r="D174" s="150" t="s">
        <v>179</v>
      </c>
      <c r="E174" s="157" t="s">
        <v>19</v>
      </c>
      <c r="F174" s="158" t="s">
        <v>923</v>
      </c>
      <c r="H174" s="159">
        <v>410.02499999999998</v>
      </c>
      <c r="I174" s="160"/>
      <c r="L174" s="156"/>
      <c r="M174" s="161"/>
      <c r="T174" s="162"/>
      <c r="AT174" s="157" t="s">
        <v>179</v>
      </c>
      <c r="AU174" s="157" t="s">
        <v>85</v>
      </c>
      <c r="AV174" s="13" t="s">
        <v>85</v>
      </c>
      <c r="AW174" s="13" t="s">
        <v>37</v>
      </c>
      <c r="AX174" s="13" t="s">
        <v>76</v>
      </c>
      <c r="AY174" s="157" t="s">
        <v>168</v>
      </c>
    </row>
    <row r="175" spans="2:65" s="14" customFormat="1" ht="11.25">
      <c r="B175" s="163"/>
      <c r="D175" s="150" t="s">
        <v>179</v>
      </c>
      <c r="E175" s="164" t="s">
        <v>19</v>
      </c>
      <c r="F175" s="165" t="s">
        <v>183</v>
      </c>
      <c r="H175" s="166">
        <v>1113</v>
      </c>
      <c r="I175" s="167"/>
      <c r="L175" s="163"/>
      <c r="M175" s="168"/>
      <c r="T175" s="169"/>
      <c r="AT175" s="164" t="s">
        <v>179</v>
      </c>
      <c r="AU175" s="164" t="s">
        <v>85</v>
      </c>
      <c r="AV175" s="14" t="s">
        <v>175</v>
      </c>
      <c r="AW175" s="14" t="s">
        <v>37</v>
      </c>
      <c r="AX175" s="14" t="s">
        <v>83</v>
      </c>
      <c r="AY175" s="164" t="s">
        <v>168</v>
      </c>
    </row>
    <row r="176" spans="2:65" s="1" customFormat="1" ht="33" customHeight="1">
      <c r="B176" s="33"/>
      <c r="C176" s="132" t="s">
        <v>241</v>
      </c>
      <c r="D176" s="132" t="s">
        <v>170</v>
      </c>
      <c r="E176" s="133" t="s">
        <v>660</v>
      </c>
      <c r="F176" s="134" t="s">
        <v>661</v>
      </c>
      <c r="G176" s="135" t="s">
        <v>173</v>
      </c>
      <c r="H176" s="136">
        <v>1060</v>
      </c>
      <c r="I176" s="137"/>
      <c r="J176" s="138">
        <f>ROUND(I176*H176,2)</f>
        <v>0</v>
      </c>
      <c r="K176" s="134" t="s">
        <v>174</v>
      </c>
      <c r="L176" s="33"/>
      <c r="M176" s="139" t="s">
        <v>19</v>
      </c>
      <c r="N176" s="140" t="s">
        <v>47</v>
      </c>
      <c r="P176" s="141">
        <f>O176*H176</f>
        <v>0</v>
      </c>
      <c r="Q176" s="141">
        <v>0.41399999999999998</v>
      </c>
      <c r="R176" s="141">
        <f>Q176*H176</f>
        <v>438.84</v>
      </c>
      <c r="S176" s="141">
        <v>0</v>
      </c>
      <c r="T176" s="142">
        <f>S176*H176</f>
        <v>0</v>
      </c>
      <c r="AR176" s="143" t="s">
        <v>175</v>
      </c>
      <c r="AT176" s="143" t="s">
        <v>170</v>
      </c>
      <c r="AU176" s="143" t="s">
        <v>85</v>
      </c>
      <c r="AY176" s="18" t="s">
        <v>168</v>
      </c>
      <c r="BE176" s="144">
        <f>IF(N176="základní",J176,0)</f>
        <v>0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8" t="s">
        <v>83</v>
      </c>
      <c r="BK176" s="144">
        <f>ROUND(I176*H176,2)</f>
        <v>0</v>
      </c>
      <c r="BL176" s="18" t="s">
        <v>175</v>
      </c>
      <c r="BM176" s="143" t="s">
        <v>924</v>
      </c>
    </row>
    <row r="177" spans="2:65" s="1" customFormat="1" ht="11.25">
      <c r="B177" s="33"/>
      <c r="D177" s="145" t="s">
        <v>177</v>
      </c>
      <c r="F177" s="146" t="s">
        <v>663</v>
      </c>
      <c r="I177" s="147"/>
      <c r="L177" s="33"/>
      <c r="M177" s="148"/>
      <c r="T177" s="54"/>
      <c r="AT177" s="18" t="s">
        <v>177</v>
      </c>
      <c r="AU177" s="18" t="s">
        <v>85</v>
      </c>
    </row>
    <row r="178" spans="2:65" s="12" customFormat="1" ht="11.25">
      <c r="B178" s="149"/>
      <c r="D178" s="150" t="s">
        <v>179</v>
      </c>
      <c r="E178" s="151" t="s">
        <v>19</v>
      </c>
      <c r="F178" s="152" t="s">
        <v>753</v>
      </c>
      <c r="H178" s="151" t="s">
        <v>19</v>
      </c>
      <c r="I178" s="153"/>
      <c r="L178" s="149"/>
      <c r="M178" s="154"/>
      <c r="T178" s="155"/>
      <c r="AT178" s="151" t="s">
        <v>179</v>
      </c>
      <c r="AU178" s="151" t="s">
        <v>85</v>
      </c>
      <c r="AV178" s="12" t="s">
        <v>83</v>
      </c>
      <c r="AW178" s="12" t="s">
        <v>37</v>
      </c>
      <c r="AX178" s="12" t="s">
        <v>76</v>
      </c>
      <c r="AY178" s="151" t="s">
        <v>168</v>
      </c>
    </row>
    <row r="179" spans="2:65" s="12" customFormat="1" ht="11.25">
      <c r="B179" s="149"/>
      <c r="D179" s="150" t="s">
        <v>179</v>
      </c>
      <c r="E179" s="151" t="s">
        <v>19</v>
      </c>
      <c r="F179" s="152" t="s">
        <v>181</v>
      </c>
      <c r="H179" s="151" t="s">
        <v>19</v>
      </c>
      <c r="I179" s="153"/>
      <c r="L179" s="149"/>
      <c r="M179" s="154"/>
      <c r="T179" s="155"/>
      <c r="AT179" s="151" t="s">
        <v>179</v>
      </c>
      <c r="AU179" s="151" t="s">
        <v>85</v>
      </c>
      <c r="AV179" s="12" t="s">
        <v>83</v>
      </c>
      <c r="AW179" s="12" t="s">
        <v>37</v>
      </c>
      <c r="AX179" s="12" t="s">
        <v>76</v>
      </c>
      <c r="AY179" s="151" t="s">
        <v>168</v>
      </c>
    </row>
    <row r="180" spans="2:65" s="12" customFormat="1" ht="11.25">
      <c r="B180" s="149"/>
      <c r="D180" s="150" t="s">
        <v>179</v>
      </c>
      <c r="E180" s="151" t="s">
        <v>19</v>
      </c>
      <c r="F180" s="152" t="s">
        <v>758</v>
      </c>
      <c r="H180" s="151" t="s">
        <v>19</v>
      </c>
      <c r="I180" s="153"/>
      <c r="L180" s="149"/>
      <c r="M180" s="154"/>
      <c r="T180" s="155"/>
      <c r="AT180" s="151" t="s">
        <v>179</v>
      </c>
      <c r="AU180" s="151" t="s">
        <v>85</v>
      </c>
      <c r="AV180" s="12" t="s">
        <v>83</v>
      </c>
      <c r="AW180" s="12" t="s">
        <v>37</v>
      </c>
      <c r="AX180" s="12" t="s">
        <v>76</v>
      </c>
      <c r="AY180" s="151" t="s">
        <v>168</v>
      </c>
    </row>
    <row r="181" spans="2:65" s="12" customFormat="1" ht="11.25">
      <c r="B181" s="149"/>
      <c r="D181" s="150" t="s">
        <v>179</v>
      </c>
      <c r="E181" s="151" t="s">
        <v>19</v>
      </c>
      <c r="F181" s="152" t="s">
        <v>896</v>
      </c>
      <c r="H181" s="151" t="s">
        <v>19</v>
      </c>
      <c r="I181" s="153"/>
      <c r="L181" s="149"/>
      <c r="M181" s="154"/>
      <c r="T181" s="155"/>
      <c r="AT181" s="151" t="s">
        <v>179</v>
      </c>
      <c r="AU181" s="151" t="s">
        <v>85</v>
      </c>
      <c r="AV181" s="12" t="s">
        <v>83</v>
      </c>
      <c r="AW181" s="12" t="s">
        <v>37</v>
      </c>
      <c r="AX181" s="12" t="s">
        <v>76</v>
      </c>
      <c r="AY181" s="151" t="s">
        <v>168</v>
      </c>
    </row>
    <row r="182" spans="2:65" s="13" customFormat="1" ht="11.25">
      <c r="B182" s="156"/>
      <c r="D182" s="150" t="s">
        <v>179</v>
      </c>
      <c r="E182" s="157" t="s">
        <v>19</v>
      </c>
      <c r="F182" s="158" t="s">
        <v>925</v>
      </c>
      <c r="H182" s="159">
        <v>128.5</v>
      </c>
      <c r="I182" s="160"/>
      <c r="L182" s="156"/>
      <c r="M182" s="161"/>
      <c r="T182" s="162"/>
      <c r="AT182" s="157" t="s">
        <v>179</v>
      </c>
      <c r="AU182" s="157" t="s">
        <v>85</v>
      </c>
      <c r="AV182" s="13" t="s">
        <v>85</v>
      </c>
      <c r="AW182" s="13" t="s">
        <v>37</v>
      </c>
      <c r="AX182" s="13" t="s">
        <v>76</v>
      </c>
      <c r="AY182" s="157" t="s">
        <v>168</v>
      </c>
    </row>
    <row r="183" spans="2:65" s="12" customFormat="1" ht="11.25">
      <c r="B183" s="149"/>
      <c r="D183" s="150" t="s">
        <v>179</v>
      </c>
      <c r="E183" s="151" t="s">
        <v>19</v>
      </c>
      <c r="F183" s="152" t="s">
        <v>898</v>
      </c>
      <c r="H183" s="151" t="s">
        <v>19</v>
      </c>
      <c r="I183" s="153"/>
      <c r="L183" s="149"/>
      <c r="M183" s="154"/>
      <c r="T183" s="155"/>
      <c r="AT183" s="151" t="s">
        <v>179</v>
      </c>
      <c r="AU183" s="151" t="s">
        <v>85</v>
      </c>
      <c r="AV183" s="12" t="s">
        <v>83</v>
      </c>
      <c r="AW183" s="12" t="s">
        <v>37</v>
      </c>
      <c r="AX183" s="12" t="s">
        <v>76</v>
      </c>
      <c r="AY183" s="151" t="s">
        <v>168</v>
      </c>
    </row>
    <row r="184" spans="2:65" s="13" customFormat="1" ht="11.25">
      <c r="B184" s="156"/>
      <c r="D184" s="150" t="s">
        <v>179</v>
      </c>
      <c r="E184" s="157" t="s">
        <v>19</v>
      </c>
      <c r="F184" s="158" t="s">
        <v>926</v>
      </c>
      <c r="H184" s="159">
        <v>334</v>
      </c>
      <c r="I184" s="160"/>
      <c r="L184" s="156"/>
      <c r="M184" s="161"/>
      <c r="T184" s="162"/>
      <c r="AT184" s="157" t="s">
        <v>179</v>
      </c>
      <c r="AU184" s="157" t="s">
        <v>85</v>
      </c>
      <c r="AV184" s="13" t="s">
        <v>85</v>
      </c>
      <c r="AW184" s="13" t="s">
        <v>37</v>
      </c>
      <c r="AX184" s="13" t="s">
        <v>76</v>
      </c>
      <c r="AY184" s="157" t="s">
        <v>168</v>
      </c>
    </row>
    <row r="185" spans="2:65" s="12" customFormat="1" ht="11.25">
      <c r="B185" s="149"/>
      <c r="D185" s="150" t="s">
        <v>179</v>
      </c>
      <c r="E185" s="151" t="s">
        <v>19</v>
      </c>
      <c r="F185" s="152" t="s">
        <v>900</v>
      </c>
      <c r="H185" s="151" t="s">
        <v>19</v>
      </c>
      <c r="I185" s="153"/>
      <c r="L185" s="149"/>
      <c r="M185" s="154"/>
      <c r="T185" s="155"/>
      <c r="AT185" s="151" t="s">
        <v>179</v>
      </c>
      <c r="AU185" s="151" t="s">
        <v>85</v>
      </c>
      <c r="AV185" s="12" t="s">
        <v>83</v>
      </c>
      <c r="AW185" s="12" t="s">
        <v>37</v>
      </c>
      <c r="AX185" s="12" t="s">
        <v>76</v>
      </c>
      <c r="AY185" s="151" t="s">
        <v>168</v>
      </c>
    </row>
    <row r="186" spans="2:65" s="13" customFormat="1" ht="11.25">
      <c r="B186" s="156"/>
      <c r="D186" s="150" t="s">
        <v>179</v>
      </c>
      <c r="E186" s="157" t="s">
        <v>19</v>
      </c>
      <c r="F186" s="158" t="s">
        <v>927</v>
      </c>
      <c r="H186" s="159">
        <v>207</v>
      </c>
      <c r="I186" s="160"/>
      <c r="L186" s="156"/>
      <c r="M186" s="161"/>
      <c r="T186" s="162"/>
      <c r="AT186" s="157" t="s">
        <v>179</v>
      </c>
      <c r="AU186" s="157" t="s">
        <v>85</v>
      </c>
      <c r="AV186" s="13" t="s">
        <v>85</v>
      </c>
      <c r="AW186" s="13" t="s">
        <v>37</v>
      </c>
      <c r="AX186" s="13" t="s">
        <v>76</v>
      </c>
      <c r="AY186" s="157" t="s">
        <v>168</v>
      </c>
    </row>
    <row r="187" spans="2:65" s="12" customFormat="1" ht="11.25">
      <c r="B187" s="149"/>
      <c r="D187" s="150" t="s">
        <v>179</v>
      </c>
      <c r="E187" s="151" t="s">
        <v>19</v>
      </c>
      <c r="F187" s="152" t="s">
        <v>902</v>
      </c>
      <c r="H187" s="151" t="s">
        <v>19</v>
      </c>
      <c r="I187" s="153"/>
      <c r="L187" s="149"/>
      <c r="M187" s="154"/>
      <c r="T187" s="155"/>
      <c r="AT187" s="151" t="s">
        <v>179</v>
      </c>
      <c r="AU187" s="151" t="s">
        <v>85</v>
      </c>
      <c r="AV187" s="12" t="s">
        <v>83</v>
      </c>
      <c r="AW187" s="12" t="s">
        <v>37</v>
      </c>
      <c r="AX187" s="12" t="s">
        <v>76</v>
      </c>
      <c r="AY187" s="151" t="s">
        <v>168</v>
      </c>
    </row>
    <row r="188" spans="2:65" s="13" customFormat="1" ht="11.25">
      <c r="B188" s="156"/>
      <c r="D188" s="150" t="s">
        <v>179</v>
      </c>
      <c r="E188" s="157" t="s">
        <v>19</v>
      </c>
      <c r="F188" s="158" t="s">
        <v>928</v>
      </c>
      <c r="H188" s="159">
        <v>390.5</v>
      </c>
      <c r="I188" s="160"/>
      <c r="L188" s="156"/>
      <c r="M188" s="161"/>
      <c r="T188" s="162"/>
      <c r="AT188" s="157" t="s">
        <v>179</v>
      </c>
      <c r="AU188" s="157" t="s">
        <v>85</v>
      </c>
      <c r="AV188" s="13" t="s">
        <v>85</v>
      </c>
      <c r="AW188" s="13" t="s">
        <v>37</v>
      </c>
      <c r="AX188" s="13" t="s">
        <v>76</v>
      </c>
      <c r="AY188" s="157" t="s">
        <v>168</v>
      </c>
    </row>
    <row r="189" spans="2:65" s="14" customFormat="1" ht="11.25">
      <c r="B189" s="163"/>
      <c r="D189" s="150" t="s">
        <v>179</v>
      </c>
      <c r="E189" s="164" t="s">
        <v>19</v>
      </c>
      <c r="F189" s="165" t="s">
        <v>183</v>
      </c>
      <c r="H189" s="166">
        <v>1060</v>
      </c>
      <c r="I189" s="167"/>
      <c r="L189" s="163"/>
      <c r="M189" s="168"/>
      <c r="T189" s="169"/>
      <c r="AT189" s="164" t="s">
        <v>179</v>
      </c>
      <c r="AU189" s="164" t="s">
        <v>85</v>
      </c>
      <c r="AV189" s="14" t="s">
        <v>175</v>
      </c>
      <c r="AW189" s="14" t="s">
        <v>37</v>
      </c>
      <c r="AX189" s="14" t="s">
        <v>83</v>
      </c>
      <c r="AY189" s="164" t="s">
        <v>168</v>
      </c>
    </row>
    <row r="190" spans="2:65" s="1" customFormat="1" ht="66.75" customHeight="1">
      <c r="B190" s="33"/>
      <c r="C190" s="132" t="s">
        <v>248</v>
      </c>
      <c r="D190" s="132" t="s">
        <v>170</v>
      </c>
      <c r="E190" s="133" t="s">
        <v>767</v>
      </c>
      <c r="F190" s="134" t="s">
        <v>768</v>
      </c>
      <c r="G190" s="135" t="s">
        <v>173</v>
      </c>
      <c r="H190" s="136">
        <v>1060</v>
      </c>
      <c r="I190" s="137"/>
      <c r="J190" s="138">
        <f>ROUND(I190*H190,2)</f>
        <v>0</v>
      </c>
      <c r="K190" s="134" t="s">
        <v>174</v>
      </c>
      <c r="L190" s="33"/>
      <c r="M190" s="139" t="s">
        <v>19</v>
      </c>
      <c r="N190" s="140" t="s">
        <v>47</v>
      </c>
      <c r="P190" s="141">
        <f>O190*H190</f>
        <v>0</v>
      </c>
      <c r="Q190" s="141">
        <v>9.8000000000000004E-2</v>
      </c>
      <c r="R190" s="141">
        <f>Q190*H190</f>
        <v>103.88000000000001</v>
      </c>
      <c r="S190" s="141">
        <v>0</v>
      </c>
      <c r="T190" s="142">
        <f>S190*H190</f>
        <v>0</v>
      </c>
      <c r="AR190" s="143" t="s">
        <v>175</v>
      </c>
      <c r="AT190" s="143" t="s">
        <v>170</v>
      </c>
      <c r="AU190" s="143" t="s">
        <v>85</v>
      </c>
      <c r="AY190" s="18" t="s">
        <v>168</v>
      </c>
      <c r="BE190" s="144">
        <f>IF(N190="základní",J190,0)</f>
        <v>0</v>
      </c>
      <c r="BF190" s="144">
        <f>IF(N190="snížená",J190,0)</f>
        <v>0</v>
      </c>
      <c r="BG190" s="144">
        <f>IF(N190="zákl. přenesená",J190,0)</f>
        <v>0</v>
      </c>
      <c r="BH190" s="144">
        <f>IF(N190="sníž. přenesená",J190,0)</f>
        <v>0</v>
      </c>
      <c r="BI190" s="144">
        <f>IF(N190="nulová",J190,0)</f>
        <v>0</v>
      </c>
      <c r="BJ190" s="18" t="s">
        <v>83</v>
      </c>
      <c r="BK190" s="144">
        <f>ROUND(I190*H190,2)</f>
        <v>0</v>
      </c>
      <c r="BL190" s="18" t="s">
        <v>175</v>
      </c>
      <c r="BM190" s="143" t="s">
        <v>929</v>
      </c>
    </row>
    <row r="191" spans="2:65" s="1" customFormat="1" ht="11.25">
      <c r="B191" s="33"/>
      <c r="D191" s="145" t="s">
        <v>177</v>
      </c>
      <c r="F191" s="146" t="s">
        <v>770</v>
      </c>
      <c r="I191" s="147"/>
      <c r="L191" s="33"/>
      <c r="M191" s="148"/>
      <c r="T191" s="54"/>
      <c r="AT191" s="18" t="s">
        <v>177</v>
      </c>
      <c r="AU191" s="18" t="s">
        <v>85</v>
      </c>
    </row>
    <row r="192" spans="2:65" s="12" customFormat="1" ht="11.25">
      <c r="B192" s="149"/>
      <c r="D192" s="150" t="s">
        <v>179</v>
      </c>
      <c r="E192" s="151" t="s">
        <v>19</v>
      </c>
      <c r="F192" s="152" t="s">
        <v>930</v>
      </c>
      <c r="H192" s="151" t="s">
        <v>19</v>
      </c>
      <c r="I192" s="153"/>
      <c r="L192" s="149"/>
      <c r="M192" s="154"/>
      <c r="T192" s="155"/>
      <c r="AT192" s="151" t="s">
        <v>179</v>
      </c>
      <c r="AU192" s="151" t="s">
        <v>85</v>
      </c>
      <c r="AV192" s="12" t="s">
        <v>83</v>
      </c>
      <c r="AW192" s="12" t="s">
        <v>37</v>
      </c>
      <c r="AX192" s="12" t="s">
        <v>76</v>
      </c>
      <c r="AY192" s="151" t="s">
        <v>168</v>
      </c>
    </row>
    <row r="193" spans="2:65" s="12" customFormat="1" ht="11.25">
      <c r="B193" s="149"/>
      <c r="D193" s="150" t="s">
        <v>179</v>
      </c>
      <c r="E193" s="151" t="s">
        <v>19</v>
      </c>
      <c r="F193" s="152" t="s">
        <v>213</v>
      </c>
      <c r="H193" s="151" t="s">
        <v>19</v>
      </c>
      <c r="I193" s="153"/>
      <c r="L193" s="149"/>
      <c r="M193" s="154"/>
      <c r="T193" s="155"/>
      <c r="AT193" s="151" t="s">
        <v>179</v>
      </c>
      <c r="AU193" s="151" t="s">
        <v>85</v>
      </c>
      <c r="AV193" s="12" t="s">
        <v>83</v>
      </c>
      <c r="AW193" s="12" t="s">
        <v>37</v>
      </c>
      <c r="AX193" s="12" t="s">
        <v>76</v>
      </c>
      <c r="AY193" s="151" t="s">
        <v>168</v>
      </c>
    </row>
    <row r="194" spans="2:65" s="12" customFormat="1" ht="11.25">
      <c r="B194" s="149"/>
      <c r="D194" s="150" t="s">
        <v>179</v>
      </c>
      <c r="E194" s="151" t="s">
        <v>19</v>
      </c>
      <c r="F194" s="152" t="s">
        <v>896</v>
      </c>
      <c r="H194" s="151" t="s">
        <v>19</v>
      </c>
      <c r="I194" s="153"/>
      <c r="L194" s="149"/>
      <c r="M194" s="154"/>
      <c r="T194" s="155"/>
      <c r="AT194" s="151" t="s">
        <v>179</v>
      </c>
      <c r="AU194" s="151" t="s">
        <v>85</v>
      </c>
      <c r="AV194" s="12" t="s">
        <v>83</v>
      </c>
      <c r="AW194" s="12" t="s">
        <v>37</v>
      </c>
      <c r="AX194" s="12" t="s">
        <v>76</v>
      </c>
      <c r="AY194" s="151" t="s">
        <v>168</v>
      </c>
    </row>
    <row r="195" spans="2:65" s="13" customFormat="1" ht="11.25">
      <c r="B195" s="156"/>
      <c r="D195" s="150" t="s">
        <v>179</v>
      </c>
      <c r="E195" s="157" t="s">
        <v>19</v>
      </c>
      <c r="F195" s="158" t="s">
        <v>925</v>
      </c>
      <c r="H195" s="159">
        <v>128.5</v>
      </c>
      <c r="I195" s="160"/>
      <c r="L195" s="156"/>
      <c r="M195" s="161"/>
      <c r="T195" s="162"/>
      <c r="AT195" s="157" t="s">
        <v>179</v>
      </c>
      <c r="AU195" s="157" t="s">
        <v>85</v>
      </c>
      <c r="AV195" s="13" t="s">
        <v>85</v>
      </c>
      <c r="AW195" s="13" t="s">
        <v>37</v>
      </c>
      <c r="AX195" s="13" t="s">
        <v>76</v>
      </c>
      <c r="AY195" s="157" t="s">
        <v>168</v>
      </c>
    </row>
    <row r="196" spans="2:65" s="12" customFormat="1" ht="11.25">
      <c r="B196" s="149"/>
      <c r="D196" s="150" t="s">
        <v>179</v>
      </c>
      <c r="E196" s="151" t="s">
        <v>19</v>
      </c>
      <c r="F196" s="152" t="s">
        <v>898</v>
      </c>
      <c r="H196" s="151" t="s">
        <v>19</v>
      </c>
      <c r="I196" s="153"/>
      <c r="L196" s="149"/>
      <c r="M196" s="154"/>
      <c r="T196" s="155"/>
      <c r="AT196" s="151" t="s">
        <v>179</v>
      </c>
      <c r="AU196" s="151" t="s">
        <v>85</v>
      </c>
      <c r="AV196" s="12" t="s">
        <v>83</v>
      </c>
      <c r="AW196" s="12" t="s">
        <v>37</v>
      </c>
      <c r="AX196" s="12" t="s">
        <v>76</v>
      </c>
      <c r="AY196" s="151" t="s">
        <v>168</v>
      </c>
    </row>
    <row r="197" spans="2:65" s="13" customFormat="1" ht="11.25">
      <c r="B197" s="156"/>
      <c r="D197" s="150" t="s">
        <v>179</v>
      </c>
      <c r="E197" s="157" t="s">
        <v>19</v>
      </c>
      <c r="F197" s="158" t="s">
        <v>926</v>
      </c>
      <c r="H197" s="159">
        <v>334</v>
      </c>
      <c r="I197" s="160"/>
      <c r="L197" s="156"/>
      <c r="M197" s="161"/>
      <c r="T197" s="162"/>
      <c r="AT197" s="157" t="s">
        <v>179</v>
      </c>
      <c r="AU197" s="157" t="s">
        <v>85</v>
      </c>
      <c r="AV197" s="13" t="s">
        <v>85</v>
      </c>
      <c r="AW197" s="13" t="s">
        <v>37</v>
      </c>
      <c r="AX197" s="13" t="s">
        <v>76</v>
      </c>
      <c r="AY197" s="157" t="s">
        <v>168</v>
      </c>
    </row>
    <row r="198" spans="2:65" s="12" customFormat="1" ht="11.25">
      <c r="B198" s="149"/>
      <c r="D198" s="150" t="s">
        <v>179</v>
      </c>
      <c r="E198" s="151" t="s">
        <v>19</v>
      </c>
      <c r="F198" s="152" t="s">
        <v>900</v>
      </c>
      <c r="H198" s="151" t="s">
        <v>19</v>
      </c>
      <c r="I198" s="153"/>
      <c r="L198" s="149"/>
      <c r="M198" s="154"/>
      <c r="T198" s="155"/>
      <c r="AT198" s="151" t="s">
        <v>179</v>
      </c>
      <c r="AU198" s="151" t="s">
        <v>85</v>
      </c>
      <c r="AV198" s="12" t="s">
        <v>83</v>
      </c>
      <c r="AW198" s="12" t="s">
        <v>37</v>
      </c>
      <c r="AX198" s="12" t="s">
        <v>76</v>
      </c>
      <c r="AY198" s="151" t="s">
        <v>168</v>
      </c>
    </row>
    <row r="199" spans="2:65" s="13" customFormat="1" ht="11.25">
      <c r="B199" s="156"/>
      <c r="D199" s="150" t="s">
        <v>179</v>
      </c>
      <c r="E199" s="157" t="s">
        <v>19</v>
      </c>
      <c r="F199" s="158" t="s">
        <v>927</v>
      </c>
      <c r="H199" s="159">
        <v>207</v>
      </c>
      <c r="I199" s="160"/>
      <c r="L199" s="156"/>
      <c r="M199" s="161"/>
      <c r="T199" s="162"/>
      <c r="AT199" s="157" t="s">
        <v>179</v>
      </c>
      <c r="AU199" s="157" t="s">
        <v>85</v>
      </c>
      <c r="AV199" s="13" t="s">
        <v>85</v>
      </c>
      <c r="AW199" s="13" t="s">
        <v>37</v>
      </c>
      <c r="AX199" s="13" t="s">
        <v>76</v>
      </c>
      <c r="AY199" s="157" t="s">
        <v>168</v>
      </c>
    </row>
    <row r="200" spans="2:65" s="12" customFormat="1" ht="11.25">
      <c r="B200" s="149"/>
      <c r="D200" s="150" t="s">
        <v>179</v>
      </c>
      <c r="E200" s="151" t="s">
        <v>19</v>
      </c>
      <c r="F200" s="152" t="s">
        <v>902</v>
      </c>
      <c r="H200" s="151" t="s">
        <v>19</v>
      </c>
      <c r="I200" s="153"/>
      <c r="L200" s="149"/>
      <c r="M200" s="154"/>
      <c r="T200" s="155"/>
      <c r="AT200" s="151" t="s">
        <v>179</v>
      </c>
      <c r="AU200" s="151" t="s">
        <v>85</v>
      </c>
      <c r="AV200" s="12" t="s">
        <v>83</v>
      </c>
      <c r="AW200" s="12" t="s">
        <v>37</v>
      </c>
      <c r="AX200" s="12" t="s">
        <v>76</v>
      </c>
      <c r="AY200" s="151" t="s">
        <v>168</v>
      </c>
    </row>
    <row r="201" spans="2:65" s="13" customFormat="1" ht="11.25">
      <c r="B201" s="156"/>
      <c r="D201" s="150" t="s">
        <v>179</v>
      </c>
      <c r="E201" s="157" t="s">
        <v>19</v>
      </c>
      <c r="F201" s="158" t="s">
        <v>928</v>
      </c>
      <c r="H201" s="159">
        <v>390.5</v>
      </c>
      <c r="I201" s="160"/>
      <c r="L201" s="156"/>
      <c r="M201" s="161"/>
      <c r="T201" s="162"/>
      <c r="AT201" s="157" t="s">
        <v>179</v>
      </c>
      <c r="AU201" s="157" t="s">
        <v>85</v>
      </c>
      <c r="AV201" s="13" t="s">
        <v>85</v>
      </c>
      <c r="AW201" s="13" t="s">
        <v>37</v>
      </c>
      <c r="AX201" s="13" t="s">
        <v>76</v>
      </c>
      <c r="AY201" s="157" t="s">
        <v>168</v>
      </c>
    </row>
    <row r="202" spans="2:65" s="14" customFormat="1" ht="11.25">
      <c r="B202" s="163"/>
      <c r="D202" s="150" t="s">
        <v>179</v>
      </c>
      <c r="E202" s="164" t="s">
        <v>19</v>
      </c>
      <c r="F202" s="165" t="s">
        <v>183</v>
      </c>
      <c r="H202" s="166">
        <v>1060</v>
      </c>
      <c r="I202" s="167"/>
      <c r="L202" s="163"/>
      <c r="M202" s="168"/>
      <c r="T202" s="169"/>
      <c r="AT202" s="164" t="s">
        <v>179</v>
      </c>
      <c r="AU202" s="164" t="s">
        <v>85</v>
      </c>
      <c r="AV202" s="14" t="s">
        <v>175</v>
      </c>
      <c r="AW202" s="14" t="s">
        <v>37</v>
      </c>
      <c r="AX202" s="14" t="s">
        <v>83</v>
      </c>
      <c r="AY202" s="164" t="s">
        <v>168</v>
      </c>
    </row>
    <row r="203" spans="2:65" s="1" customFormat="1" ht="24.2" customHeight="1">
      <c r="B203" s="33"/>
      <c r="C203" s="181" t="s">
        <v>272</v>
      </c>
      <c r="D203" s="181" t="s">
        <v>446</v>
      </c>
      <c r="E203" s="182" t="s">
        <v>772</v>
      </c>
      <c r="F203" s="183" t="s">
        <v>773</v>
      </c>
      <c r="G203" s="184" t="s">
        <v>173</v>
      </c>
      <c r="H203" s="185">
        <v>1070.5999999999999</v>
      </c>
      <c r="I203" s="186"/>
      <c r="J203" s="187">
        <f>ROUND(I203*H203,2)</f>
        <v>0</v>
      </c>
      <c r="K203" s="183" t="s">
        <v>322</v>
      </c>
      <c r="L203" s="188"/>
      <c r="M203" s="189" t="s">
        <v>19</v>
      </c>
      <c r="N203" s="190" t="s">
        <v>47</v>
      </c>
      <c r="P203" s="141">
        <f>O203*H203</f>
        <v>0</v>
      </c>
      <c r="Q203" s="141">
        <v>0.14499999999999999</v>
      </c>
      <c r="R203" s="141">
        <f>Q203*H203</f>
        <v>155.23699999999997</v>
      </c>
      <c r="S203" s="141">
        <v>0</v>
      </c>
      <c r="T203" s="142">
        <f>S203*H203</f>
        <v>0</v>
      </c>
      <c r="AR203" s="143" t="s">
        <v>230</v>
      </c>
      <c r="AT203" s="143" t="s">
        <v>446</v>
      </c>
      <c r="AU203" s="143" t="s">
        <v>85</v>
      </c>
      <c r="AY203" s="18" t="s">
        <v>168</v>
      </c>
      <c r="BE203" s="144">
        <f>IF(N203="základní",J203,0)</f>
        <v>0</v>
      </c>
      <c r="BF203" s="144">
        <f>IF(N203="snížená",J203,0)</f>
        <v>0</v>
      </c>
      <c r="BG203" s="144">
        <f>IF(N203="zákl. přenesená",J203,0)</f>
        <v>0</v>
      </c>
      <c r="BH203" s="144">
        <f>IF(N203="sníž. přenesená",J203,0)</f>
        <v>0</v>
      </c>
      <c r="BI203" s="144">
        <f>IF(N203="nulová",J203,0)</f>
        <v>0</v>
      </c>
      <c r="BJ203" s="18" t="s">
        <v>83</v>
      </c>
      <c r="BK203" s="144">
        <f>ROUND(I203*H203,2)</f>
        <v>0</v>
      </c>
      <c r="BL203" s="18" t="s">
        <v>175</v>
      </c>
      <c r="BM203" s="143" t="s">
        <v>931</v>
      </c>
    </row>
    <row r="204" spans="2:65" s="1" customFormat="1" ht="19.5">
      <c r="B204" s="33"/>
      <c r="D204" s="150" t="s">
        <v>324</v>
      </c>
      <c r="F204" s="177" t="s">
        <v>775</v>
      </c>
      <c r="I204" s="147"/>
      <c r="L204" s="33"/>
      <c r="M204" s="148"/>
      <c r="T204" s="54"/>
      <c r="AT204" s="18" t="s">
        <v>324</v>
      </c>
      <c r="AU204" s="18" t="s">
        <v>85</v>
      </c>
    </row>
    <row r="205" spans="2:65" s="12" customFormat="1" ht="11.25">
      <c r="B205" s="149"/>
      <c r="D205" s="150" t="s">
        <v>179</v>
      </c>
      <c r="E205" s="151" t="s">
        <v>19</v>
      </c>
      <c r="F205" s="152" t="s">
        <v>776</v>
      </c>
      <c r="H205" s="151" t="s">
        <v>19</v>
      </c>
      <c r="I205" s="153"/>
      <c r="L205" s="149"/>
      <c r="M205" s="154"/>
      <c r="T205" s="155"/>
      <c r="AT205" s="151" t="s">
        <v>179</v>
      </c>
      <c r="AU205" s="151" t="s">
        <v>85</v>
      </c>
      <c r="AV205" s="12" t="s">
        <v>83</v>
      </c>
      <c r="AW205" s="12" t="s">
        <v>37</v>
      </c>
      <c r="AX205" s="12" t="s">
        <v>76</v>
      </c>
      <c r="AY205" s="151" t="s">
        <v>168</v>
      </c>
    </row>
    <row r="206" spans="2:65" s="12" customFormat="1" ht="11.25">
      <c r="B206" s="149"/>
      <c r="D206" s="150" t="s">
        <v>179</v>
      </c>
      <c r="E206" s="151" t="s">
        <v>19</v>
      </c>
      <c r="F206" s="152" t="s">
        <v>932</v>
      </c>
      <c r="H206" s="151" t="s">
        <v>19</v>
      </c>
      <c r="I206" s="153"/>
      <c r="L206" s="149"/>
      <c r="M206" s="154"/>
      <c r="T206" s="155"/>
      <c r="AT206" s="151" t="s">
        <v>179</v>
      </c>
      <c r="AU206" s="151" t="s">
        <v>85</v>
      </c>
      <c r="AV206" s="12" t="s">
        <v>83</v>
      </c>
      <c r="AW206" s="12" t="s">
        <v>37</v>
      </c>
      <c r="AX206" s="12" t="s">
        <v>76</v>
      </c>
      <c r="AY206" s="151" t="s">
        <v>168</v>
      </c>
    </row>
    <row r="207" spans="2:65" s="13" customFormat="1" ht="11.25">
      <c r="B207" s="156"/>
      <c r="D207" s="150" t="s">
        <v>179</v>
      </c>
      <c r="E207" s="157" t="s">
        <v>19</v>
      </c>
      <c r="F207" s="158" t="s">
        <v>933</v>
      </c>
      <c r="H207" s="159">
        <v>1070.5999999999999</v>
      </c>
      <c r="I207" s="160"/>
      <c r="L207" s="156"/>
      <c r="M207" s="161"/>
      <c r="T207" s="162"/>
      <c r="AT207" s="157" t="s">
        <v>179</v>
      </c>
      <c r="AU207" s="157" t="s">
        <v>85</v>
      </c>
      <c r="AV207" s="13" t="s">
        <v>85</v>
      </c>
      <c r="AW207" s="13" t="s">
        <v>37</v>
      </c>
      <c r="AX207" s="13" t="s">
        <v>76</v>
      </c>
      <c r="AY207" s="157" t="s">
        <v>168</v>
      </c>
    </row>
    <row r="208" spans="2:65" s="14" customFormat="1" ht="11.25">
      <c r="B208" s="163"/>
      <c r="D208" s="150" t="s">
        <v>179</v>
      </c>
      <c r="E208" s="164" t="s">
        <v>19</v>
      </c>
      <c r="F208" s="165" t="s">
        <v>183</v>
      </c>
      <c r="H208" s="166">
        <v>1070.5999999999999</v>
      </c>
      <c r="I208" s="167"/>
      <c r="L208" s="163"/>
      <c r="M208" s="168"/>
      <c r="T208" s="169"/>
      <c r="AT208" s="164" t="s">
        <v>179</v>
      </c>
      <c r="AU208" s="164" t="s">
        <v>85</v>
      </c>
      <c r="AV208" s="14" t="s">
        <v>175</v>
      </c>
      <c r="AW208" s="14" t="s">
        <v>37</v>
      </c>
      <c r="AX208" s="14" t="s">
        <v>83</v>
      </c>
      <c r="AY208" s="164" t="s">
        <v>168</v>
      </c>
    </row>
    <row r="209" spans="2:65" s="11" customFormat="1" ht="22.9" customHeight="1">
      <c r="B209" s="120"/>
      <c r="D209" s="121" t="s">
        <v>75</v>
      </c>
      <c r="E209" s="130" t="s">
        <v>241</v>
      </c>
      <c r="F209" s="130" t="s">
        <v>318</v>
      </c>
      <c r="I209" s="123"/>
      <c r="J209" s="131">
        <f>BK209</f>
        <v>0</v>
      </c>
      <c r="L209" s="120"/>
      <c r="M209" s="125"/>
      <c r="P209" s="126">
        <f>SUM(P210:P241)</f>
        <v>0</v>
      </c>
      <c r="R209" s="126">
        <f>SUM(R210:R241)</f>
        <v>97.576018000000005</v>
      </c>
      <c r="T209" s="127">
        <f>SUM(T210:T241)</f>
        <v>0</v>
      </c>
      <c r="AR209" s="121" t="s">
        <v>83</v>
      </c>
      <c r="AT209" s="128" t="s">
        <v>75</v>
      </c>
      <c r="AU209" s="128" t="s">
        <v>83</v>
      </c>
      <c r="AY209" s="121" t="s">
        <v>168</v>
      </c>
      <c r="BK209" s="129">
        <f>SUM(BK210:BK241)</f>
        <v>0</v>
      </c>
    </row>
    <row r="210" spans="2:65" s="1" customFormat="1" ht="49.15" customHeight="1">
      <c r="B210" s="33"/>
      <c r="C210" s="132" t="s">
        <v>8</v>
      </c>
      <c r="D210" s="132" t="s">
        <v>170</v>
      </c>
      <c r="E210" s="133" t="s">
        <v>452</v>
      </c>
      <c r="F210" s="134" t="s">
        <v>453</v>
      </c>
      <c r="G210" s="135" t="s">
        <v>251</v>
      </c>
      <c r="H210" s="136">
        <v>332</v>
      </c>
      <c r="I210" s="137"/>
      <c r="J210" s="138">
        <f>ROUND(I210*H210,2)</f>
        <v>0</v>
      </c>
      <c r="K210" s="134" t="s">
        <v>174</v>
      </c>
      <c r="L210" s="33"/>
      <c r="M210" s="139" t="s">
        <v>19</v>
      </c>
      <c r="N210" s="140" t="s">
        <v>47</v>
      </c>
      <c r="P210" s="141">
        <f>O210*H210</f>
        <v>0</v>
      </c>
      <c r="Q210" s="141">
        <v>0.16850000000000001</v>
      </c>
      <c r="R210" s="141">
        <f>Q210*H210</f>
        <v>55.942</v>
      </c>
      <c r="S210" s="141">
        <v>0</v>
      </c>
      <c r="T210" s="142">
        <f>S210*H210</f>
        <v>0</v>
      </c>
      <c r="AR210" s="143" t="s">
        <v>175</v>
      </c>
      <c r="AT210" s="143" t="s">
        <v>170</v>
      </c>
      <c r="AU210" s="143" t="s">
        <v>85</v>
      </c>
      <c r="AY210" s="18" t="s">
        <v>168</v>
      </c>
      <c r="BE210" s="144">
        <f>IF(N210="základní",J210,0)</f>
        <v>0</v>
      </c>
      <c r="BF210" s="144">
        <f>IF(N210="snížená",J210,0)</f>
        <v>0</v>
      </c>
      <c r="BG210" s="144">
        <f>IF(N210="zákl. přenesená",J210,0)</f>
        <v>0</v>
      </c>
      <c r="BH210" s="144">
        <f>IF(N210="sníž. přenesená",J210,0)</f>
        <v>0</v>
      </c>
      <c r="BI210" s="144">
        <f>IF(N210="nulová",J210,0)</f>
        <v>0</v>
      </c>
      <c r="BJ210" s="18" t="s">
        <v>83</v>
      </c>
      <c r="BK210" s="144">
        <f>ROUND(I210*H210,2)</f>
        <v>0</v>
      </c>
      <c r="BL210" s="18" t="s">
        <v>175</v>
      </c>
      <c r="BM210" s="143" t="s">
        <v>934</v>
      </c>
    </row>
    <row r="211" spans="2:65" s="1" customFormat="1" ht="11.25">
      <c r="B211" s="33"/>
      <c r="D211" s="145" t="s">
        <v>177</v>
      </c>
      <c r="F211" s="146" t="s">
        <v>455</v>
      </c>
      <c r="I211" s="147"/>
      <c r="L211" s="33"/>
      <c r="M211" s="148"/>
      <c r="T211" s="54"/>
      <c r="AT211" s="18" t="s">
        <v>177</v>
      </c>
      <c r="AU211" s="18" t="s">
        <v>85</v>
      </c>
    </row>
    <row r="212" spans="2:65" s="12" customFormat="1" ht="11.25">
      <c r="B212" s="149"/>
      <c r="D212" s="150" t="s">
        <v>179</v>
      </c>
      <c r="E212" s="151" t="s">
        <v>19</v>
      </c>
      <c r="F212" s="152" t="s">
        <v>456</v>
      </c>
      <c r="H212" s="151" t="s">
        <v>19</v>
      </c>
      <c r="I212" s="153"/>
      <c r="L212" s="149"/>
      <c r="M212" s="154"/>
      <c r="T212" s="155"/>
      <c r="AT212" s="151" t="s">
        <v>179</v>
      </c>
      <c r="AU212" s="151" t="s">
        <v>85</v>
      </c>
      <c r="AV212" s="12" t="s">
        <v>83</v>
      </c>
      <c r="AW212" s="12" t="s">
        <v>37</v>
      </c>
      <c r="AX212" s="12" t="s">
        <v>76</v>
      </c>
      <c r="AY212" s="151" t="s">
        <v>168</v>
      </c>
    </row>
    <row r="213" spans="2:65" s="12" customFormat="1" ht="11.25">
      <c r="B213" s="149"/>
      <c r="D213" s="150" t="s">
        <v>179</v>
      </c>
      <c r="E213" s="151" t="s">
        <v>19</v>
      </c>
      <c r="F213" s="152" t="s">
        <v>213</v>
      </c>
      <c r="H213" s="151" t="s">
        <v>19</v>
      </c>
      <c r="I213" s="153"/>
      <c r="L213" s="149"/>
      <c r="M213" s="154"/>
      <c r="T213" s="155"/>
      <c r="AT213" s="151" t="s">
        <v>179</v>
      </c>
      <c r="AU213" s="151" t="s">
        <v>85</v>
      </c>
      <c r="AV213" s="12" t="s">
        <v>83</v>
      </c>
      <c r="AW213" s="12" t="s">
        <v>37</v>
      </c>
      <c r="AX213" s="12" t="s">
        <v>76</v>
      </c>
      <c r="AY213" s="151" t="s">
        <v>168</v>
      </c>
    </row>
    <row r="214" spans="2:65" s="12" customFormat="1" ht="11.25">
      <c r="B214" s="149"/>
      <c r="D214" s="150" t="s">
        <v>179</v>
      </c>
      <c r="E214" s="151" t="s">
        <v>19</v>
      </c>
      <c r="F214" s="152" t="s">
        <v>896</v>
      </c>
      <c r="H214" s="151" t="s">
        <v>19</v>
      </c>
      <c r="I214" s="153"/>
      <c r="L214" s="149"/>
      <c r="M214" s="154"/>
      <c r="T214" s="155"/>
      <c r="AT214" s="151" t="s">
        <v>179</v>
      </c>
      <c r="AU214" s="151" t="s">
        <v>85</v>
      </c>
      <c r="AV214" s="12" t="s">
        <v>83</v>
      </c>
      <c r="AW214" s="12" t="s">
        <v>37</v>
      </c>
      <c r="AX214" s="12" t="s">
        <v>76</v>
      </c>
      <c r="AY214" s="151" t="s">
        <v>168</v>
      </c>
    </row>
    <row r="215" spans="2:65" s="13" customFormat="1" ht="11.25">
      <c r="B215" s="156"/>
      <c r="D215" s="150" t="s">
        <v>179</v>
      </c>
      <c r="E215" s="157" t="s">
        <v>19</v>
      </c>
      <c r="F215" s="158" t="s">
        <v>935</v>
      </c>
      <c r="H215" s="159">
        <v>88</v>
      </c>
      <c r="I215" s="160"/>
      <c r="L215" s="156"/>
      <c r="M215" s="161"/>
      <c r="T215" s="162"/>
      <c r="AT215" s="157" t="s">
        <v>179</v>
      </c>
      <c r="AU215" s="157" t="s">
        <v>85</v>
      </c>
      <c r="AV215" s="13" t="s">
        <v>85</v>
      </c>
      <c r="AW215" s="13" t="s">
        <v>37</v>
      </c>
      <c r="AX215" s="13" t="s">
        <v>76</v>
      </c>
      <c r="AY215" s="157" t="s">
        <v>168</v>
      </c>
    </row>
    <row r="216" spans="2:65" s="12" customFormat="1" ht="11.25">
      <c r="B216" s="149"/>
      <c r="D216" s="150" t="s">
        <v>179</v>
      </c>
      <c r="E216" s="151" t="s">
        <v>19</v>
      </c>
      <c r="F216" s="152" t="s">
        <v>898</v>
      </c>
      <c r="H216" s="151" t="s">
        <v>19</v>
      </c>
      <c r="I216" s="153"/>
      <c r="L216" s="149"/>
      <c r="M216" s="154"/>
      <c r="T216" s="155"/>
      <c r="AT216" s="151" t="s">
        <v>179</v>
      </c>
      <c r="AU216" s="151" t="s">
        <v>85</v>
      </c>
      <c r="AV216" s="12" t="s">
        <v>83</v>
      </c>
      <c r="AW216" s="12" t="s">
        <v>37</v>
      </c>
      <c r="AX216" s="12" t="s">
        <v>76</v>
      </c>
      <c r="AY216" s="151" t="s">
        <v>168</v>
      </c>
    </row>
    <row r="217" spans="2:65" s="13" customFormat="1" ht="11.25">
      <c r="B217" s="156"/>
      <c r="D217" s="150" t="s">
        <v>179</v>
      </c>
      <c r="E217" s="157" t="s">
        <v>19</v>
      </c>
      <c r="F217" s="158" t="s">
        <v>936</v>
      </c>
      <c r="H217" s="159">
        <v>97</v>
      </c>
      <c r="I217" s="160"/>
      <c r="L217" s="156"/>
      <c r="M217" s="161"/>
      <c r="T217" s="162"/>
      <c r="AT217" s="157" t="s">
        <v>179</v>
      </c>
      <c r="AU217" s="157" t="s">
        <v>85</v>
      </c>
      <c r="AV217" s="13" t="s">
        <v>85</v>
      </c>
      <c r="AW217" s="13" t="s">
        <v>37</v>
      </c>
      <c r="AX217" s="13" t="s">
        <v>76</v>
      </c>
      <c r="AY217" s="157" t="s">
        <v>168</v>
      </c>
    </row>
    <row r="218" spans="2:65" s="12" customFormat="1" ht="11.25">
      <c r="B218" s="149"/>
      <c r="D218" s="150" t="s">
        <v>179</v>
      </c>
      <c r="E218" s="151" t="s">
        <v>19</v>
      </c>
      <c r="F218" s="152" t="s">
        <v>900</v>
      </c>
      <c r="H218" s="151" t="s">
        <v>19</v>
      </c>
      <c r="I218" s="153"/>
      <c r="L218" s="149"/>
      <c r="M218" s="154"/>
      <c r="T218" s="155"/>
      <c r="AT218" s="151" t="s">
        <v>179</v>
      </c>
      <c r="AU218" s="151" t="s">
        <v>85</v>
      </c>
      <c r="AV218" s="12" t="s">
        <v>83</v>
      </c>
      <c r="AW218" s="12" t="s">
        <v>37</v>
      </c>
      <c r="AX218" s="12" t="s">
        <v>76</v>
      </c>
      <c r="AY218" s="151" t="s">
        <v>168</v>
      </c>
    </row>
    <row r="219" spans="2:65" s="13" customFormat="1" ht="11.25">
      <c r="B219" s="156"/>
      <c r="D219" s="150" t="s">
        <v>179</v>
      </c>
      <c r="E219" s="157" t="s">
        <v>19</v>
      </c>
      <c r="F219" s="158" t="s">
        <v>937</v>
      </c>
      <c r="H219" s="159">
        <v>61</v>
      </c>
      <c r="I219" s="160"/>
      <c r="L219" s="156"/>
      <c r="M219" s="161"/>
      <c r="T219" s="162"/>
      <c r="AT219" s="157" t="s">
        <v>179</v>
      </c>
      <c r="AU219" s="157" t="s">
        <v>85</v>
      </c>
      <c r="AV219" s="13" t="s">
        <v>85</v>
      </c>
      <c r="AW219" s="13" t="s">
        <v>37</v>
      </c>
      <c r="AX219" s="13" t="s">
        <v>76</v>
      </c>
      <c r="AY219" s="157" t="s">
        <v>168</v>
      </c>
    </row>
    <row r="220" spans="2:65" s="12" customFormat="1" ht="11.25">
      <c r="B220" s="149"/>
      <c r="D220" s="150" t="s">
        <v>179</v>
      </c>
      <c r="E220" s="151" t="s">
        <v>19</v>
      </c>
      <c r="F220" s="152" t="s">
        <v>902</v>
      </c>
      <c r="H220" s="151" t="s">
        <v>19</v>
      </c>
      <c r="I220" s="153"/>
      <c r="L220" s="149"/>
      <c r="M220" s="154"/>
      <c r="T220" s="155"/>
      <c r="AT220" s="151" t="s">
        <v>179</v>
      </c>
      <c r="AU220" s="151" t="s">
        <v>85</v>
      </c>
      <c r="AV220" s="12" t="s">
        <v>83</v>
      </c>
      <c r="AW220" s="12" t="s">
        <v>37</v>
      </c>
      <c r="AX220" s="12" t="s">
        <v>76</v>
      </c>
      <c r="AY220" s="151" t="s">
        <v>168</v>
      </c>
    </row>
    <row r="221" spans="2:65" s="13" customFormat="1" ht="11.25">
      <c r="B221" s="156"/>
      <c r="D221" s="150" t="s">
        <v>179</v>
      </c>
      <c r="E221" s="157" t="s">
        <v>19</v>
      </c>
      <c r="F221" s="158" t="s">
        <v>938</v>
      </c>
      <c r="H221" s="159">
        <v>86</v>
      </c>
      <c r="I221" s="160"/>
      <c r="L221" s="156"/>
      <c r="M221" s="161"/>
      <c r="T221" s="162"/>
      <c r="AT221" s="157" t="s">
        <v>179</v>
      </c>
      <c r="AU221" s="157" t="s">
        <v>85</v>
      </c>
      <c r="AV221" s="13" t="s">
        <v>85</v>
      </c>
      <c r="AW221" s="13" t="s">
        <v>37</v>
      </c>
      <c r="AX221" s="13" t="s">
        <v>76</v>
      </c>
      <c r="AY221" s="157" t="s">
        <v>168</v>
      </c>
    </row>
    <row r="222" spans="2:65" s="14" customFormat="1" ht="11.25">
      <c r="B222" s="163"/>
      <c r="D222" s="150" t="s">
        <v>179</v>
      </c>
      <c r="E222" s="164" t="s">
        <v>19</v>
      </c>
      <c r="F222" s="165" t="s">
        <v>183</v>
      </c>
      <c r="H222" s="166">
        <v>332</v>
      </c>
      <c r="I222" s="167"/>
      <c r="L222" s="163"/>
      <c r="M222" s="168"/>
      <c r="T222" s="169"/>
      <c r="AT222" s="164" t="s">
        <v>179</v>
      </c>
      <c r="AU222" s="164" t="s">
        <v>85</v>
      </c>
      <c r="AV222" s="14" t="s">
        <v>175</v>
      </c>
      <c r="AW222" s="14" t="s">
        <v>37</v>
      </c>
      <c r="AX222" s="14" t="s">
        <v>83</v>
      </c>
      <c r="AY222" s="164" t="s">
        <v>168</v>
      </c>
    </row>
    <row r="223" spans="2:65" s="1" customFormat="1" ht="16.5" customHeight="1">
      <c r="B223" s="33"/>
      <c r="C223" s="181" t="s">
        <v>288</v>
      </c>
      <c r="D223" s="181" t="s">
        <v>446</v>
      </c>
      <c r="E223" s="182" t="s">
        <v>465</v>
      </c>
      <c r="F223" s="183" t="s">
        <v>466</v>
      </c>
      <c r="G223" s="184" t="s">
        <v>251</v>
      </c>
      <c r="H223" s="185">
        <v>323.2</v>
      </c>
      <c r="I223" s="186"/>
      <c r="J223" s="187">
        <f>ROUND(I223*H223,2)</f>
        <v>0</v>
      </c>
      <c r="K223" s="183" t="s">
        <v>174</v>
      </c>
      <c r="L223" s="188"/>
      <c r="M223" s="189" t="s">
        <v>19</v>
      </c>
      <c r="N223" s="190" t="s">
        <v>47</v>
      </c>
      <c r="P223" s="141">
        <f>O223*H223</f>
        <v>0</v>
      </c>
      <c r="Q223" s="141">
        <v>0.08</v>
      </c>
      <c r="R223" s="141">
        <f>Q223*H223</f>
        <v>25.855999999999998</v>
      </c>
      <c r="S223" s="141">
        <v>0</v>
      </c>
      <c r="T223" s="142">
        <f>S223*H223</f>
        <v>0</v>
      </c>
      <c r="AR223" s="143" t="s">
        <v>230</v>
      </c>
      <c r="AT223" s="143" t="s">
        <v>446</v>
      </c>
      <c r="AU223" s="143" t="s">
        <v>85</v>
      </c>
      <c r="AY223" s="18" t="s">
        <v>168</v>
      </c>
      <c r="BE223" s="144">
        <f>IF(N223="základní",J223,0)</f>
        <v>0</v>
      </c>
      <c r="BF223" s="144">
        <f>IF(N223="snížená",J223,0)</f>
        <v>0</v>
      </c>
      <c r="BG223" s="144">
        <f>IF(N223="zákl. přenesená",J223,0)</f>
        <v>0</v>
      </c>
      <c r="BH223" s="144">
        <f>IF(N223="sníž. přenesená",J223,0)</f>
        <v>0</v>
      </c>
      <c r="BI223" s="144">
        <f>IF(N223="nulová",J223,0)</f>
        <v>0</v>
      </c>
      <c r="BJ223" s="18" t="s">
        <v>83</v>
      </c>
      <c r="BK223" s="144">
        <f>ROUND(I223*H223,2)</f>
        <v>0</v>
      </c>
      <c r="BL223" s="18" t="s">
        <v>175</v>
      </c>
      <c r="BM223" s="143" t="s">
        <v>939</v>
      </c>
    </row>
    <row r="224" spans="2:65" s="12" customFormat="1" ht="11.25">
      <c r="B224" s="149"/>
      <c r="D224" s="150" t="s">
        <v>179</v>
      </c>
      <c r="E224" s="151" t="s">
        <v>19</v>
      </c>
      <c r="F224" s="152" t="s">
        <v>463</v>
      </c>
      <c r="H224" s="151" t="s">
        <v>19</v>
      </c>
      <c r="I224" s="153"/>
      <c r="L224" s="149"/>
      <c r="M224" s="154"/>
      <c r="T224" s="155"/>
      <c r="AT224" s="151" t="s">
        <v>179</v>
      </c>
      <c r="AU224" s="151" t="s">
        <v>85</v>
      </c>
      <c r="AV224" s="12" t="s">
        <v>83</v>
      </c>
      <c r="AW224" s="12" t="s">
        <v>37</v>
      </c>
      <c r="AX224" s="12" t="s">
        <v>76</v>
      </c>
      <c r="AY224" s="151" t="s">
        <v>168</v>
      </c>
    </row>
    <row r="225" spans="2:65" s="13" customFormat="1" ht="11.25">
      <c r="B225" s="156"/>
      <c r="D225" s="150" t="s">
        <v>179</v>
      </c>
      <c r="E225" s="157" t="s">
        <v>19</v>
      </c>
      <c r="F225" s="158" t="s">
        <v>940</v>
      </c>
      <c r="H225" s="159">
        <v>323.2</v>
      </c>
      <c r="I225" s="160"/>
      <c r="L225" s="156"/>
      <c r="M225" s="161"/>
      <c r="T225" s="162"/>
      <c r="AT225" s="157" t="s">
        <v>179</v>
      </c>
      <c r="AU225" s="157" t="s">
        <v>85</v>
      </c>
      <c r="AV225" s="13" t="s">
        <v>85</v>
      </c>
      <c r="AW225" s="13" t="s">
        <v>37</v>
      </c>
      <c r="AX225" s="13" t="s">
        <v>76</v>
      </c>
      <c r="AY225" s="157" t="s">
        <v>168</v>
      </c>
    </row>
    <row r="226" spans="2:65" s="14" customFormat="1" ht="11.25">
      <c r="B226" s="163"/>
      <c r="D226" s="150" t="s">
        <v>179</v>
      </c>
      <c r="E226" s="164" t="s">
        <v>19</v>
      </c>
      <c r="F226" s="165" t="s">
        <v>183</v>
      </c>
      <c r="H226" s="166">
        <v>323.2</v>
      </c>
      <c r="I226" s="167"/>
      <c r="L226" s="163"/>
      <c r="M226" s="168"/>
      <c r="T226" s="169"/>
      <c r="AT226" s="164" t="s">
        <v>179</v>
      </c>
      <c r="AU226" s="164" t="s">
        <v>85</v>
      </c>
      <c r="AV226" s="14" t="s">
        <v>175</v>
      </c>
      <c r="AW226" s="14" t="s">
        <v>37</v>
      </c>
      <c r="AX226" s="14" t="s">
        <v>83</v>
      </c>
      <c r="AY226" s="164" t="s">
        <v>168</v>
      </c>
    </row>
    <row r="227" spans="2:65" s="1" customFormat="1" ht="24.2" customHeight="1">
      <c r="B227" s="33"/>
      <c r="C227" s="181" t="s">
        <v>295</v>
      </c>
      <c r="D227" s="181" t="s">
        <v>446</v>
      </c>
      <c r="E227" s="182" t="s">
        <v>469</v>
      </c>
      <c r="F227" s="183" t="s">
        <v>470</v>
      </c>
      <c r="G227" s="184" t="s">
        <v>251</v>
      </c>
      <c r="H227" s="185">
        <v>12.12</v>
      </c>
      <c r="I227" s="186"/>
      <c r="J227" s="187">
        <f>ROUND(I227*H227,2)</f>
        <v>0</v>
      </c>
      <c r="K227" s="183" t="s">
        <v>174</v>
      </c>
      <c r="L227" s="188"/>
      <c r="M227" s="189" t="s">
        <v>19</v>
      </c>
      <c r="N227" s="190" t="s">
        <v>47</v>
      </c>
      <c r="P227" s="141">
        <f>O227*H227</f>
        <v>0</v>
      </c>
      <c r="Q227" s="141">
        <v>6.5670000000000006E-2</v>
      </c>
      <c r="R227" s="141">
        <f>Q227*H227</f>
        <v>0.79592039999999997</v>
      </c>
      <c r="S227" s="141">
        <v>0</v>
      </c>
      <c r="T227" s="142">
        <f>S227*H227</f>
        <v>0</v>
      </c>
      <c r="AR227" s="143" t="s">
        <v>230</v>
      </c>
      <c r="AT227" s="143" t="s">
        <v>446</v>
      </c>
      <c r="AU227" s="143" t="s">
        <v>85</v>
      </c>
      <c r="AY227" s="18" t="s">
        <v>168</v>
      </c>
      <c r="BE227" s="144">
        <f>IF(N227="základní",J227,0)</f>
        <v>0</v>
      </c>
      <c r="BF227" s="144">
        <f>IF(N227="snížená",J227,0)</f>
        <v>0</v>
      </c>
      <c r="BG227" s="144">
        <f>IF(N227="zákl. přenesená",J227,0)</f>
        <v>0</v>
      </c>
      <c r="BH227" s="144">
        <f>IF(N227="sníž. přenesená",J227,0)</f>
        <v>0</v>
      </c>
      <c r="BI227" s="144">
        <f>IF(N227="nulová",J227,0)</f>
        <v>0</v>
      </c>
      <c r="BJ227" s="18" t="s">
        <v>83</v>
      </c>
      <c r="BK227" s="144">
        <f>ROUND(I227*H227,2)</f>
        <v>0</v>
      </c>
      <c r="BL227" s="18" t="s">
        <v>175</v>
      </c>
      <c r="BM227" s="143" t="s">
        <v>941</v>
      </c>
    </row>
    <row r="228" spans="2:65" s="12" customFormat="1" ht="11.25">
      <c r="B228" s="149"/>
      <c r="D228" s="150" t="s">
        <v>179</v>
      </c>
      <c r="E228" s="151" t="s">
        <v>19</v>
      </c>
      <c r="F228" s="152" t="s">
        <v>942</v>
      </c>
      <c r="H228" s="151" t="s">
        <v>19</v>
      </c>
      <c r="I228" s="153"/>
      <c r="L228" s="149"/>
      <c r="M228" s="154"/>
      <c r="T228" s="155"/>
      <c r="AT228" s="151" t="s">
        <v>179</v>
      </c>
      <c r="AU228" s="151" t="s">
        <v>85</v>
      </c>
      <c r="AV228" s="12" t="s">
        <v>83</v>
      </c>
      <c r="AW228" s="12" t="s">
        <v>37</v>
      </c>
      <c r="AX228" s="12" t="s">
        <v>76</v>
      </c>
      <c r="AY228" s="151" t="s">
        <v>168</v>
      </c>
    </row>
    <row r="229" spans="2:65" s="13" customFormat="1" ht="11.25">
      <c r="B229" s="156"/>
      <c r="D229" s="150" t="s">
        <v>179</v>
      </c>
      <c r="E229" s="157" t="s">
        <v>19</v>
      </c>
      <c r="F229" s="158" t="s">
        <v>943</v>
      </c>
      <c r="H229" s="159">
        <v>12.12</v>
      </c>
      <c r="I229" s="160"/>
      <c r="L229" s="156"/>
      <c r="M229" s="161"/>
      <c r="T229" s="162"/>
      <c r="AT229" s="157" t="s">
        <v>179</v>
      </c>
      <c r="AU229" s="157" t="s">
        <v>85</v>
      </c>
      <c r="AV229" s="13" t="s">
        <v>85</v>
      </c>
      <c r="AW229" s="13" t="s">
        <v>37</v>
      </c>
      <c r="AX229" s="13" t="s">
        <v>76</v>
      </c>
      <c r="AY229" s="157" t="s">
        <v>168</v>
      </c>
    </row>
    <row r="230" spans="2:65" s="14" customFormat="1" ht="11.25">
      <c r="B230" s="163"/>
      <c r="D230" s="150" t="s">
        <v>179</v>
      </c>
      <c r="E230" s="164" t="s">
        <v>19</v>
      </c>
      <c r="F230" s="165" t="s">
        <v>183</v>
      </c>
      <c r="H230" s="166">
        <v>12.12</v>
      </c>
      <c r="I230" s="167"/>
      <c r="L230" s="163"/>
      <c r="M230" s="168"/>
      <c r="T230" s="169"/>
      <c r="AT230" s="164" t="s">
        <v>179</v>
      </c>
      <c r="AU230" s="164" t="s">
        <v>85</v>
      </c>
      <c r="AV230" s="14" t="s">
        <v>175</v>
      </c>
      <c r="AW230" s="14" t="s">
        <v>37</v>
      </c>
      <c r="AX230" s="14" t="s">
        <v>83</v>
      </c>
      <c r="AY230" s="164" t="s">
        <v>168</v>
      </c>
    </row>
    <row r="231" spans="2:65" s="1" customFormat="1" ht="24.2" customHeight="1">
      <c r="B231" s="33"/>
      <c r="C231" s="132" t="s">
        <v>302</v>
      </c>
      <c r="D231" s="132" t="s">
        <v>170</v>
      </c>
      <c r="E231" s="133" t="s">
        <v>473</v>
      </c>
      <c r="F231" s="134" t="s">
        <v>474</v>
      </c>
      <c r="G231" s="135" t="s">
        <v>283</v>
      </c>
      <c r="H231" s="136">
        <v>6.64</v>
      </c>
      <c r="I231" s="137"/>
      <c r="J231" s="138">
        <f>ROUND(I231*H231,2)</f>
        <v>0</v>
      </c>
      <c r="K231" s="134" t="s">
        <v>174</v>
      </c>
      <c r="L231" s="33"/>
      <c r="M231" s="139" t="s">
        <v>19</v>
      </c>
      <c r="N231" s="140" t="s">
        <v>47</v>
      </c>
      <c r="P231" s="141">
        <f>O231*H231</f>
        <v>0</v>
      </c>
      <c r="Q231" s="141">
        <v>2.2563399999999998</v>
      </c>
      <c r="R231" s="141">
        <f>Q231*H231</f>
        <v>14.982097599999998</v>
      </c>
      <c r="S231" s="141">
        <v>0</v>
      </c>
      <c r="T231" s="142">
        <f>S231*H231</f>
        <v>0</v>
      </c>
      <c r="AR231" s="143" t="s">
        <v>175</v>
      </c>
      <c r="AT231" s="143" t="s">
        <v>170</v>
      </c>
      <c r="AU231" s="143" t="s">
        <v>85</v>
      </c>
      <c r="AY231" s="18" t="s">
        <v>168</v>
      </c>
      <c r="BE231" s="144">
        <f>IF(N231="základní",J231,0)</f>
        <v>0</v>
      </c>
      <c r="BF231" s="144">
        <f>IF(N231="snížená",J231,0)</f>
        <v>0</v>
      </c>
      <c r="BG231" s="144">
        <f>IF(N231="zákl. přenesená",J231,0)</f>
        <v>0</v>
      </c>
      <c r="BH231" s="144">
        <f>IF(N231="sníž. přenesená",J231,0)</f>
        <v>0</v>
      </c>
      <c r="BI231" s="144">
        <f>IF(N231="nulová",J231,0)</f>
        <v>0</v>
      </c>
      <c r="BJ231" s="18" t="s">
        <v>83</v>
      </c>
      <c r="BK231" s="144">
        <f>ROUND(I231*H231,2)</f>
        <v>0</v>
      </c>
      <c r="BL231" s="18" t="s">
        <v>175</v>
      </c>
      <c r="BM231" s="143" t="s">
        <v>944</v>
      </c>
    </row>
    <row r="232" spans="2:65" s="1" customFormat="1" ht="11.25">
      <c r="B232" s="33"/>
      <c r="D232" s="145" t="s">
        <v>177</v>
      </c>
      <c r="F232" s="146" t="s">
        <v>476</v>
      </c>
      <c r="I232" s="147"/>
      <c r="L232" s="33"/>
      <c r="M232" s="148"/>
      <c r="T232" s="54"/>
      <c r="AT232" s="18" t="s">
        <v>177</v>
      </c>
      <c r="AU232" s="18" t="s">
        <v>85</v>
      </c>
    </row>
    <row r="233" spans="2:65" s="12" customFormat="1" ht="11.25">
      <c r="B233" s="149"/>
      <c r="D233" s="150" t="s">
        <v>179</v>
      </c>
      <c r="E233" s="151" t="s">
        <v>19</v>
      </c>
      <c r="F233" s="152" t="s">
        <v>477</v>
      </c>
      <c r="H233" s="151" t="s">
        <v>19</v>
      </c>
      <c r="I233" s="153"/>
      <c r="L233" s="149"/>
      <c r="M233" s="154"/>
      <c r="T233" s="155"/>
      <c r="AT233" s="151" t="s">
        <v>179</v>
      </c>
      <c r="AU233" s="151" t="s">
        <v>85</v>
      </c>
      <c r="AV233" s="12" t="s">
        <v>83</v>
      </c>
      <c r="AW233" s="12" t="s">
        <v>37</v>
      </c>
      <c r="AX233" s="12" t="s">
        <v>76</v>
      </c>
      <c r="AY233" s="151" t="s">
        <v>168</v>
      </c>
    </row>
    <row r="234" spans="2:65" s="12" customFormat="1" ht="11.25">
      <c r="B234" s="149"/>
      <c r="D234" s="150" t="s">
        <v>179</v>
      </c>
      <c r="E234" s="151" t="s">
        <v>19</v>
      </c>
      <c r="F234" s="152" t="s">
        <v>478</v>
      </c>
      <c r="H234" s="151" t="s">
        <v>19</v>
      </c>
      <c r="I234" s="153"/>
      <c r="L234" s="149"/>
      <c r="M234" s="154"/>
      <c r="T234" s="155"/>
      <c r="AT234" s="151" t="s">
        <v>179</v>
      </c>
      <c r="AU234" s="151" t="s">
        <v>85</v>
      </c>
      <c r="AV234" s="12" t="s">
        <v>83</v>
      </c>
      <c r="AW234" s="12" t="s">
        <v>37</v>
      </c>
      <c r="AX234" s="12" t="s">
        <v>76</v>
      </c>
      <c r="AY234" s="151" t="s">
        <v>168</v>
      </c>
    </row>
    <row r="235" spans="2:65" s="13" customFormat="1" ht="11.25">
      <c r="B235" s="156"/>
      <c r="D235" s="150" t="s">
        <v>179</v>
      </c>
      <c r="E235" s="157" t="s">
        <v>19</v>
      </c>
      <c r="F235" s="158" t="s">
        <v>945</v>
      </c>
      <c r="H235" s="159">
        <v>6.64</v>
      </c>
      <c r="I235" s="160"/>
      <c r="L235" s="156"/>
      <c r="M235" s="161"/>
      <c r="T235" s="162"/>
      <c r="AT235" s="157" t="s">
        <v>179</v>
      </c>
      <c r="AU235" s="157" t="s">
        <v>85</v>
      </c>
      <c r="AV235" s="13" t="s">
        <v>85</v>
      </c>
      <c r="AW235" s="13" t="s">
        <v>37</v>
      </c>
      <c r="AX235" s="13" t="s">
        <v>76</v>
      </c>
      <c r="AY235" s="157" t="s">
        <v>168</v>
      </c>
    </row>
    <row r="236" spans="2:65" s="14" customFormat="1" ht="11.25">
      <c r="B236" s="163"/>
      <c r="D236" s="150" t="s">
        <v>179</v>
      </c>
      <c r="E236" s="164" t="s">
        <v>19</v>
      </c>
      <c r="F236" s="165" t="s">
        <v>183</v>
      </c>
      <c r="H236" s="166">
        <v>6.64</v>
      </c>
      <c r="I236" s="167"/>
      <c r="L236" s="163"/>
      <c r="M236" s="168"/>
      <c r="T236" s="169"/>
      <c r="AT236" s="164" t="s">
        <v>179</v>
      </c>
      <c r="AU236" s="164" t="s">
        <v>85</v>
      </c>
      <c r="AV236" s="14" t="s">
        <v>175</v>
      </c>
      <c r="AW236" s="14" t="s">
        <v>37</v>
      </c>
      <c r="AX236" s="14" t="s">
        <v>83</v>
      </c>
      <c r="AY236" s="164" t="s">
        <v>168</v>
      </c>
    </row>
    <row r="237" spans="2:65" s="1" customFormat="1" ht="49.15" customHeight="1">
      <c r="B237" s="33"/>
      <c r="C237" s="132" t="s">
        <v>308</v>
      </c>
      <c r="D237" s="132" t="s">
        <v>170</v>
      </c>
      <c r="E237" s="133" t="s">
        <v>493</v>
      </c>
      <c r="F237" s="134" t="s">
        <v>494</v>
      </c>
      <c r="G237" s="135" t="s">
        <v>495</v>
      </c>
      <c r="H237" s="136">
        <v>16.600000000000001</v>
      </c>
      <c r="I237" s="137"/>
      <c r="J237" s="138">
        <f>ROUND(I237*H237,2)</f>
        <v>0</v>
      </c>
      <c r="K237" s="134" t="s">
        <v>322</v>
      </c>
      <c r="L237" s="33"/>
      <c r="M237" s="139" t="s">
        <v>19</v>
      </c>
      <c r="N237" s="140" t="s">
        <v>47</v>
      </c>
      <c r="P237" s="141">
        <f>O237*H237</f>
        <v>0</v>
      </c>
      <c r="Q237" s="141">
        <v>0</v>
      </c>
      <c r="R237" s="141">
        <f>Q237*H237</f>
        <v>0</v>
      </c>
      <c r="S237" s="141">
        <v>0</v>
      </c>
      <c r="T237" s="142">
        <f>S237*H237</f>
        <v>0</v>
      </c>
      <c r="AR237" s="143" t="s">
        <v>496</v>
      </c>
      <c r="AT237" s="143" t="s">
        <v>170</v>
      </c>
      <c r="AU237" s="143" t="s">
        <v>85</v>
      </c>
      <c r="AY237" s="18" t="s">
        <v>168</v>
      </c>
      <c r="BE237" s="144">
        <f>IF(N237="základní",J237,0)</f>
        <v>0</v>
      </c>
      <c r="BF237" s="144">
        <f>IF(N237="snížená",J237,0)</f>
        <v>0</v>
      </c>
      <c r="BG237" s="144">
        <f>IF(N237="zákl. přenesená",J237,0)</f>
        <v>0</v>
      </c>
      <c r="BH237" s="144">
        <f>IF(N237="sníž. přenesená",J237,0)</f>
        <v>0</v>
      </c>
      <c r="BI237" s="144">
        <f>IF(N237="nulová",J237,0)</f>
        <v>0</v>
      </c>
      <c r="BJ237" s="18" t="s">
        <v>83</v>
      </c>
      <c r="BK237" s="144">
        <f>ROUND(I237*H237,2)</f>
        <v>0</v>
      </c>
      <c r="BL237" s="18" t="s">
        <v>496</v>
      </c>
      <c r="BM237" s="143" t="s">
        <v>946</v>
      </c>
    </row>
    <row r="238" spans="2:65" s="1" customFormat="1" ht="19.5">
      <c r="B238" s="33"/>
      <c r="D238" s="150" t="s">
        <v>324</v>
      </c>
      <c r="F238" s="177" t="s">
        <v>498</v>
      </c>
      <c r="I238" s="147"/>
      <c r="L238" s="33"/>
      <c r="M238" s="148"/>
      <c r="T238" s="54"/>
      <c r="AT238" s="18" t="s">
        <v>324</v>
      </c>
      <c r="AU238" s="18" t="s">
        <v>85</v>
      </c>
    </row>
    <row r="239" spans="2:65" s="12" customFormat="1" ht="11.25">
      <c r="B239" s="149"/>
      <c r="D239" s="150" t="s">
        <v>179</v>
      </c>
      <c r="E239" s="151" t="s">
        <v>19</v>
      </c>
      <c r="F239" s="152" t="s">
        <v>499</v>
      </c>
      <c r="H239" s="151" t="s">
        <v>19</v>
      </c>
      <c r="I239" s="153"/>
      <c r="L239" s="149"/>
      <c r="M239" s="154"/>
      <c r="T239" s="155"/>
      <c r="AT239" s="151" t="s">
        <v>179</v>
      </c>
      <c r="AU239" s="151" t="s">
        <v>85</v>
      </c>
      <c r="AV239" s="12" t="s">
        <v>83</v>
      </c>
      <c r="AW239" s="12" t="s">
        <v>37</v>
      </c>
      <c r="AX239" s="12" t="s">
        <v>76</v>
      </c>
      <c r="AY239" s="151" t="s">
        <v>168</v>
      </c>
    </row>
    <row r="240" spans="2:65" s="13" customFormat="1" ht="11.25">
      <c r="B240" s="156"/>
      <c r="D240" s="150" t="s">
        <v>179</v>
      </c>
      <c r="E240" s="157" t="s">
        <v>19</v>
      </c>
      <c r="F240" s="158" t="s">
        <v>947</v>
      </c>
      <c r="H240" s="159">
        <v>16.600000000000001</v>
      </c>
      <c r="I240" s="160"/>
      <c r="L240" s="156"/>
      <c r="M240" s="161"/>
      <c r="T240" s="162"/>
      <c r="AT240" s="157" t="s">
        <v>179</v>
      </c>
      <c r="AU240" s="157" t="s">
        <v>85</v>
      </c>
      <c r="AV240" s="13" t="s">
        <v>85</v>
      </c>
      <c r="AW240" s="13" t="s">
        <v>37</v>
      </c>
      <c r="AX240" s="13" t="s">
        <v>76</v>
      </c>
      <c r="AY240" s="157" t="s">
        <v>168</v>
      </c>
    </row>
    <row r="241" spans="2:65" s="14" customFormat="1" ht="11.25">
      <c r="B241" s="163"/>
      <c r="D241" s="150" t="s">
        <v>179</v>
      </c>
      <c r="E241" s="164" t="s">
        <v>19</v>
      </c>
      <c r="F241" s="165" t="s">
        <v>183</v>
      </c>
      <c r="H241" s="166">
        <v>16.600000000000001</v>
      </c>
      <c r="I241" s="167"/>
      <c r="L241" s="163"/>
      <c r="M241" s="168"/>
      <c r="T241" s="169"/>
      <c r="AT241" s="164" t="s">
        <v>179</v>
      </c>
      <c r="AU241" s="164" t="s">
        <v>85</v>
      </c>
      <c r="AV241" s="14" t="s">
        <v>175</v>
      </c>
      <c r="AW241" s="14" t="s">
        <v>37</v>
      </c>
      <c r="AX241" s="14" t="s">
        <v>83</v>
      </c>
      <c r="AY241" s="164" t="s">
        <v>168</v>
      </c>
    </row>
    <row r="242" spans="2:65" s="11" customFormat="1" ht="22.9" customHeight="1">
      <c r="B242" s="120"/>
      <c r="D242" s="121" t="s">
        <v>75</v>
      </c>
      <c r="E242" s="130" t="s">
        <v>948</v>
      </c>
      <c r="F242" s="130" t="s">
        <v>949</v>
      </c>
      <c r="I242" s="123"/>
      <c r="J242" s="131">
        <f>BK242</f>
        <v>0</v>
      </c>
      <c r="L242" s="120"/>
      <c r="M242" s="125"/>
      <c r="P242" s="126">
        <f>SUM(P243:P268)</f>
        <v>0</v>
      </c>
      <c r="R242" s="126">
        <f>SUM(R243:R268)</f>
        <v>2.87E-2</v>
      </c>
      <c r="T242" s="127">
        <f>SUM(T243:T268)</f>
        <v>0</v>
      </c>
      <c r="AR242" s="121" t="s">
        <v>83</v>
      </c>
      <c r="AT242" s="128" t="s">
        <v>75</v>
      </c>
      <c r="AU242" s="128" t="s">
        <v>83</v>
      </c>
      <c r="AY242" s="121" t="s">
        <v>168</v>
      </c>
      <c r="BK242" s="129">
        <f>SUM(BK243:BK268)</f>
        <v>0</v>
      </c>
    </row>
    <row r="243" spans="2:65" s="1" customFormat="1" ht="24.2" customHeight="1">
      <c r="B243" s="33"/>
      <c r="C243" s="132" t="s">
        <v>319</v>
      </c>
      <c r="D243" s="132" t="s">
        <v>170</v>
      </c>
      <c r="E243" s="133" t="s">
        <v>950</v>
      </c>
      <c r="F243" s="134" t="s">
        <v>951</v>
      </c>
      <c r="G243" s="135" t="s">
        <v>251</v>
      </c>
      <c r="H243" s="136">
        <v>269</v>
      </c>
      <c r="I243" s="137"/>
      <c r="J243" s="138">
        <f>ROUND(I243*H243,2)</f>
        <v>0</v>
      </c>
      <c r="K243" s="134" t="s">
        <v>174</v>
      </c>
      <c r="L243" s="33"/>
      <c r="M243" s="139" t="s">
        <v>19</v>
      </c>
      <c r="N243" s="140" t="s">
        <v>47</v>
      </c>
      <c r="P243" s="141">
        <f>O243*H243</f>
        <v>0</v>
      </c>
      <c r="Q243" s="141">
        <v>1E-4</v>
      </c>
      <c r="R243" s="141">
        <f>Q243*H243</f>
        <v>2.69E-2</v>
      </c>
      <c r="S243" s="141">
        <v>0</v>
      </c>
      <c r="T243" s="142">
        <f>S243*H243</f>
        <v>0</v>
      </c>
      <c r="AR243" s="143" t="s">
        <v>175</v>
      </c>
      <c r="AT243" s="143" t="s">
        <v>170</v>
      </c>
      <c r="AU243" s="143" t="s">
        <v>85</v>
      </c>
      <c r="AY243" s="18" t="s">
        <v>168</v>
      </c>
      <c r="BE243" s="144">
        <f>IF(N243="základní",J243,0)</f>
        <v>0</v>
      </c>
      <c r="BF243" s="144">
        <f>IF(N243="snížená",J243,0)</f>
        <v>0</v>
      </c>
      <c r="BG243" s="144">
        <f>IF(N243="zákl. přenesená",J243,0)</f>
        <v>0</v>
      </c>
      <c r="BH243" s="144">
        <f>IF(N243="sníž. přenesená",J243,0)</f>
        <v>0</v>
      </c>
      <c r="BI243" s="144">
        <f>IF(N243="nulová",J243,0)</f>
        <v>0</v>
      </c>
      <c r="BJ243" s="18" t="s">
        <v>83</v>
      </c>
      <c r="BK243" s="144">
        <f>ROUND(I243*H243,2)</f>
        <v>0</v>
      </c>
      <c r="BL243" s="18" t="s">
        <v>175</v>
      </c>
      <c r="BM243" s="143" t="s">
        <v>952</v>
      </c>
    </row>
    <row r="244" spans="2:65" s="1" customFormat="1" ht="11.25">
      <c r="B244" s="33"/>
      <c r="D244" s="145" t="s">
        <v>177</v>
      </c>
      <c r="F244" s="146" t="s">
        <v>953</v>
      </c>
      <c r="I244" s="147"/>
      <c r="L244" s="33"/>
      <c r="M244" s="148"/>
      <c r="T244" s="54"/>
      <c r="AT244" s="18" t="s">
        <v>177</v>
      </c>
      <c r="AU244" s="18" t="s">
        <v>85</v>
      </c>
    </row>
    <row r="245" spans="2:65" s="12" customFormat="1" ht="11.25">
      <c r="B245" s="149"/>
      <c r="D245" s="150" t="s">
        <v>179</v>
      </c>
      <c r="E245" s="151" t="s">
        <v>19</v>
      </c>
      <c r="F245" s="152" t="s">
        <v>954</v>
      </c>
      <c r="H245" s="151" t="s">
        <v>19</v>
      </c>
      <c r="I245" s="153"/>
      <c r="L245" s="149"/>
      <c r="M245" s="154"/>
      <c r="T245" s="155"/>
      <c r="AT245" s="151" t="s">
        <v>179</v>
      </c>
      <c r="AU245" s="151" t="s">
        <v>85</v>
      </c>
      <c r="AV245" s="12" t="s">
        <v>83</v>
      </c>
      <c r="AW245" s="12" t="s">
        <v>37</v>
      </c>
      <c r="AX245" s="12" t="s">
        <v>76</v>
      </c>
      <c r="AY245" s="151" t="s">
        <v>168</v>
      </c>
    </row>
    <row r="246" spans="2:65" s="12" customFormat="1" ht="11.25">
      <c r="B246" s="149"/>
      <c r="D246" s="150" t="s">
        <v>179</v>
      </c>
      <c r="E246" s="151" t="s">
        <v>19</v>
      </c>
      <c r="F246" s="152" t="s">
        <v>181</v>
      </c>
      <c r="H246" s="151" t="s">
        <v>19</v>
      </c>
      <c r="I246" s="153"/>
      <c r="L246" s="149"/>
      <c r="M246" s="154"/>
      <c r="T246" s="155"/>
      <c r="AT246" s="151" t="s">
        <v>179</v>
      </c>
      <c r="AU246" s="151" t="s">
        <v>85</v>
      </c>
      <c r="AV246" s="12" t="s">
        <v>83</v>
      </c>
      <c r="AW246" s="12" t="s">
        <v>37</v>
      </c>
      <c r="AX246" s="12" t="s">
        <v>76</v>
      </c>
      <c r="AY246" s="151" t="s">
        <v>168</v>
      </c>
    </row>
    <row r="247" spans="2:65" s="12" customFormat="1" ht="11.25">
      <c r="B247" s="149"/>
      <c r="D247" s="150" t="s">
        <v>179</v>
      </c>
      <c r="E247" s="151" t="s">
        <v>19</v>
      </c>
      <c r="F247" s="152" t="s">
        <v>955</v>
      </c>
      <c r="H247" s="151" t="s">
        <v>19</v>
      </c>
      <c r="I247" s="153"/>
      <c r="L247" s="149"/>
      <c r="M247" s="154"/>
      <c r="T247" s="155"/>
      <c r="AT247" s="151" t="s">
        <v>179</v>
      </c>
      <c r="AU247" s="151" t="s">
        <v>85</v>
      </c>
      <c r="AV247" s="12" t="s">
        <v>83</v>
      </c>
      <c r="AW247" s="12" t="s">
        <v>37</v>
      </c>
      <c r="AX247" s="12" t="s">
        <v>76</v>
      </c>
      <c r="AY247" s="151" t="s">
        <v>168</v>
      </c>
    </row>
    <row r="248" spans="2:65" s="12" customFormat="1" ht="11.25">
      <c r="B248" s="149"/>
      <c r="D248" s="150" t="s">
        <v>179</v>
      </c>
      <c r="E248" s="151" t="s">
        <v>19</v>
      </c>
      <c r="F248" s="152" t="s">
        <v>896</v>
      </c>
      <c r="H248" s="151" t="s">
        <v>19</v>
      </c>
      <c r="I248" s="153"/>
      <c r="L248" s="149"/>
      <c r="M248" s="154"/>
      <c r="T248" s="155"/>
      <c r="AT248" s="151" t="s">
        <v>179</v>
      </c>
      <c r="AU248" s="151" t="s">
        <v>85</v>
      </c>
      <c r="AV248" s="12" t="s">
        <v>83</v>
      </c>
      <c r="AW248" s="12" t="s">
        <v>37</v>
      </c>
      <c r="AX248" s="12" t="s">
        <v>76</v>
      </c>
      <c r="AY248" s="151" t="s">
        <v>168</v>
      </c>
    </row>
    <row r="249" spans="2:65" s="13" customFormat="1" ht="11.25">
      <c r="B249" s="156"/>
      <c r="D249" s="150" t="s">
        <v>179</v>
      </c>
      <c r="E249" s="157" t="s">
        <v>19</v>
      </c>
      <c r="F249" s="158" t="s">
        <v>956</v>
      </c>
      <c r="H249" s="159">
        <v>20</v>
      </c>
      <c r="I249" s="160"/>
      <c r="L249" s="156"/>
      <c r="M249" s="161"/>
      <c r="T249" s="162"/>
      <c r="AT249" s="157" t="s">
        <v>179</v>
      </c>
      <c r="AU249" s="157" t="s">
        <v>85</v>
      </c>
      <c r="AV249" s="13" t="s">
        <v>85</v>
      </c>
      <c r="AW249" s="13" t="s">
        <v>37</v>
      </c>
      <c r="AX249" s="13" t="s">
        <v>76</v>
      </c>
      <c r="AY249" s="157" t="s">
        <v>168</v>
      </c>
    </row>
    <row r="250" spans="2:65" s="12" customFormat="1" ht="11.25">
      <c r="B250" s="149"/>
      <c r="D250" s="150" t="s">
        <v>179</v>
      </c>
      <c r="E250" s="151" t="s">
        <v>19</v>
      </c>
      <c r="F250" s="152" t="s">
        <v>898</v>
      </c>
      <c r="H250" s="151" t="s">
        <v>19</v>
      </c>
      <c r="I250" s="153"/>
      <c r="L250" s="149"/>
      <c r="M250" s="154"/>
      <c r="T250" s="155"/>
      <c r="AT250" s="151" t="s">
        <v>179</v>
      </c>
      <c r="AU250" s="151" t="s">
        <v>85</v>
      </c>
      <c r="AV250" s="12" t="s">
        <v>83</v>
      </c>
      <c r="AW250" s="12" t="s">
        <v>37</v>
      </c>
      <c r="AX250" s="12" t="s">
        <v>76</v>
      </c>
      <c r="AY250" s="151" t="s">
        <v>168</v>
      </c>
    </row>
    <row r="251" spans="2:65" s="13" customFormat="1" ht="11.25">
      <c r="B251" s="156"/>
      <c r="D251" s="150" t="s">
        <v>179</v>
      </c>
      <c r="E251" s="157" t="s">
        <v>19</v>
      </c>
      <c r="F251" s="158" t="s">
        <v>957</v>
      </c>
      <c r="H251" s="159">
        <v>115</v>
      </c>
      <c r="I251" s="160"/>
      <c r="L251" s="156"/>
      <c r="M251" s="161"/>
      <c r="T251" s="162"/>
      <c r="AT251" s="157" t="s">
        <v>179</v>
      </c>
      <c r="AU251" s="157" t="s">
        <v>85</v>
      </c>
      <c r="AV251" s="13" t="s">
        <v>85</v>
      </c>
      <c r="AW251" s="13" t="s">
        <v>37</v>
      </c>
      <c r="AX251" s="13" t="s">
        <v>76</v>
      </c>
      <c r="AY251" s="157" t="s">
        <v>168</v>
      </c>
    </row>
    <row r="252" spans="2:65" s="12" customFormat="1" ht="11.25">
      <c r="B252" s="149"/>
      <c r="D252" s="150" t="s">
        <v>179</v>
      </c>
      <c r="E252" s="151" t="s">
        <v>19</v>
      </c>
      <c r="F252" s="152" t="s">
        <v>900</v>
      </c>
      <c r="H252" s="151" t="s">
        <v>19</v>
      </c>
      <c r="I252" s="153"/>
      <c r="L252" s="149"/>
      <c r="M252" s="154"/>
      <c r="T252" s="155"/>
      <c r="AT252" s="151" t="s">
        <v>179</v>
      </c>
      <c r="AU252" s="151" t="s">
        <v>85</v>
      </c>
      <c r="AV252" s="12" t="s">
        <v>83</v>
      </c>
      <c r="AW252" s="12" t="s">
        <v>37</v>
      </c>
      <c r="AX252" s="12" t="s">
        <v>76</v>
      </c>
      <c r="AY252" s="151" t="s">
        <v>168</v>
      </c>
    </row>
    <row r="253" spans="2:65" s="13" customFormat="1" ht="11.25">
      <c r="B253" s="156"/>
      <c r="D253" s="150" t="s">
        <v>179</v>
      </c>
      <c r="E253" s="157" t="s">
        <v>19</v>
      </c>
      <c r="F253" s="158" t="s">
        <v>958</v>
      </c>
      <c r="H253" s="159">
        <v>60</v>
      </c>
      <c r="I253" s="160"/>
      <c r="L253" s="156"/>
      <c r="M253" s="161"/>
      <c r="T253" s="162"/>
      <c r="AT253" s="157" t="s">
        <v>179</v>
      </c>
      <c r="AU253" s="157" t="s">
        <v>85</v>
      </c>
      <c r="AV253" s="13" t="s">
        <v>85</v>
      </c>
      <c r="AW253" s="13" t="s">
        <v>37</v>
      </c>
      <c r="AX253" s="13" t="s">
        <v>76</v>
      </c>
      <c r="AY253" s="157" t="s">
        <v>168</v>
      </c>
    </row>
    <row r="254" spans="2:65" s="12" customFormat="1" ht="11.25">
      <c r="B254" s="149"/>
      <c r="D254" s="150" t="s">
        <v>179</v>
      </c>
      <c r="E254" s="151" t="s">
        <v>19</v>
      </c>
      <c r="F254" s="152" t="s">
        <v>902</v>
      </c>
      <c r="H254" s="151" t="s">
        <v>19</v>
      </c>
      <c r="I254" s="153"/>
      <c r="L254" s="149"/>
      <c r="M254" s="154"/>
      <c r="T254" s="155"/>
      <c r="AT254" s="151" t="s">
        <v>179</v>
      </c>
      <c r="AU254" s="151" t="s">
        <v>85</v>
      </c>
      <c r="AV254" s="12" t="s">
        <v>83</v>
      </c>
      <c r="AW254" s="12" t="s">
        <v>37</v>
      </c>
      <c r="AX254" s="12" t="s">
        <v>76</v>
      </c>
      <c r="AY254" s="151" t="s">
        <v>168</v>
      </c>
    </row>
    <row r="255" spans="2:65" s="13" customFormat="1" ht="11.25">
      <c r="B255" s="156"/>
      <c r="D255" s="150" t="s">
        <v>179</v>
      </c>
      <c r="E255" s="157" t="s">
        <v>19</v>
      </c>
      <c r="F255" s="158" t="s">
        <v>959</v>
      </c>
      <c r="H255" s="159">
        <v>74</v>
      </c>
      <c r="I255" s="160"/>
      <c r="L255" s="156"/>
      <c r="M255" s="161"/>
      <c r="T255" s="162"/>
      <c r="AT255" s="157" t="s">
        <v>179</v>
      </c>
      <c r="AU255" s="157" t="s">
        <v>85</v>
      </c>
      <c r="AV255" s="13" t="s">
        <v>85</v>
      </c>
      <c r="AW255" s="13" t="s">
        <v>37</v>
      </c>
      <c r="AX255" s="13" t="s">
        <v>76</v>
      </c>
      <c r="AY255" s="157" t="s">
        <v>168</v>
      </c>
    </row>
    <row r="256" spans="2:65" s="14" customFormat="1" ht="11.25">
      <c r="B256" s="163"/>
      <c r="D256" s="150" t="s">
        <v>179</v>
      </c>
      <c r="E256" s="164" t="s">
        <v>19</v>
      </c>
      <c r="F256" s="165" t="s">
        <v>183</v>
      </c>
      <c r="H256" s="166">
        <v>269</v>
      </c>
      <c r="I256" s="167"/>
      <c r="L256" s="163"/>
      <c r="M256" s="168"/>
      <c r="T256" s="169"/>
      <c r="AT256" s="164" t="s">
        <v>179</v>
      </c>
      <c r="AU256" s="164" t="s">
        <v>85</v>
      </c>
      <c r="AV256" s="14" t="s">
        <v>175</v>
      </c>
      <c r="AW256" s="14" t="s">
        <v>37</v>
      </c>
      <c r="AX256" s="14" t="s">
        <v>83</v>
      </c>
      <c r="AY256" s="164" t="s">
        <v>168</v>
      </c>
    </row>
    <row r="257" spans="2:65" s="1" customFormat="1" ht="24.2" customHeight="1">
      <c r="B257" s="33"/>
      <c r="C257" s="132" t="s">
        <v>331</v>
      </c>
      <c r="D257" s="132" t="s">
        <v>170</v>
      </c>
      <c r="E257" s="133" t="s">
        <v>960</v>
      </c>
      <c r="F257" s="134" t="s">
        <v>961</v>
      </c>
      <c r="G257" s="135" t="s">
        <v>251</v>
      </c>
      <c r="H257" s="136">
        <v>18</v>
      </c>
      <c r="I257" s="137"/>
      <c r="J257" s="138">
        <f>ROUND(I257*H257,2)</f>
        <v>0</v>
      </c>
      <c r="K257" s="134" t="s">
        <v>174</v>
      </c>
      <c r="L257" s="33"/>
      <c r="M257" s="139" t="s">
        <v>19</v>
      </c>
      <c r="N257" s="140" t="s">
        <v>47</v>
      </c>
      <c r="P257" s="141">
        <f>O257*H257</f>
        <v>0</v>
      </c>
      <c r="Q257" s="141">
        <v>1E-4</v>
      </c>
      <c r="R257" s="141">
        <f>Q257*H257</f>
        <v>1.8000000000000002E-3</v>
      </c>
      <c r="S257" s="141">
        <v>0</v>
      </c>
      <c r="T257" s="142">
        <f>S257*H257</f>
        <v>0</v>
      </c>
      <c r="AR257" s="143" t="s">
        <v>175</v>
      </c>
      <c r="AT257" s="143" t="s">
        <v>170</v>
      </c>
      <c r="AU257" s="143" t="s">
        <v>85</v>
      </c>
      <c r="AY257" s="18" t="s">
        <v>168</v>
      </c>
      <c r="BE257" s="144">
        <f>IF(N257="základní",J257,0)</f>
        <v>0</v>
      </c>
      <c r="BF257" s="144">
        <f>IF(N257="snížená",J257,0)</f>
        <v>0</v>
      </c>
      <c r="BG257" s="144">
        <f>IF(N257="zákl. přenesená",J257,0)</f>
        <v>0</v>
      </c>
      <c r="BH257" s="144">
        <f>IF(N257="sníž. přenesená",J257,0)</f>
        <v>0</v>
      </c>
      <c r="BI257" s="144">
        <f>IF(N257="nulová",J257,0)</f>
        <v>0</v>
      </c>
      <c r="BJ257" s="18" t="s">
        <v>83</v>
      </c>
      <c r="BK257" s="144">
        <f>ROUND(I257*H257,2)</f>
        <v>0</v>
      </c>
      <c r="BL257" s="18" t="s">
        <v>175</v>
      </c>
      <c r="BM257" s="143" t="s">
        <v>962</v>
      </c>
    </row>
    <row r="258" spans="2:65" s="1" customFormat="1" ht="11.25">
      <c r="B258" s="33"/>
      <c r="D258" s="145" t="s">
        <v>177</v>
      </c>
      <c r="F258" s="146" t="s">
        <v>963</v>
      </c>
      <c r="I258" s="147"/>
      <c r="L258" s="33"/>
      <c r="M258" s="148"/>
      <c r="T258" s="54"/>
      <c r="AT258" s="18" t="s">
        <v>177</v>
      </c>
      <c r="AU258" s="18" t="s">
        <v>85</v>
      </c>
    </row>
    <row r="259" spans="2:65" s="12" customFormat="1" ht="11.25">
      <c r="B259" s="149"/>
      <c r="D259" s="150" t="s">
        <v>179</v>
      </c>
      <c r="E259" s="151" t="s">
        <v>19</v>
      </c>
      <c r="F259" s="152" t="s">
        <v>954</v>
      </c>
      <c r="H259" s="151" t="s">
        <v>19</v>
      </c>
      <c r="I259" s="153"/>
      <c r="L259" s="149"/>
      <c r="M259" s="154"/>
      <c r="T259" s="155"/>
      <c r="AT259" s="151" t="s">
        <v>179</v>
      </c>
      <c r="AU259" s="151" t="s">
        <v>85</v>
      </c>
      <c r="AV259" s="12" t="s">
        <v>83</v>
      </c>
      <c r="AW259" s="12" t="s">
        <v>37</v>
      </c>
      <c r="AX259" s="12" t="s">
        <v>76</v>
      </c>
      <c r="AY259" s="151" t="s">
        <v>168</v>
      </c>
    </row>
    <row r="260" spans="2:65" s="12" customFormat="1" ht="11.25">
      <c r="B260" s="149"/>
      <c r="D260" s="150" t="s">
        <v>179</v>
      </c>
      <c r="E260" s="151" t="s">
        <v>19</v>
      </c>
      <c r="F260" s="152" t="s">
        <v>181</v>
      </c>
      <c r="H260" s="151" t="s">
        <v>19</v>
      </c>
      <c r="I260" s="153"/>
      <c r="L260" s="149"/>
      <c r="M260" s="154"/>
      <c r="T260" s="155"/>
      <c r="AT260" s="151" t="s">
        <v>179</v>
      </c>
      <c r="AU260" s="151" t="s">
        <v>85</v>
      </c>
      <c r="AV260" s="12" t="s">
        <v>83</v>
      </c>
      <c r="AW260" s="12" t="s">
        <v>37</v>
      </c>
      <c r="AX260" s="12" t="s">
        <v>76</v>
      </c>
      <c r="AY260" s="151" t="s">
        <v>168</v>
      </c>
    </row>
    <row r="261" spans="2:65" s="12" customFormat="1" ht="11.25">
      <c r="B261" s="149"/>
      <c r="D261" s="150" t="s">
        <v>179</v>
      </c>
      <c r="E261" s="151" t="s">
        <v>19</v>
      </c>
      <c r="F261" s="152" t="s">
        <v>964</v>
      </c>
      <c r="H261" s="151" t="s">
        <v>19</v>
      </c>
      <c r="I261" s="153"/>
      <c r="L261" s="149"/>
      <c r="M261" s="154"/>
      <c r="T261" s="155"/>
      <c r="AT261" s="151" t="s">
        <v>179</v>
      </c>
      <c r="AU261" s="151" t="s">
        <v>85</v>
      </c>
      <c r="AV261" s="12" t="s">
        <v>83</v>
      </c>
      <c r="AW261" s="12" t="s">
        <v>37</v>
      </c>
      <c r="AX261" s="12" t="s">
        <v>76</v>
      </c>
      <c r="AY261" s="151" t="s">
        <v>168</v>
      </c>
    </row>
    <row r="262" spans="2:65" s="12" customFormat="1" ht="11.25">
      <c r="B262" s="149"/>
      <c r="D262" s="150" t="s">
        <v>179</v>
      </c>
      <c r="E262" s="151" t="s">
        <v>19</v>
      </c>
      <c r="F262" s="152" t="s">
        <v>902</v>
      </c>
      <c r="H262" s="151" t="s">
        <v>19</v>
      </c>
      <c r="I262" s="153"/>
      <c r="L262" s="149"/>
      <c r="M262" s="154"/>
      <c r="T262" s="155"/>
      <c r="AT262" s="151" t="s">
        <v>179</v>
      </c>
      <c r="AU262" s="151" t="s">
        <v>85</v>
      </c>
      <c r="AV262" s="12" t="s">
        <v>83</v>
      </c>
      <c r="AW262" s="12" t="s">
        <v>37</v>
      </c>
      <c r="AX262" s="12" t="s">
        <v>76</v>
      </c>
      <c r="AY262" s="151" t="s">
        <v>168</v>
      </c>
    </row>
    <row r="263" spans="2:65" s="13" customFormat="1" ht="11.25">
      <c r="B263" s="156"/>
      <c r="D263" s="150" t="s">
        <v>179</v>
      </c>
      <c r="E263" s="157" t="s">
        <v>19</v>
      </c>
      <c r="F263" s="158" t="s">
        <v>965</v>
      </c>
      <c r="H263" s="159">
        <v>18</v>
      </c>
      <c r="I263" s="160"/>
      <c r="L263" s="156"/>
      <c r="M263" s="161"/>
      <c r="T263" s="162"/>
      <c r="AT263" s="157" t="s">
        <v>179</v>
      </c>
      <c r="AU263" s="157" t="s">
        <v>85</v>
      </c>
      <c r="AV263" s="13" t="s">
        <v>85</v>
      </c>
      <c r="AW263" s="13" t="s">
        <v>37</v>
      </c>
      <c r="AX263" s="13" t="s">
        <v>76</v>
      </c>
      <c r="AY263" s="157" t="s">
        <v>168</v>
      </c>
    </row>
    <row r="264" spans="2:65" s="14" customFormat="1" ht="11.25">
      <c r="B264" s="163"/>
      <c r="D264" s="150" t="s">
        <v>179</v>
      </c>
      <c r="E264" s="164" t="s">
        <v>19</v>
      </c>
      <c r="F264" s="165" t="s">
        <v>183</v>
      </c>
      <c r="H264" s="166">
        <v>18</v>
      </c>
      <c r="I264" s="167"/>
      <c r="L264" s="163"/>
      <c r="M264" s="168"/>
      <c r="T264" s="169"/>
      <c r="AT264" s="164" t="s">
        <v>179</v>
      </c>
      <c r="AU264" s="164" t="s">
        <v>85</v>
      </c>
      <c r="AV264" s="14" t="s">
        <v>175</v>
      </c>
      <c r="AW264" s="14" t="s">
        <v>37</v>
      </c>
      <c r="AX264" s="14" t="s">
        <v>83</v>
      </c>
      <c r="AY264" s="164" t="s">
        <v>168</v>
      </c>
    </row>
    <row r="265" spans="2:65" s="1" customFormat="1" ht="37.9" customHeight="1">
      <c r="B265" s="33"/>
      <c r="C265" s="132" t="s">
        <v>339</v>
      </c>
      <c r="D265" s="132" t="s">
        <v>170</v>
      </c>
      <c r="E265" s="133" t="s">
        <v>966</v>
      </c>
      <c r="F265" s="134" t="s">
        <v>967</v>
      </c>
      <c r="G265" s="135" t="s">
        <v>251</v>
      </c>
      <c r="H265" s="136">
        <v>287</v>
      </c>
      <c r="I265" s="137"/>
      <c r="J265" s="138">
        <f>ROUND(I265*H265,2)</f>
        <v>0</v>
      </c>
      <c r="K265" s="134" t="s">
        <v>174</v>
      </c>
      <c r="L265" s="33"/>
      <c r="M265" s="139" t="s">
        <v>19</v>
      </c>
      <c r="N265" s="140" t="s">
        <v>47</v>
      </c>
      <c r="P265" s="141">
        <f>O265*H265</f>
        <v>0</v>
      </c>
      <c r="Q265" s="141">
        <v>0</v>
      </c>
      <c r="R265" s="141">
        <f>Q265*H265</f>
        <v>0</v>
      </c>
      <c r="S265" s="141">
        <v>0</v>
      </c>
      <c r="T265" s="142">
        <f>S265*H265</f>
        <v>0</v>
      </c>
      <c r="AR265" s="143" t="s">
        <v>175</v>
      </c>
      <c r="AT265" s="143" t="s">
        <v>170</v>
      </c>
      <c r="AU265" s="143" t="s">
        <v>85</v>
      </c>
      <c r="AY265" s="18" t="s">
        <v>168</v>
      </c>
      <c r="BE265" s="144">
        <f>IF(N265="základní",J265,0)</f>
        <v>0</v>
      </c>
      <c r="BF265" s="144">
        <f>IF(N265="snížená",J265,0)</f>
        <v>0</v>
      </c>
      <c r="BG265" s="144">
        <f>IF(N265="zákl. přenesená",J265,0)</f>
        <v>0</v>
      </c>
      <c r="BH265" s="144">
        <f>IF(N265="sníž. přenesená",J265,0)</f>
        <v>0</v>
      </c>
      <c r="BI265" s="144">
        <f>IF(N265="nulová",J265,0)</f>
        <v>0</v>
      </c>
      <c r="BJ265" s="18" t="s">
        <v>83</v>
      </c>
      <c r="BK265" s="144">
        <f>ROUND(I265*H265,2)</f>
        <v>0</v>
      </c>
      <c r="BL265" s="18" t="s">
        <v>175</v>
      </c>
      <c r="BM265" s="143" t="s">
        <v>968</v>
      </c>
    </row>
    <row r="266" spans="2:65" s="1" customFormat="1" ht="11.25">
      <c r="B266" s="33"/>
      <c r="D266" s="145" t="s">
        <v>177</v>
      </c>
      <c r="F266" s="146" t="s">
        <v>969</v>
      </c>
      <c r="I266" s="147"/>
      <c r="L266" s="33"/>
      <c r="M266" s="148"/>
      <c r="T266" s="54"/>
      <c r="AT266" s="18" t="s">
        <v>177</v>
      </c>
      <c r="AU266" s="18" t="s">
        <v>85</v>
      </c>
    </row>
    <row r="267" spans="2:65" s="13" customFormat="1" ht="11.25">
      <c r="B267" s="156"/>
      <c r="D267" s="150" t="s">
        <v>179</v>
      </c>
      <c r="E267" s="157" t="s">
        <v>19</v>
      </c>
      <c r="F267" s="158" t="s">
        <v>970</v>
      </c>
      <c r="H267" s="159">
        <v>287</v>
      </c>
      <c r="I267" s="160"/>
      <c r="L267" s="156"/>
      <c r="M267" s="161"/>
      <c r="T267" s="162"/>
      <c r="AT267" s="157" t="s">
        <v>179</v>
      </c>
      <c r="AU267" s="157" t="s">
        <v>85</v>
      </c>
      <c r="AV267" s="13" t="s">
        <v>85</v>
      </c>
      <c r="AW267" s="13" t="s">
        <v>37</v>
      </c>
      <c r="AX267" s="13" t="s">
        <v>76</v>
      </c>
      <c r="AY267" s="157" t="s">
        <v>168</v>
      </c>
    </row>
    <row r="268" spans="2:65" s="14" customFormat="1" ht="11.25">
      <c r="B268" s="163"/>
      <c r="D268" s="150" t="s">
        <v>179</v>
      </c>
      <c r="E268" s="164" t="s">
        <v>19</v>
      </c>
      <c r="F268" s="165" t="s">
        <v>183</v>
      </c>
      <c r="H268" s="166">
        <v>287</v>
      </c>
      <c r="I268" s="167"/>
      <c r="L268" s="163"/>
      <c r="M268" s="168"/>
      <c r="T268" s="169"/>
      <c r="AT268" s="164" t="s">
        <v>179</v>
      </c>
      <c r="AU268" s="164" t="s">
        <v>85</v>
      </c>
      <c r="AV268" s="14" t="s">
        <v>175</v>
      </c>
      <c r="AW268" s="14" t="s">
        <v>37</v>
      </c>
      <c r="AX268" s="14" t="s">
        <v>83</v>
      </c>
      <c r="AY268" s="164" t="s">
        <v>168</v>
      </c>
    </row>
    <row r="269" spans="2:65" s="11" customFormat="1" ht="22.9" customHeight="1">
      <c r="B269" s="120"/>
      <c r="D269" s="121" t="s">
        <v>75</v>
      </c>
      <c r="E269" s="130" t="s">
        <v>371</v>
      </c>
      <c r="F269" s="130" t="s">
        <v>372</v>
      </c>
      <c r="I269" s="123"/>
      <c r="J269" s="131">
        <f>BK269</f>
        <v>0</v>
      </c>
      <c r="L269" s="120"/>
      <c r="M269" s="125"/>
      <c r="P269" s="126">
        <f>SUM(P270:P271)</f>
        <v>0</v>
      </c>
      <c r="R269" s="126">
        <f>SUM(R270:R271)</f>
        <v>0</v>
      </c>
      <c r="T269" s="127">
        <f>SUM(T270:T271)</f>
        <v>0</v>
      </c>
      <c r="AR269" s="121" t="s">
        <v>83</v>
      </c>
      <c r="AT269" s="128" t="s">
        <v>75</v>
      </c>
      <c r="AU269" s="128" t="s">
        <v>83</v>
      </c>
      <c r="AY269" s="121" t="s">
        <v>168</v>
      </c>
      <c r="BK269" s="129">
        <f>SUM(BK270:BK271)</f>
        <v>0</v>
      </c>
    </row>
    <row r="270" spans="2:65" s="1" customFormat="1" ht="37.9" customHeight="1">
      <c r="B270" s="33"/>
      <c r="C270" s="132" t="s">
        <v>346</v>
      </c>
      <c r="D270" s="132" t="s">
        <v>170</v>
      </c>
      <c r="E270" s="133" t="s">
        <v>374</v>
      </c>
      <c r="F270" s="134" t="s">
        <v>375</v>
      </c>
      <c r="G270" s="135" t="s">
        <v>334</v>
      </c>
      <c r="H270" s="136">
        <v>1767.213</v>
      </c>
      <c r="I270" s="137"/>
      <c r="J270" s="138">
        <f>ROUND(I270*H270,2)</f>
        <v>0</v>
      </c>
      <c r="K270" s="134" t="s">
        <v>174</v>
      </c>
      <c r="L270" s="33"/>
      <c r="M270" s="139" t="s">
        <v>19</v>
      </c>
      <c r="N270" s="140" t="s">
        <v>47</v>
      </c>
      <c r="P270" s="141">
        <f>O270*H270</f>
        <v>0</v>
      </c>
      <c r="Q270" s="141">
        <v>0</v>
      </c>
      <c r="R270" s="141">
        <f>Q270*H270</f>
        <v>0</v>
      </c>
      <c r="S270" s="141">
        <v>0</v>
      </c>
      <c r="T270" s="142">
        <f>S270*H270</f>
        <v>0</v>
      </c>
      <c r="AR270" s="143" t="s">
        <v>175</v>
      </c>
      <c r="AT270" s="143" t="s">
        <v>170</v>
      </c>
      <c r="AU270" s="143" t="s">
        <v>85</v>
      </c>
      <c r="AY270" s="18" t="s">
        <v>168</v>
      </c>
      <c r="BE270" s="144">
        <f>IF(N270="základní",J270,0)</f>
        <v>0</v>
      </c>
      <c r="BF270" s="144">
        <f>IF(N270="snížená",J270,0)</f>
        <v>0</v>
      </c>
      <c r="BG270" s="144">
        <f>IF(N270="zákl. přenesená",J270,0)</f>
        <v>0</v>
      </c>
      <c r="BH270" s="144">
        <f>IF(N270="sníž. přenesená",J270,0)</f>
        <v>0</v>
      </c>
      <c r="BI270" s="144">
        <f>IF(N270="nulová",J270,0)</f>
        <v>0</v>
      </c>
      <c r="BJ270" s="18" t="s">
        <v>83</v>
      </c>
      <c r="BK270" s="144">
        <f>ROUND(I270*H270,2)</f>
        <v>0</v>
      </c>
      <c r="BL270" s="18" t="s">
        <v>175</v>
      </c>
      <c r="BM270" s="143" t="s">
        <v>971</v>
      </c>
    </row>
    <row r="271" spans="2:65" s="1" customFormat="1" ht="11.25">
      <c r="B271" s="33"/>
      <c r="D271" s="145" t="s">
        <v>177</v>
      </c>
      <c r="F271" s="146" t="s">
        <v>377</v>
      </c>
      <c r="I271" s="147"/>
      <c r="L271" s="33"/>
      <c r="M271" s="178"/>
      <c r="N271" s="179"/>
      <c r="O271" s="179"/>
      <c r="P271" s="179"/>
      <c r="Q271" s="179"/>
      <c r="R271" s="179"/>
      <c r="S271" s="179"/>
      <c r="T271" s="180"/>
      <c r="AT271" s="18" t="s">
        <v>177</v>
      </c>
      <c r="AU271" s="18" t="s">
        <v>85</v>
      </c>
    </row>
    <row r="272" spans="2:65" s="1" customFormat="1" ht="6.95" customHeight="1">
      <c r="B272" s="42"/>
      <c r="C272" s="43"/>
      <c r="D272" s="43"/>
      <c r="E272" s="43"/>
      <c r="F272" s="43"/>
      <c r="G272" s="43"/>
      <c r="H272" s="43"/>
      <c r="I272" s="43"/>
      <c r="J272" s="43"/>
      <c r="K272" s="43"/>
      <c r="L272" s="33"/>
    </row>
  </sheetData>
  <sheetProtection algorithmName="SHA-512" hashValue="NJDACtR5D/lE5m5AYdibpSHiocL84KBYg23dWP4BiUQzgG1qvimCHAa+PTwKyevnuLrYAvw+tnGQS9iJF89sdw==" saltValue="V9MVnUv0D3oyCVahiltb3NAwtM0Y2ysPam3fWMGuMKODkVf0nL0RM6QTDu+hdszn65NPSFcU6+Ec6t1/w+1jNg==" spinCount="100000" sheet="1" objects="1" scenarios="1" formatColumns="0" formatRows="0" autoFilter="0"/>
  <autoFilter ref="C90:K271" xr:uid="{00000000-0009-0000-0000-000008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800-000000000000}"/>
    <hyperlink ref="F116" r:id="rId2" xr:uid="{00000000-0004-0000-0800-000001000000}"/>
    <hyperlink ref="F121" r:id="rId3" xr:uid="{00000000-0004-0000-0800-000002000000}"/>
    <hyperlink ref="F126" r:id="rId4" xr:uid="{00000000-0004-0000-0800-000003000000}"/>
    <hyperlink ref="F146" r:id="rId5" xr:uid="{00000000-0004-0000-0800-000004000000}"/>
    <hyperlink ref="F151" r:id="rId6" xr:uid="{00000000-0004-0000-0800-000005000000}"/>
    <hyperlink ref="F163" r:id="rId7" xr:uid="{00000000-0004-0000-0800-000006000000}"/>
    <hyperlink ref="F177" r:id="rId8" xr:uid="{00000000-0004-0000-0800-000007000000}"/>
    <hyperlink ref="F191" r:id="rId9" xr:uid="{00000000-0004-0000-0800-000008000000}"/>
    <hyperlink ref="F211" r:id="rId10" xr:uid="{00000000-0004-0000-0800-000009000000}"/>
    <hyperlink ref="F232" r:id="rId11" xr:uid="{00000000-0004-0000-0800-00000A000000}"/>
    <hyperlink ref="F244" r:id="rId12" xr:uid="{00000000-0004-0000-0800-00000B000000}"/>
    <hyperlink ref="F258" r:id="rId13" xr:uid="{00000000-0004-0000-0800-00000C000000}"/>
    <hyperlink ref="F266" r:id="rId14" xr:uid="{00000000-0004-0000-0800-00000D000000}"/>
    <hyperlink ref="F271" r:id="rId15" xr:uid="{00000000-0004-0000-0800-00000E000000}"/>
  </hyperlinks>
  <pageMargins left="0.39374999999999999" right="0.39374999999999999" top="0.39374999999999999" bottom="0.39374999999999999" header="0" footer="0"/>
  <pageSetup paperSize="9" scale="76" fitToHeight="100" orientation="portrait" blackAndWhite="1" r:id="rId16"/>
  <headerFooter>
    <oddFooter>&amp;CStrana &amp;P z &amp;N</oddFooter>
  </headerFooter>
  <drawing r:id="rId1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25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117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139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0" t="str">
        <f>'Rekapitulace stavby'!K6</f>
        <v>Hanušovice - Holba - rámcový rozpočet úprav oblasti</v>
      </c>
      <c r="F7" s="321"/>
      <c r="G7" s="321"/>
      <c r="H7" s="321"/>
      <c r="L7" s="21"/>
    </row>
    <row r="8" spans="2:46" ht="12" customHeight="1">
      <c r="B8" s="21"/>
      <c r="D8" s="28" t="s">
        <v>140</v>
      </c>
      <c r="L8" s="21"/>
    </row>
    <row r="9" spans="2:46" s="1" customFormat="1" ht="16.5" customHeight="1">
      <c r="B9" s="33"/>
      <c r="E9" s="320" t="s">
        <v>378</v>
      </c>
      <c r="F9" s="322"/>
      <c r="G9" s="322"/>
      <c r="H9" s="322"/>
      <c r="L9" s="33"/>
    </row>
    <row r="10" spans="2:46" s="1" customFormat="1" ht="12" customHeight="1">
      <c r="B10" s="33"/>
      <c r="D10" s="28" t="s">
        <v>142</v>
      </c>
      <c r="L10" s="33"/>
    </row>
    <row r="11" spans="2:46" s="1" customFormat="1" ht="16.5" customHeight="1">
      <c r="B11" s="33"/>
      <c r="E11" s="284" t="s">
        <v>972</v>
      </c>
      <c r="F11" s="322"/>
      <c r="G11" s="322"/>
      <c r="H11" s="322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4. 8. 2026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30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31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3" t="str">
        <f>'Rekapitulace stavby'!E14</f>
        <v>Vyplň údaj</v>
      </c>
      <c r="F20" s="290"/>
      <c r="G20" s="290"/>
      <c r="H20" s="290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33</v>
      </c>
      <c r="I22" s="28" t="s">
        <v>26</v>
      </c>
      <c r="J22" s="26" t="s">
        <v>34</v>
      </c>
      <c r="L22" s="33"/>
    </row>
    <row r="23" spans="2:12" s="1" customFormat="1" ht="18" customHeight="1">
      <c r="B23" s="33"/>
      <c r="E23" s="26" t="s">
        <v>35</v>
      </c>
      <c r="I23" s="28" t="s">
        <v>29</v>
      </c>
      <c r="J23" s="26" t="s">
        <v>36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38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39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40</v>
      </c>
      <c r="L28" s="33"/>
    </row>
    <row r="29" spans="2:12" s="7" customFormat="1" ht="16.5" customHeight="1">
      <c r="B29" s="92"/>
      <c r="E29" s="295" t="s">
        <v>19</v>
      </c>
      <c r="F29" s="295"/>
      <c r="G29" s="295"/>
      <c r="H29" s="295"/>
      <c r="L29" s="92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42</v>
      </c>
      <c r="J32" s="64">
        <f>ROUND(J90,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44</v>
      </c>
      <c r="I34" s="36" t="s">
        <v>43</v>
      </c>
      <c r="J34" s="36" t="s">
        <v>45</v>
      </c>
      <c r="L34" s="33"/>
    </row>
    <row r="35" spans="2:12" s="1" customFormat="1" ht="14.45" customHeight="1">
      <c r="B35" s="33"/>
      <c r="D35" s="53" t="s">
        <v>46</v>
      </c>
      <c r="E35" s="28" t="s">
        <v>47</v>
      </c>
      <c r="F35" s="84">
        <f>ROUND((SUM(BE90:BE255)),  2)</f>
        <v>0</v>
      </c>
      <c r="I35" s="94">
        <v>0.21</v>
      </c>
      <c r="J35" s="84">
        <f>ROUND(((SUM(BE90:BE255))*I35),  2)</f>
        <v>0</v>
      </c>
      <c r="L35" s="33"/>
    </row>
    <row r="36" spans="2:12" s="1" customFormat="1" ht="14.45" customHeight="1">
      <c r="B36" s="33"/>
      <c r="E36" s="28" t="s">
        <v>48</v>
      </c>
      <c r="F36" s="84">
        <f>ROUND((SUM(BF90:BF255)),  2)</f>
        <v>0</v>
      </c>
      <c r="I36" s="94">
        <v>0.12</v>
      </c>
      <c r="J36" s="84">
        <f>ROUND(((SUM(BF90:BF255))*I36),  2)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ROUND((SUM(BG90:BG255)),  2)</f>
        <v>0</v>
      </c>
      <c r="I37" s="94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50</v>
      </c>
      <c r="F38" s="84">
        <f>ROUND((SUM(BH90:BH255)),  2)</f>
        <v>0</v>
      </c>
      <c r="I38" s="94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51</v>
      </c>
      <c r="F39" s="84">
        <f>ROUND((SUM(BI90:BI255)),  2)</f>
        <v>0</v>
      </c>
      <c r="I39" s="94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5"/>
      <c r="D41" s="96" t="s">
        <v>52</v>
      </c>
      <c r="E41" s="55"/>
      <c r="F41" s="55"/>
      <c r="G41" s="97" t="s">
        <v>53</v>
      </c>
      <c r="H41" s="98" t="s">
        <v>54</v>
      </c>
      <c r="I41" s="55"/>
      <c r="J41" s="99">
        <f>SUM(J32:J39)</f>
        <v>0</v>
      </c>
      <c r="K41" s="100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144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0" t="str">
        <f>E7</f>
        <v>Hanušovice - Holba - rámcový rozpočet úprav oblasti</v>
      </c>
      <c r="F50" s="321"/>
      <c r="G50" s="321"/>
      <c r="H50" s="321"/>
      <c r="L50" s="33"/>
    </row>
    <row r="51" spans="2:47" ht="12" customHeight="1">
      <c r="B51" s="21"/>
      <c r="C51" s="28" t="s">
        <v>140</v>
      </c>
      <c r="L51" s="21"/>
    </row>
    <row r="52" spans="2:47" s="1" customFormat="1" ht="16.5" customHeight="1">
      <c r="B52" s="33"/>
      <c r="E52" s="320" t="s">
        <v>378</v>
      </c>
      <c r="F52" s="322"/>
      <c r="G52" s="322"/>
      <c r="H52" s="322"/>
      <c r="L52" s="33"/>
    </row>
    <row r="53" spans="2:47" s="1" customFormat="1" ht="12" customHeight="1">
      <c r="B53" s="33"/>
      <c r="C53" s="28" t="s">
        <v>142</v>
      </c>
      <c r="L53" s="33"/>
    </row>
    <row r="54" spans="2:47" s="1" customFormat="1" ht="16.5" customHeight="1">
      <c r="B54" s="33"/>
      <c r="E54" s="284" t="str">
        <f>E11</f>
        <v>SO 103 - Sjezdy</v>
      </c>
      <c r="F54" s="322"/>
      <c r="G54" s="322"/>
      <c r="H54" s="322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Hanušovice</v>
      </c>
      <c r="I56" s="28" t="s">
        <v>23</v>
      </c>
      <c r="J56" s="50" t="str">
        <f>IF(J14="","",J14)</f>
        <v>4. 8. 2026</v>
      </c>
      <c r="L56" s="33"/>
    </row>
    <row r="57" spans="2:47" s="1" customFormat="1" ht="6.95" customHeight="1">
      <c r="B57" s="33"/>
      <c r="L57" s="33"/>
    </row>
    <row r="58" spans="2:47" s="1" customFormat="1" ht="15.2" customHeight="1">
      <c r="B58" s="33"/>
      <c r="C58" s="28" t="s">
        <v>25</v>
      </c>
      <c r="F58" s="26" t="str">
        <f>E17</f>
        <v>Město Hanušovice</v>
      </c>
      <c r="I58" s="28" t="s">
        <v>33</v>
      </c>
      <c r="J58" s="31" t="str">
        <f>E23</f>
        <v>Cekr CZ s.r.o.</v>
      </c>
      <c r="L58" s="33"/>
    </row>
    <row r="59" spans="2:47" s="1" customFormat="1" ht="25.7" customHeight="1">
      <c r="B59" s="33"/>
      <c r="C59" s="28" t="s">
        <v>31</v>
      </c>
      <c r="F59" s="26" t="str">
        <f>IF(E20="","",E20)</f>
        <v>Vyplň údaj</v>
      </c>
      <c r="I59" s="28" t="s">
        <v>38</v>
      </c>
      <c r="J59" s="31" t="str">
        <f>E26</f>
        <v>Jan Zamykal, CS ÚRS 2026/I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145</v>
      </c>
      <c r="D61" s="95"/>
      <c r="E61" s="95"/>
      <c r="F61" s="95"/>
      <c r="G61" s="95"/>
      <c r="H61" s="95"/>
      <c r="I61" s="95"/>
      <c r="J61" s="102" t="s">
        <v>146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3" t="s">
        <v>74</v>
      </c>
      <c r="J63" s="64">
        <f>J90</f>
        <v>0</v>
      </c>
      <c r="L63" s="33"/>
      <c r="AU63" s="18" t="s">
        <v>147</v>
      </c>
    </row>
    <row r="64" spans="2:47" s="8" customFormat="1" ht="24.95" customHeight="1">
      <c r="B64" s="104"/>
      <c r="D64" s="105" t="s">
        <v>148</v>
      </c>
      <c r="E64" s="106"/>
      <c r="F64" s="106"/>
      <c r="G64" s="106"/>
      <c r="H64" s="106"/>
      <c r="I64" s="106"/>
      <c r="J64" s="107">
        <f>J91</f>
        <v>0</v>
      </c>
      <c r="L64" s="104"/>
    </row>
    <row r="65" spans="2:12" s="9" customFormat="1" ht="19.899999999999999" customHeight="1">
      <c r="B65" s="108"/>
      <c r="D65" s="109" t="s">
        <v>149</v>
      </c>
      <c r="E65" s="110"/>
      <c r="F65" s="110"/>
      <c r="G65" s="110"/>
      <c r="H65" s="110"/>
      <c r="I65" s="110"/>
      <c r="J65" s="111">
        <f>J92</f>
        <v>0</v>
      </c>
      <c r="L65" s="108"/>
    </row>
    <row r="66" spans="2:12" s="9" customFormat="1" ht="19.899999999999999" customHeight="1">
      <c r="B66" s="108"/>
      <c r="D66" s="109" t="s">
        <v>380</v>
      </c>
      <c r="E66" s="110"/>
      <c r="F66" s="110"/>
      <c r="G66" s="110"/>
      <c r="H66" s="110"/>
      <c r="I66" s="110"/>
      <c r="J66" s="111">
        <f>J153</f>
        <v>0</v>
      </c>
      <c r="L66" s="108"/>
    </row>
    <row r="67" spans="2:12" s="9" customFormat="1" ht="19.899999999999999" customHeight="1">
      <c r="B67" s="108"/>
      <c r="D67" s="109" t="s">
        <v>150</v>
      </c>
      <c r="E67" s="110"/>
      <c r="F67" s="110"/>
      <c r="G67" s="110"/>
      <c r="H67" s="110"/>
      <c r="I67" s="110"/>
      <c r="J67" s="111">
        <f>J206</f>
        <v>0</v>
      </c>
      <c r="L67" s="108"/>
    </row>
    <row r="68" spans="2:12" s="9" customFormat="1" ht="19.899999999999999" customHeight="1">
      <c r="B68" s="108"/>
      <c r="D68" s="109" t="s">
        <v>152</v>
      </c>
      <c r="E68" s="110"/>
      <c r="F68" s="110"/>
      <c r="G68" s="110"/>
      <c r="H68" s="110"/>
      <c r="I68" s="110"/>
      <c r="J68" s="111">
        <f>J253</f>
        <v>0</v>
      </c>
      <c r="L68" s="108"/>
    </row>
    <row r="69" spans="2:12" s="1" customFormat="1" ht="21.75" customHeight="1">
      <c r="B69" s="33"/>
      <c r="L69" s="33"/>
    </row>
    <row r="70" spans="2:12" s="1" customFormat="1" ht="6.95" customHeight="1"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33"/>
    </row>
    <row r="74" spans="2:12" s="1" customFormat="1" ht="6.95" customHeight="1"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33"/>
    </row>
    <row r="75" spans="2:12" s="1" customFormat="1" ht="24.95" customHeight="1">
      <c r="B75" s="33"/>
      <c r="C75" s="22" t="s">
        <v>153</v>
      </c>
      <c r="L75" s="33"/>
    </row>
    <row r="76" spans="2:12" s="1" customFormat="1" ht="6.95" customHeight="1">
      <c r="B76" s="33"/>
      <c r="L76" s="33"/>
    </row>
    <row r="77" spans="2:12" s="1" customFormat="1" ht="12" customHeight="1">
      <c r="B77" s="33"/>
      <c r="C77" s="28" t="s">
        <v>16</v>
      </c>
      <c r="L77" s="33"/>
    </row>
    <row r="78" spans="2:12" s="1" customFormat="1" ht="16.5" customHeight="1">
      <c r="B78" s="33"/>
      <c r="E78" s="320" t="str">
        <f>E7</f>
        <v>Hanušovice - Holba - rámcový rozpočet úprav oblasti</v>
      </c>
      <c r="F78" s="321"/>
      <c r="G78" s="321"/>
      <c r="H78" s="321"/>
      <c r="L78" s="33"/>
    </row>
    <row r="79" spans="2:12" ht="12" customHeight="1">
      <c r="B79" s="21"/>
      <c r="C79" s="28" t="s">
        <v>140</v>
      </c>
      <c r="L79" s="21"/>
    </row>
    <row r="80" spans="2:12" s="1" customFormat="1" ht="16.5" customHeight="1">
      <c r="B80" s="33"/>
      <c r="E80" s="320" t="s">
        <v>378</v>
      </c>
      <c r="F80" s="322"/>
      <c r="G80" s="322"/>
      <c r="H80" s="322"/>
      <c r="L80" s="33"/>
    </row>
    <row r="81" spans="2:65" s="1" customFormat="1" ht="12" customHeight="1">
      <c r="B81" s="33"/>
      <c r="C81" s="28" t="s">
        <v>142</v>
      </c>
      <c r="L81" s="33"/>
    </row>
    <row r="82" spans="2:65" s="1" customFormat="1" ht="16.5" customHeight="1">
      <c r="B82" s="33"/>
      <c r="E82" s="284" t="str">
        <f>E11</f>
        <v>SO 103 - Sjezdy</v>
      </c>
      <c r="F82" s="322"/>
      <c r="G82" s="322"/>
      <c r="H82" s="322"/>
      <c r="L82" s="33"/>
    </row>
    <row r="83" spans="2:65" s="1" customFormat="1" ht="6.95" customHeight="1">
      <c r="B83" s="33"/>
      <c r="L83" s="33"/>
    </row>
    <row r="84" spans="2:65" s="1" customFormat="1" ht="12" customHeight="1">
      <c r="B84" s="33"/>
      <c r="C84" s="28" t="s">
        <v>21</v>
      </c>
      <c r="F84" s="26" t="str">
        <f>F14</f>
        <v>k.ú. Hanušovice</v>
      </c>
      <c r="I84" s="28" t="s">
        <v>23</v>
      </c>
      <c r="J84" s="50" t="str">
        <f>IF(J14="","",J14)</f>
        <v>4. 8. 2026</v>
      </c>
      <c r="L84" s="33"/>
    </row>
    <row r="85" spans="2:65" s="1" customFormat="1" ht="6.95" customHeight="1">
      <c r="B85" s="33"/>
      <c r="L85" s="33"/>
    </row>
    <row r="86" spans="2:65" s="1" customFormat="1" ht="15.2" customHeight="1">
      <c r="B86" s="33"/>
      <c r="C86" s="28" t="s">
        <v>25</v>
      </c>
      <c r="F86" s="26" t="str">
        <f>E17</f>
        <v>Město Hanušovice</v>
      </c>
      <c r="I86" s="28" t="s">
        <v>33</v>
      </c>
      <c r="J86" s="31" t="str">
        <f>E23</f>
        <v>Cekr CZ s.r.o.</v>
      </c>
      <c r="L86" s="33"/>
    </row>
    <row r="87" spans="2:65" s="1" customFormat="1" ht="25.7" customHeight="1">
      <c r="B87" s="33"/>
      <c r="C87" s="28" t="s">
        <v>31</v>
      </c>
      <c r="F87" s="26" t="str">
        <f>IF(E20="","",E20)</f>
        <v>Vyplň údaj</v>
      </c>
      <c r="I87" s="28" t="s">
        <v>38</v>
      </c>
      <c r="J87" s="31" t="str">
        <f>E26</f>
        <v>Jan Zamykal, CS ÚRS 2026/I</v>
      </c>
      <c r="L87" s="33"/>
    </row>
    <row r="88" spans="2:65" s="1" customFormat="1" ht="10.35" customHeight="1">
      <c r="B88" s="33"/>
      <c r="L88" s="33"/>
    </row>
    <row r="89" spans="2:65" s="10" customFormat="1" ht="29.25" customHeight="1">
      <c r="B89" s="112"/>
      <c r="C89" s="113" t="s">
        <v>154</v>
      </c>
      <c r="D89" s="114" t="s">
        <v>61</v>
      </c>
      <c r="E89" s="114" t="s">
        <v>57</v>
      </c>
      <c r="F89" s="114" t="s">
        <v>58</v>
      </c>
      <c r="G89" s="114" t="s">
        <v>155</v>
      </c>
      <c r="H89" s="114" t="s">
        <v>156</v>
      </c>
      <c r="I89" s="114" t="s">
        <v>157</v>
      </c>
      <c r="J89" s="114" t="s">
        <v>146</v>
      </c>
      <c r="K89" s="115" t="s">
        <v>158</v>
      </c>
      <c r="L89" s="112"/>
      <c r="M89" s="57" t="s">
        <v>19</v>
      </c>
      <c r="N89" s="58" t="s">
        <v>46</v>
      </c>
      <c r="O89" s="58" t="s">
        <v>159</v>
      </c>
      <c r="P89" s="58" t="s">
        <v>160</v>
      </c>
      <c r="Q89" s="58" t="s">
        <v>161</v>
      </c>
      <c r="R89" s="58" t="s">
        <v>162</v>
      </c>
      <c r="S89" s="58" t="s">
        <v>163</v>
      </c>
      <c r="T89" s="59" t="s">
        <v>164</v>
      </c>
    </row>
    <row r="90" spans="2:65" s="1" customFormat="1" ht="22.9" customHeight="1">
      <c r="B90" s="33"/>
      <c r="C90" s="62" t="s">
        <v>165</v>
      </c>
      <c r="J90" s="116">
        <f>BK90</f>
        <v>0</v>
      </c>
      <c r="L90" s="33"/>
      <c r="M90" s="60"/>
      <c r="N90" s="51"/>
      <c r="O90" s="51"/>
      <c r="P90" s="117">
        <f>P91</f>
        <v>0</v>
      </c>
      <c r="Q90" s="51"/>
      <c r="R90" s="117">
        <f>R91</f>
        <v>127.95552719999999</v>
      </c>
      <c r="S90" s="51"/>
      <c r="T90" s="118">
        <f>T91</f>
        <v>0</v>
      </c>
      <c r="AT90" s="18" t="s">
        <v>75</v>
      </c>
      <c r="AU90" s="18" t="s">
        <v>147</v>
      </c>
      <c r="BK90" s="119">
        <f>BK91</f>
        <v>0</v>
      </c>
    </row>
    <row r="91" spans="2:65" s="11" customFormat="1" ht="25.9" customHeight="1">
      <c r="B91" s="120"/>
      <c r="D91" s="121" t="s">
        <v>75</v>
      </c>
      <c r="E91" s="122" t="s">
        <v>166</v>
      </c>
      <c r="F91" s="122" t="s">
        <v>167</v>
      </c>
      <c r="I91" s="123"/>
      <c r="J91" s="124">
        <f>BK91</f>
        <v>0</v>
      </c>
      <c r="L91" s="120"/>
      <c r="M91" s="125"/>
      <c r="P91" s="126">
        <f>P92+P153+P206+P253</f>
        <v>0</v>
      </c>
      <c r="R91" s="126">
        <f>R92+R153+R206+R253</f>
        <v>127.95552719999999</v>
      </c>
      <c r="T91" s="127">
        <f>T92+T153+T206+T253</f>
        <v>0</v>
      </c>
      <c r="AR91" s="121" t="s">
        <v>83</v>
      </c>
      <c r="AT91" s="128" t="s">
        <v>75</v>
      </c>
      <c r="AU91" s="128" t="s">
        <v>76</v>
      </c>
      <c r="AY91" s="121" t="s">
        <v>168</v>
      </c>
      <c r="BK91" s="129">
        <f>BK92+BK153+BK206+BK253</f>
        <v>0</v>
      </c>
    </row>
    <row r="92" spans="2:65" s="11" customFormat="1" ht="22.9" customHeight="1">
      <c r="B92" s="120"/>
      <c r="D92" s="121" t="s">
        <v>75</v>
      </c>
      <c r="E92" s="130" t="s">
        <v>83</v>
      </c>
      <c r="F92" s="130" t="s">
        <v>169</v>
      </c>
      <c r="I92" s="123"/>
      <c r="J92" s="131">
        <f>BK92</f>
        <v>0</v>
      </c>
      <c r="L92" s="120"/>
      <c r="M92" s="125"/>
      <c r="P92" s="126">
        <f>SUM(P93:P152)</f>
        <v>0</v>
      </c>
      <c r="R92" s="126">
        <f>SUM(R93:R152)</f>
        <v>40.805999999999997</v>
      </c>
      <c r="T92" s="127">
        <f>SUM(T93:T152)</f>
        <v>0</v>
      </c>
      <c r="AR92" s="121" t="s">
        <v>83</v>
      </c>
      <c r="AT92" s="128" t="s">
        <v>75</v>
      </c>
      <c r="AU92" s="128" t="s">
        <v>83</v>
      </c>
      <c r="AY92" s="121" t="s">
        <v>168</v>
      </c>
      <c r="BK92" s="129">
        <f>SUM(BK93:BK152)</f>
        <v>0</v>
      </c>
    </row>
    <row r="93" spans="2:65" s="1" customFormat="1" ht="33" customHeight="1">
      <c r="B93" s="33"/>
      <c r="C93" s="132" t="s">
        <v>83</v>
      </c>
      <c r="D93" s="132" t="s">
        <v>170</v>
      </c>
      <c r="E93" s="133" t="s">
        <v>973</v>
      </c>
      <c r="F93" s="134" t="s">
        <v>974</v>
      </c>
      <c r="G93" s="135" t="s">
        <v>283</v>
      </c>
      <c r="H93" s="136">
        <v>51.006</v>
      </c>
      <c r="I93" s="137"/>
      <c r="J93" s="138">
        <f>ROUND(I93*H93,2)</f>
        <v>0</v>
      </c>
      <c r="K93" s="134" t="s">
        <v>174</v>
      </c>
      <c r="L93" s="33"/>
      <c r="M93" s="139" t="s">
        <v>19</v>
      </c>
      <c r="N93" s="140" t="s">
        <v>47</v>
      </c>
      <c r="P93" s="141">
        <f>O93*H93</f>
        <v>0</v>
      </c>
      <c r="Q93" s="141">
        <v>0</v>
      </c>
      <c r="R93" s="141">
        <f>Q93*H93</f>
        <v>0</v>
      </c>
      <c r="S93" s="141">
        <v>0</v>
      </c>
      <c r="T93" s="142">
        <f>S93*H93</f>
        <v>0</v>
      </c>
      <c r="AR93" s="143" t="s">
        <v>175</v>
      </c>
      <c r="AT93" s="143" t="s">
        <v>170</v>
      </c>
      <c r="AU93" s="143" t="s">
        <v>85</v>
      </c>
      <c r="AY93" s="18" t="s">
        <v>168</v>
      </c>
      <c r="BE93" s="144">
        <f>IF(N93="základní",J93,0)</f>
        <v>0</v>
      </c>
      <c r="BF93" s="144">
        <f>IF(N93="snížená",J93,0)</f>
        <v>0</v>
      </c>
      <c r="BG93" s="144">
        <f>IF(N93="zákl. přenesená",J93,0)</f>
        <v>0</v>
      </c>
      <c r="BH93" s="144">
        <f>IF(N93="sníž. přenesená",J93,0)</f>
        <v>0</v>
      </c>
      <c r="BI93" s="144">
        <f>IF(N93="nulová",J93,0)</f>
        <v>0</v>
      </c>
      <c r="BJ93" s="18" t="s">
        <v>83</v>
      </c>
      <c r="BK93" s="144">
        <f>ROUND(I93*H93,2)</f>
        <v>0</v>
      </c>
      <c r="BL93" s="18" t="s">
        <v>175</v>
      </c>
      <c r="BM93" s="143" t="s">
        <v>975</v>
      </c>
    </row>
    <row r="94" spans="2:65" s="1" customFormat="1" ht="11.25">
      <c r="B94" s="33"/>
      <c r="D94" s="145" t="s">
        <v>177</v>
      </c>
      <c r="F94" s="146" t="s">
        <v>976</v>
      </c>
      <c r="I94" s="147"/>
      <c r="L94" s="33"/>
      <c r="M94" s="148"/>
      <c r="T94" s="54"/>
      <c r="AT94" s="18" t="s">
        <v>177</v>
      </c>
      <c r="AU94" s="18" t="s">
        <v>85</v>
      </c>
    </row>
    <row r="95" spans="2:65" s="1" customFormat="1" ht="29.25">
      <c r="B95" s="33"/>
      <c r="D95" s="150" t="s">
        <v>324</v>
      </c>
      <c r="F95" s="177" t="s">
        <v>618</v>
      </c>
      <c r="I95" s="147"/>
      <c r="L95" s="33"/>
      <c r="M95" s="148"/>
      <c r="T95" s="54"/>
      <c r="AT95" s="18" t="s">
        <v>324</v>
      </c>
      <c r="AU95" s="18" t="s">
        <v>85</v>
      </c>
    </row>
    <row r="96" spans="2:65" s="12" customFormat="1" ht="22.5">
      <c r="B96" s="149"/>
      <c r="D96" s="150" t="s">
        <v>179</v>
      </c>
      <c r="E96" s="151" t="s">
        <v>19</v>
      </c>
      <c r="F96" s="152" t="s">
        <v>719</v>
      </c>
      <c r="H96" s="151" t="s">
        <v>19</v>
      </c>
      <c r="I96" s="153"/>
      <c r="L96" s="149"/>
      <c r="M96" s="154"/>
      <c r="T96" s="155"/>
      <c r="AT96" s="151" t="s">
        <v>179</v>
      </c>
      <c r="AU96" s="151" t="s">
        <v>85</v>
      </c>
      <c r="AV96" s="12" t="s">
        <v>83</v>
      </c>
      <c r="AW96" s="12" t="s">
        <v>37</v>
      </c>
      <c r="AX96" s="12" t="s">
        <v>76</v>
      </c>
      <c r="AY96" s="151" t="s">
        <v>168</v>
      </c>
    </row>
    <row r="97" spans="2:51" s="12" customFormat="1" ht="11.25">
      <c r="B97" s="149"/>
      <c r="D97" s="150" t="s">
        <v>179</v>
      </c>
      <c r="E97" s="151" t="s">
        <v>19</v>
      </c>
      <c r="F97" s="152" t="s">
        <v>213</v>
      </c>
      <c r="H97" s="151" t="s">
        <v>19</v>
      </c>
      <c r="I97" s="153"/>
      <c r="L97" s="149"/>
      <c r="M97" s="154"/>
      <c r="T97" s="155"/>
      <c r="AT97" s="151" t="s">
        <v>179</v>
      </c>
      <c r="AU97" s="151" t="s">
        <v>85</v>
      </c>
      <c r="AV97" s="12" t="s">
        <v>83</v>
      </c>
      <c r="AW97" s="12" t="s">
        <v>37</v>
      </c>
      <c r="AX97" s="12" t="s">
        <v>76</v>
      </c>
      <c r="AY97" s="151" t="s">
        <v>168</v>
      </c>
    </row>
    <row r="98" spans="2:51" s="12" customFormat="1" ht="11.25">
      <c r="B98" s="149"/>
      <c r="D98" s="150" t="s">
        <v>179</v>
      </c>
      <c r="E98" s="151" t="s">
        <v>19</v>
      </c>
      <c r="F98" s="152" t="s">
        <v>895</v>
      </c>
      <c r="H98" s="151" t="s">
        <v>19</v>
      </c>
      <c r="I98" s="153"/>
      <c r="L98" s="149"/>
      <c r="M98" s="154"/>
      <c r="T98" s="155"/>
      <c r="AT98" s="151" t="s">
        <v>179</v>
      </c>
      <c r="AU98" s="151" t="s">
        <v>85</v>
      </c>
      <c r="AV98" s="12" t="s">
        <v>83</v>
      </c>
      <c r="AW98" s="12" t="s">
        <v>37</v>
      </c>
      <c r="AX98" s="12" t="s">
        <v>76</v>
      </c>
      <c r="AY98" s="151" t="s">
        <v>168</v>
      </c>
    </row>
    <row r="99" spans="2:51" s="12" customFormat="1" ht="11.25">
      <c r="B99" s="149"/>
      <c r="D99" s="150" t="s">
        <v>179</v>
      </c>
      <c r="E99" s="151" t="s">
        <v>19</v>
      </c>
      <c r="F99" s="152" t="s">
        <v>720</v>
      </c>
      <c r="H99" s="151" t="s">
        <v>19</v>
      </c>
      <c r="I99" s="153"/>
      <c r="L99" s="149"/>
      <c r="M99" s="154"/>
      <c r="T99" s="155"/>
      <c r="AT99" s="151" t="s">
        <v>179</v>
      </c>
      <c r="AU99" s="151" t="s">
        <v>85</v>
      </c>
      <c r="AV99" s="12" t="s">
        <v>83</v>
      </c>
      <c r="AW99" s="12" t="s">
        <v>37</v>
      </c>
      <c r="AX99" s="12" t="s">
        <v>76</v>
      </c>
      <c r="AY99" s="151" t="s">
        <v>168</v>
      </c>
    </row>
    <row r="100" spans="2:51" s="12" customFormat="1" ht="11.25">
      <c r="B100" s="149"/>
      <c r="D100" s="150" t="s">
        <v>179</v>
      </c>
      <c r="E100" s="151" t="s">
        <v>19</v>
      </c>
      <c r="F100" s="152" t="s">
        <v>977</v>
      </c>
      <c r="H100" s="151" t="s">
        <v>19</v>
      </c>
      <c r="I100" s="153"/>
      <c r="L100" s="149"/>
      <c r="M100" s="154"/>
      <c r="T100" s="155"/>
      <c r="AT100" s="151" t="s">
        <v>179</v>
      </c>
      <c r="AU100" s="151" t="s">
        <v>85</v>
      </c>
      <c r="AV100" s="12" t="s">
        <v>83</v>
      </c>
      <c r="AW100" s="12" t="s">
        <v>37</v>
      </c>
      <c r="AX100" s="12" t="s">
        <v>76</v>
      </c>
      <c r="AY100" s="151" t="s">
        <v>168</v>
      </c>
    </row>
    <row r="101" spans="2:51" s="13" customFormat="1" ht="11.25">
      <c r="B101" s="156"/>
      <c r="D101" s="150" t="s">
        <v>179</v>
      </c>
      <c r="E101" s="157" t="s">
        <v>19</v>
      </c>
      <c r="F101" s="158" t="s">
        <v>978</v>
      </c>
      <c r="H101" s="159">
        <v>5.4809999999999999</v>
      </c>
      <c r="I101" s="160"/>
      <c r="L101" s="156"/>
      <c r="M101" s="161"/>
      <c r="T101" s="162"/>
      <c r="AT101" s="157" t="s">
        <v>179</v>
      </c>
      <c r="AU101" s="157" t="s">
        <v>85</v>
      </c>
      <c r="AV101" s="13" t="s">
        <v>85</v>
      </c>
      <c r="AW101" s="13" t="s">
        <v>37</v>
      </c>
      <c r="AX101" s="13" t="s">
        <v>76</v>
      </c>
      <c r="AY101" s="157" t="s">
        <v>168</v>
      </c>
    </row>
    <row r="102" spans="2:51" s="12" customFormat="1" ht="11.25">
      <c r="B102" s="149"/>
      <c r="D102" s="150" t="s">
        <v>179</v>
      </c>
      <c r="E102" s="151" t="s">
        <v>19</v>
      </c>
      <c r="F102" s="152" t="s">
        <v>979</v>
      </c>
      <c r="H102" s="151" t="s">
        <v>19</v>
      </c>
      <c r="I102" s="153"/>
      <c r="L102" s="149"/>
      <c r="M102" s="154"/>
      <c r="T102" s="155"/>
      <c r="AT102" s="151" t="s">
        <v>179</v>
      </c>
      <c r="AU102" s="151" t="s">
        <v>85</v>
      </c>
      <c r="AV102" s="12" t="s">
        <v>83</v>
      </c>
      <c r="AW102" s="12" t="s">
        <v>37</v>
      </c>
      <c r="AX102" s="12" t="s">
        <v>76</v>
      </c>
      <c r="AY102" s="151" t="s">
        <v>168</v>
      </c>
    </row>
    <row r="103" spans="2:51" s="13" customFormat="1" ht="11.25">
      <c r="B103" s="156"/>
      <c r="D103" s="150" t="s">
        <v>179</v>
      </c>
      <c r="E103" s="157" t="s">
        <v>19</v>
      </c>
      <c r="F103" s="158" t="s">
        <v>980</v>
      </c>
      <c r="H103" s="159">
        <v>22.34</v>
      </c>
      <c r="I103" s="160"/>
      <c r="L103" s="156"/>
      <c r="M103" s="161"/>
      <c r="T103" s="162"/>
      <c r="AT103" s="157" t="s">
        <v>179</v>
      </c>
      <c r="AU103" s="157" t="s">
        <v>85</v>
      </c>
      <c r="AV103" s="13" t="s">
        <v>85</v>
      </c>
      <c r="AW103" s="13" t="s">
        <v>37</v>
      </c>
      <c r="AX103" s="13" t="s">
        <v>76</v>
      </c>
      <c r="AY103" s="157" t="s">
        <v>168</v>
      </c>
    </row>
    <row r="104" spans="2:51" s="15" customFormat="1" ht="11.25">
      <c r="B104" s="170"/>
      <c r="D104" s="150" t="s">
        <v>179</v>
      </c>
      <c r="E104" s="171" t="s">
        <v>19</v>
      </c>
      <c r="F104" s="172" t="s">
        <v>257</v>
      </c>
      <c r="H104" s="173">
        <v>27.821000000000002</v>
      </c>
      <c r="I104" s="174"/>
      <c r="L104" s="170"/>
      <c r="M104" s="175"/>
      <c r="T104" s="176"/>
      <c r="AT104" s="171" t="s">
        <v>179</v>
      </c>
      <c r="AU104" s="171" t="s">
        <v>85</v>
      </c>
      <c r="AV104" s="15" t="s">
        <v>191</v>
      </c>
      <c r="AW104" s="15" t="s">
        <v>37</v>
      </c>
      <c r="AX104" s="15" t="s">
        <v>76</v>
      </c>
      <c r="AY104" s="171" t="s">
        <v>168</v>
      </c>
    </row>
    <row r="105" spans="2:51" s="12" customFormat="1" ht="11.25">
      <c r="B105" s="149"/>
      <c r="D105" s="150" t="s">
        <v>179</v>
      </c>
      <c r="E105" s="151" t="s">
        <v>19</v>
      </c>
      <c r="F105" s="152" t="s">
        <v>624</v>
      </c>
      <c r="H105" s="151" t="s">
        <v>19</v>
      </c>
      <c r="I105" s="153"/>
      <c r="L105" s="149"/>
      <c r="M105" s="154"/>
      <c r="T105" s="155"/>
      <c r="AT105" s="151" t="s">
        <v>179</v>
      </c>
      <c r="AU105" s="151" t="s">
        <v>85</v>
      </c>
      <c r="AV105" s="12" t="s">
        <v>83</v>
      </c>
      <c r="AW105" s="12" t="s">
        <v>37</v>
      </c>
      <c r="AX105" s="12" t="s">
        <v>76</v>
      </c>
      <c r="AY105" s="151" t="s">
        <v>168</v>
      </c>
    </row>
    <row r="106" spans="2:51" s="12" customFormat="1" ht="11.25">
      <c r="B106" s="149"/>
      <c r="D106" s="150" t="s">
        <v>179</v>
      </c>
      <c r="E106" s="151" t="s">
        <v>19</v>
      </c>
      <c r="F106" s="152" t="s">
        <v>720</v>
      </c>
      <c r="H106" s="151" t="s">
        <v>19</v>
      </c>
      <c r="I106" s="153"/>
      <c r="L106" s="149"/>
      <c r="M106" s="154"/>
      <c r="T106" s="155"/>
      <c r="AT106" s="151" t="s">
        <v>179</v>
      </c>
      <c r="AU106" s="151" t="s">
        <v>85</v>
      </c>
      <c r="AV106" s="12" t="s">
        <v>83</v>
      </c>
      <c r="AW106" s="12" t="s">
        <v>37</v>
      </c>
      <c r="AX106" s="12" t="s">
        <v>76</v>
      </c>
      <c r="AY106" s="151" t="s">
        <v>168</v>
      </c>
    </row>
    <row r="107" spans="2:51" s="12" customFormat="1" ht="11.25">
      <c r="B107" s="149"/>
      <c r="D107" s="150" t="s">
        <v>179</v>
      </c>
      <c r="E107" s="151" t="s">
        <v>19</v>
      </c>
      <c r="F107" s="152" t="s">
        <v>977</v>
      </c>
      <c r="H107" s="151" t="s">
        <v>19</v>
      </c>
      <c r="I107" s="153"/>
      <c r="L107" s="149"/>
      <c r="M107" s="154"/>
      <c r="T107" s="155"/>
      <c r="AT107" s="151" t="s">
        <v>179</v>
      </c>
      <c r="AU107" s="151" t="s">
        <v>85</v>
      </c>
      <c r="AV107" s="12" t="s">
        <v>83</v>
      </c>
      <c r="AW107" s="12" t="s">
        <v>37</v>
      </c>
      <c r="AX107" s="12" t="s">
        <v>76</v>
      </c>
      <c r="AY107" s="151" t="s">
        <v>168</v>
      </c>
    </row>
    <row r="108" spans="2:51" s="13" customFormat="1" ht="11.25">
      <c r="B108" s="156"/>
      <c r="D108" s="150" t="s">
        <v>179</v>
      </c>
      <c r="E108" s="157" t="s">
        <v>19</v>
      </c>
      <c r="F108" s="158" t="s">
        <v>981</v>
      </c>
      <c r="H108" s="159">
        <v>4.5679999999999996</v>
      </c>
      <c r="I108" s="160"/>
      <c r="L108" s="156"/>
      <c r="M108" s="161"/>
      <c r="T108" s="162"/>
      <c r="AT108" s="157" t="s">
        <v>179</v>
      </c>
      <c r="AU108" s="157" t="s">
        <v>85</v>
      </c>
      <c r="AV108" s="13" t="s">
        <v>85</v>
      </c>
      <c r="AW108" s="13" t="s">
        <v>37</v>
      </c>
      <c r="AX108" s="13" t="s">
        <v>76</v>
      </c>
      <c r="AY108" s="157" t="s">
        <v>168</v>
      </c>
    </row>
    <row r="109" spans="2:51" s="12" customFormat="1" ht="11.25">
      <c r="B109" s="149"/>
      <c r="D109" s="150" t="s">
        <v>179</v>
      </c>
      <c r="E109" s="151" t="s">
        <v>19</v>
      </c>
      <c r="F109" s="152" t="s">
        <v>979</v>
      </c>
      <c r="H109" s="151" t="s">
        <v>19</v>
      </c>
      <c r="I109" s="153"/>
      <c r="L109" s="149"/>
      <c r="M109" s="154"/>
      <c r="T109" s="155"/>
      <c r="AT109" s="151" t="s">
        <v>179</v>
      </c>
      <c r="AU109" s="151" t="s">
        <v>85</v>
      </c>
      <c r="AV109" s="12" t="s">
        <v>83</v>
      </c>
      <c r="AW109" s="12" t="s">
        <v>37</v>
      </c>
      <c r="AX109" s="12" t="s">
        <v>76</v>
      </c>
      <c r="AY109" s="151" t="s">
        <v>168</v>
      </c>
    </row>
    <row r="110" spans="2:51" s="13" customFormat="1" ht="11.25">
      <c r="B110" s="156"/>
      <c r="D110" s="150" t="s">
        <v>179</v>
      </c>
      <c r="E110" s="157" t="s">
        <v>19</v>
      </c>
      <c r="F110" s="158" t="s">
        <v>982</v>
      </c>
      <c r="H110" s="159">
        <v>18.617000000000001</v>
      </c>
      <c r="I110" s="160"/>
      <c r="L110" s="156"/>
      <c r="M110" s="161"/>
      <c r="T110" s="162"/>
      <c r="AT110" s="157" t="s">
        <v>179</v>
      </c>
      <c r="AU110" s="157" t="s">
        <v>85</v>
      </c>
      <c r="AV110" s="13" t="s">
        <v>85</v>
      </c>
      <c r="AW110" s="13" t="s">
        <v>37</v>
      </c>
      <c r="AX110" s="13" t="s">
        <v>76</v>
      </c>
      <c r="AY110" s="157" t="s">
        <v>168</v>
      </c>
    </row>
    <row r="111" spans="2:51" s="15" customFormat="1" ht="11.25">
      <c r="B111" s="170"/>
      <c r="D111" s="150" t="s">
        <v>179</v>
      </c>
      <c r="E111" s="171" t="s">
        <v>19</v>
      </c>
      <c r="F111" s="172" t="s">
        <v>257</v>
      </c>
      <c r="H111" s="173">
        <v>23.184999999999999</v>
      </c>
      <c r="I111" s="174"/>
      <c r="L111" s="170"/>
      <c r="M111" s="175"/>
      <c r="T111" s="176"/>
      <c r="AT111" s="171" t="s">
        <v>179</v>
      </c>
      <c r="AU111" s="171" t="s">
        <v>85</v>
      </c>
      <c r="AV111" s="15" t="s">
        <v>191</v>
      </c>
      <c r="AW111" s="15" t="s">
        <v>37</v>
      </c>
      <c r="AX111" s="15" t="s">
        <v>76</v>
      </c>
      <c r="AY111" s="171" t="s">
        <v>168</v>
      </c>
    </row>
    <row r="112" spans="2:51" s="14" customFormat="1" ht="11.25">
      <c r="B112" s="163"/>
      <c r="D112" s="150" t="s">
        <v>179</v>
      </c>
      <c r="E112" s="164" t="s">
        <v>19</v>
      </c>
      <c r="F112" s="165" t="s">
        <v>183</v>
      </c>
      <c r="H112" s="166">
        <v>51.006</v>
      </c>
      <c r="I112" s="167"/>
      <c r="L112" s="163"/>
      <c r="M112" s="168"/>
      <c r="T112" s="169"/>
      <c r="AT112" s="164" t="s">
        <v>179</v>
      </c>
      <c r="AU112" s="164" t="s">
        <v>85</v>
      </c>
      <c r="AV112" s="14" t="s">
        <v>175</v>
      </c>
      <c r="AW112" s="14" t="s">
        <v>37</v>
      </c>
      <c r="AX112" s="14" t="s">
        <v>83</v>
      </c>
      <c r="AY112" s="164" t="s">
        <v>168</v>
      </c>
    </row>
    <row r="113" spans="2:65" s="1" customFormat="1" ht="62.65" customHeight="1">
      <c r="B113" s="33"/>
      <c r="C113" s="132" t="s">
        <v>85</v>
      </c>
      <c r="D113" s="132" t="s">
        <v>170</v>
      </c>
      <c r="E113" s="133" t="s">
        <v>388</v>
      </c>
      <c r="F113" s="134" t="s">
        <v>389</v>
      </c>
      <c r="G113" s="135" t="s">
        <v>283</v>
      </c>
      <c r="H113" s="136">
        <v>51.006</v>
      </c>
      <c r="I113" s="137"/>
      <c r="J113" s="138">
        <f>ROUND(I113*H113,2)</f>
        <v>0</v>
      </c>
      <c r="K113" s="134" t="s">
        <v>174</v>
      </c>
      <c r="L113" s="33"/>
      <c r="M113" s="139" t="s">
        <v>19</v>
      </c>
      <c r="N113" s="140" t="s">
        <v>47</v>
      </c>
      <c r="P113" s="141">
        <f>O113*H113</f>
        <v>0</v>
      </c>
      <c r="Q113" s="141">
        <v>0</v>
      </c>
      <c r="R113" s="141">
        <f>Q113*H113</f>
        <v>0</v>
      </c>
      <c r="S113" s="141">
        <v>0</v>
      </c>
      <c r="T113" s="142">
        <f>S113*H113</f>
        <v>0</v>
      </c>
      <c r="AR113" s="143" t="s">
        <v>175</v>
      </c>
      <c r="AT113" s="143" t="s">
        <v>170</v>
      </c>
      <c r="AU113" s="143" t="s">
        <v>85</v>
      </c>
      <c r="AY113" s="18" t="s">
        <v>168</v>
      </c>
      <c r="BE113" s="144">
        <f>IF(N113="základní",J113,0)</f>
        <v>0</v>
      </c>
      <c r="BF113" s="144">
        <f>IF(N113="snížená",J113,0)</f>
        <v>0</v>
      </c>
      <c r="BG113" s="144">
        <f>IF(N113="zákl. přenesená",J113,0)</f>
        <v>0</v>
      </c>
      <c r="BH113" s="144">
        <f>IF(N113="sníž. přenesená",J113,0)</f>
        <v>0</v>
      </c>
      <c r="BI113" s="144">
        <f>IF(N113="nulová",J113,0)</f>
        <v>0</v>
      </c>
      <c r="BJ113" s="18" t="s">
        <v>83</v>
      </c>
      <c r="BK113" s="144">
        <f>ROUND(I113*H113,2)</f>
        <v>0</v>
      </c>
      <c r="BL113" s="18" t="s">
        <v>175</v>
      </c>
      <c r="BM113" s="143" t="s">
        <v>983</v>
      </c>
    </row>
    <row r="114" spans="2:65" s="1" customFormat="1" ht="11.25">
      <c r="B114" s="33"/>
      <c r="D114" s="145" t="s">
        <v>177</v>
      </c>
      <c r="F114" s="146" t="s">
        <v>391</v>
      </c>
      <c r="I114" s="147"/>
      <c r="L114" s="33"/>
      <c r="M114" s="148"/>
      <c r="T114" s="54"/>
      <c r="AT114" s="18" t="s">
        <v>177</v>
      </c>
      <c r="AU114" s="18" t="s">
        <v>85</v>
      </c>
    </row>
    <row r="115" spans="2:65" s="12" customFormat="1" ht="22.5">
      <c r="B115" s="149"/>
      <c r="D115" s="150" t="s">
        <v>179</v>
      </c>
      <c r="E115" s="151" t="s">
        <v>19</v>
      </c>
      <c r="F115" s="152" t="s">
        <v>392</v>
      </c>
      <c r="H115" s="151" t="s">
        <v>19</v>
      </c>
      <c r="I115" s="153"/>
      <c r="L115" s="149"/>
      <c r="M115" s="154"/>
      <c r="T115" s="155"/>
      <c r="AT115" s="151" t="s">
        <v>179</v>
      </c>
      <c r="AU115" s="151" t="s">
        <v>85</v>
      </c>
      <c r="AV115" s="12" t="s">
        <v>83</v>
      </c>
      <c r="AW115" s="12" t="s">
        <v>37</v>
      </c>
      <c r="AX115" s="12" t="s">
        <v>76</v>
      </c>
      <c r="AY115" s="151" t="s">
        <v>168</v>
      </c>
    </row>
    <row r="116" spans="2:65" s="13" customFormat="1" ht="11.25">
      <c r="B116" s="156"/>
      <c r="D116" s="150" t="s">
        <v>179</v>
      </c>
      <c r="E116" s="157" t="s">
        <v>19</v>
      </c>
      <c r="F116" s="158" t="s">
        <v>984</v>
      </c>
      <c r="H116" s="159">
        <v>51.006</v>
      </c>
      <c r="I116" s="160"/>
      <c r="L116" s="156"/>
      <c r="M116" s="161"/>
      <c r="T116" s="162"/>
      <c r="AT116" s="157" t="s">
        <v>179</v>
      </c>
      <c r="AU116" s="157" t="s">
        <v>85</v>
      </c>
      <c r="AV116" s="13" t="s">
        <v>85</v>
      </c>
      <c r="AW116" s="13" t="s">
        <v>37</v>
      </c>
      <c r="AX116" s="13" t="s">
        <v>76</v>
      </c>
      <c r="AY116" s="157" t="s">
        <v>168</v>
      </c>
    </row>
    <row r="117" spans="2:65" s="14" customFormat="1" ht="11.25">
      <c r="B117" s="163"/>
      <c r="D117" s="150" t="s">
        <v>179</v>
      </c>
      <c r="E117" s="164" t="s">
        <v>19</v>
      </c>
      <c r="F117" s="165" t="s">
        <v>183</v>
      </c>
      <c r="H117" s="166">
        <v>51.006</v>
      </c>
      <c r="I117" s="167"/>
      <c r="L117" s="163"/>
      <c r="M117" s="168"/>
      <c r="T117" s="169"/>
      <c r="AT117" s="164" t="s">
        <v>179</v>
      </c>
      <c r="AU117" s="164" t="s">
        <v>85</v>
      </c>
      <c r="AV117" s="14" t="s">
        <v>175</v>
      </c>
      <c r="AW117" s="14" t="s">
        <v>37</v>
      </c>
      <c r="AX117" s="14" t="s">
        <v>83</v>
      </c>
      <c r="AY117" s="164" t="s">
        <v>168</v>
      </c>
    </row>
    <row r="118" spans="2:65" s="1" customFormat="1" ht="66.75" customHeight="1">
      <c r="B118" s="33"/>
      <c r="C118" s="132" t="s">
        <v>191</v>
      </c>
      <c r="D118" s="132" t="s">
        <v>170</v>
      </c>
      <c r="E118" s="133" t="s">
        <v>394</v>
      </c>
      <c r="F118" s="134" t="s">
        <v>395</v>
      </c>
      <c r="G118" s="135" t="s">
        <v>283</v>
      </c>
      <c r="H118" s="136">
        <v>357.04199999999997</v>
      </c>
      <c r="I118" s="137"/>
      <c r="J118" s="138">
        <f>ROUND(I118*H118,2)</f>
        <v>0</v>
      </c>
      <c r="K118" s="134" t="s">
        <v>174</v>
      </c>
      <c r="L118" s="33"/>
      <c r="M118" s="139" t="s">
        <v>19</v>
      </c>
      <c r="N118" s="140" t="s">
        <v>47</v>
      </c>
      <c r="P118" s="141">
        <f>O118*H118</f>
        <v>0</v>
      </c>
      <c r="Q118" s="141">
        <v>0</v>
      </c>
      <c r="R118" s="141">
        <f>Q118*H118</f>
        <v>0</v>
      </c>
      <c r="S118" s="141">
        <v>0</v>
      </c>
      <c r="T118" s="142">
        <f>S118*H118</f>
        <v>0</v>
      </c>
      <c r="AR118" s="143" t="s">
        <v>175</v>
      </c>
      <c r="AT118" s="143" t="s">
        <v>170</v>
      </c>
      <c r="AU118" s="143" t="s">
        <v>85</v>
      </c>
      <c r="AY118" s="18" t="s">
        <v>168</v>
      </c>
      <c r="BE118" s="144">
        <f>IF(N118="základní",J118,0)</f>
        <v>0</v>
      </c>
      <c r="BF118" s="144">
        <f>IF(N118="snížená",J118,0)</f>
        <v>0</v>
      </c>
      <c r="BG118" s="144">
        <f>IF(N118="zákl. přenesená",J118,0)</f>
        <v>0</v>
      </c>
      <c r="BH118" s="144">
        <f>IF(N118="sníž. přenesená",J118,0)</f>
        <v>0</v>
      </c>
      <c r="BI118" s="144">
        <f>IF(N118="nulová",J118,0)</f>
        <v>0</v>
      </c>
      <c r="BJ118" s="18" t="s">
        <v>83</v>
      </c>
      <c r="BK118" s="144">
        <f>ROUND(I118*H118,2)</f>
        <v>0</v>
      </c>
      <c r="BL118" s="18" t="s">
        <v>175</v>
      </c>
      <c r="BM118" s="143" t="s">
        <v>985</v>
      </c>
    </row>
    <row r="119" spans="2:65" s="1" customFormat="1" ht="11.25">
      <c r="B119" s="33"/>
      <c r="D119" s="145" t="s">
        <v>177</v>
      </c>
      <c r="F119" s="146" t="s">
        <v>397</v>
      </c>
      <c r="I119" s="147"/>
      <c r="L119" s="33"/>
      <c r="M119" s="148"/>
      <c r="T119" s="54"/>
      <c r="AT119" s="18" t="s">
        <v>177</v>
      </c>
      <c r="AU119" s="18" t="s">
        <v>85</v>
      </c>
    </row>
    <row r="120" spans="2:65" s="12" customFormat="1" ht="22.5">
      <c r="B120" s="149"/>
      <c r="D120" s="150" t="s">
        <v>179</v>
      </c>
      <c r="E120" s="151" t="s">
        <v>19</v>
      </c>
      <c r="F120" s="152" t="s">
        <v>392</v>
      </c>
      <c r="H120" s="151" t="s">
        <v>19</v>
      </c>
      <c r="I120" s="153"/>
      <c r="L120" s="149"/>
      <c r="M120" s="154"/>
      <c r="T120" s="155"/>
      <c r="AT120" s="151" t="s">
        <v>179</v>
      </c>
      <c r="AU120" s="151" t="s">
        <v>85</v>
      </c>
      <c r="AV120" s="12" t="s">
        <v>83</v>
      </c>
      <c r="AW120" s="12" t="s">
        <v>37</v>
      </c>
      <c r="AX120" s="12" t="s">
        <v>76</v>
      </c>
      <c r="AY120" s="151" t="s">
        <v>168</v>
      </c>
    </row>
    <row r="121" spans="2:65" s="13" customFormat="1" ht="11.25">
      <c r="B121" s="156"/>
      <c r="D121" s="150" t="s">
        <v>179</v>
      </c>
      <c r="E121" s="157" t="s">
        <v>19</v>
      </c>
      <c r="F121" s="158" t="s">
        <v>986</v>
      </c>
      <c r="H121" s="159">
        <v>357.04199999999997</v>
      </c>
      <c r="I121" s="160"/>
      <c r="L121" s="156"/>
      <c r="M121" s="161"/>
      <c r="T121" s="162"/>
      <c r="AT121" s="157" t="s">
        <v>179</v>
      </c>
      <c r="AU121" s="157" t="s">
        <v>85</v>
      </c>
      <c r="AV121" s="13" t="s">
        <v>85</v>
      </c>
      <c r="AW121" s="13" t="s">
        <v>37</v>
      </c>
      <c r="AX121" s="13" t="s">
        <v>76</v>
      </c>
      <c r="AY121" s="157" t="s">
        <v>168</v>
      </c>
    </row>
    <row r="122" spans="2:65" s="14" customFormat="1" ht="11.25">
      <c r="B122" s="163"/>
      <c r="D122" s="150" t="s">
        <v>179</v>
      </c>
      <c r="E122" s="164" t="s">
        <v>19</v>
      </c>
      <c r="F122" s="165" t="s">
        <v>183</v>
      </c>
      <c r="H122" s="166">
        <v>357.04199999999997</v>
      </c>
      <c r="I122" s="167"/>
      <c r="L122" s="163"/>
      <c r="M122" s="168"/>
      <c r="T122" s="169"/>
      <c r="AT122" s="164" t="s">
        <v>179</v>
      </c>
      <c r="AU122" s="164" t="s">
        <v>85</v>
      </c>
      <c r="AV122" s="14" t="s">
        <v>175</v>
      </c>
      <c r="AW122" s="14" t="s">
        <v>37</v>
      </c>
      <c r="AX122" s="14" t="s">
        <v>83</v>
      </c>
      <c r="AY122" s="164" t="s">
        <v>168</v>
      </c>
    </row>
    <row r="123" spans="2:65" s="1" customFormat="1" ht="55.5" customHeight="1">
      <c r="B123" s="33"/>
      <c r="C123" s="132" t="s">
        <v>175</v>
      </c>
      <c r="D123" s="132" t="s">
        <v>170</v>
      </c>
      <c r="E123" s="133" t="s">
        <v>631</v>
      </c>
      <c r="F123" s="134" t="s">
        <v>632</v>
      </c>
      <c r="G123" s="135" t="s">
        <v>283</v>
      </c>
      <c r="H123" s="136">
        <v>23.184999999999999</v>
      </c>
      <c r="I123" s="137"/>
      <c r="J123" s="138">
        <f>ROUND(I123*H123,2)</f>
        <v>0</v>
      </c>
      <c r="K123" s="134" t="s">
        <v>174</v>
      </c>
      <c r="L123" s="33"/>
      <c r="M123" s="139" t="s">
        <v>19</v>
      </c>
      <c r="N123" s="140" t="s">
        <v>47</v>
      </c>
      <c r="P123" s="141">
        <f>O123*H123</f>
        <v>0</v>
      </c>
      <c r="Q123" s="141">
        <v>0</v>
      </c>
      <c r="R123" s="141">
        <f>Q123*H123</f>
        <v>0</v>
      </c>
      <c r="S123" s="141">
        <v>0</v>
      </c>
      <c r="T123" s="142">
        <f>S123*H123</f>
        <v>0</v>
      </c>
      <c r="AR123" s="143" t="s">
        <v>175</v>
      </c>
      <c r="AT123" s="143" t="s">
        <v>170</v>
      </c>
      <c r="AU123" s="143" t="s">
        <v>85</v>
      </c>
      <c r="AY123" s="18" t="s">
        <v>168</v>
      </c>
      <c r="BE123" s="144">
        <f>IF(N123="základní",J123,0)</f>
        <v>0</v>
      </c>
      <c r="BF123" s="144">
        <f>IF(N123="snížená",J123,0)</f>
        <v>0</v>
      </c>
      <c r="BG123" s="144">
        <f>IF(N123="zákl. přenesená",J123,0)</f>
        <v>0</v>
      </c>
      <c r="BH123" s="144">
        <f>IF(N123="sníž. přenesená",J123,0)</f>
        <v>0</v>
      </c>
      <c r="BI123" s="144">
        <f>IF(N123="nulová",J123,0)</f>
        <v>0</v>
      </c>
      <c r="BJ123" s="18" t="s">
        <v>83</v>
      </c>
      <c r="BK123" s="144">
        <f>ROUND(I123*H123,2)</f>
        <v>0</v>
      </c>
      <c r="BL123" s="18" t="s">
        <v>175</v>
      </c>
      <c r="BM123" s="143" t="s">
        <v>987</v>
      </c>
    </row>
    <row r="124" spans="2:65" s="1" customFormat="1" ht="11.25">
      <c r="B124" s="33"/>
      <c r="D124" s="145" t="s">
        <v>177</v>
      </c>
      <c r="F124" s="146" t="s">
        <v>634</v>
      </c>
      <c r="I124" s="147"/>
      <c r="L124" s="33"/>
      <c r="M124" s="148"/>
      <c r="T124" s="54"/>
      <c r="AT124" s="18" t="s">
        <v>177</v>
      </c>
      <c r="AU124" s="18" t="s">
        <v>85</v>
      </c>
    </row>
    <row r="125" spans="2:65" s="12" customFormat="1" ht="22.5">
      <c r="B125" s="149"/>
      <c r="D125" s="150" t="s">
        <v>179</v>
      </c>
      <c r="E125" s="151" t="s">
        <v>19</v>
      </c>
      <c r="F125" s="152" t="s">
        <v>988</v>
      </c>
      <c r="H125" s="151" t="s">
        <v>19</v>
      </c>
      <c r="I125" s="153"/>
      <c r="L125" s="149"/>
      <c r="M125" s="154"/>
      <c r="T125" s="155"/>
      <c r="AT125" s="151" t="s">
        <v>179</v>
      </c>
      <c r="AU125" s="151" t="s">
        <v>85</v>
      </c>
      <c r="AV125" s="12" t="s">
        <v>83</v>
      </c>
      <c r="AW125" s="12" t="s">
        <v>37</v>
      </c>
      <c r="AX125" s="12" t="s">
        <v>76</v>
      </c>
      <c r="AY125" s="151" t="s">
        <v>168</v>
      </c>
    </row>
    <row r="126" spans="2:65" s="12" customFormat="1" ht="11.25">
      <c r="B126" s="149"/>
      <c r="D126" s="150" t="s">
        <v>179</v>
      </c>
      <c r="E126" s="151" t="s">
        <v>19</v>
      </c>
      <c r="F126" s="152" t="s">
        <v>213</v>
      </c>
      <c r="H126" s="151" t="s">
        <v>19</v>
      </c>
      <c r="I126" s="153"/>
      <c r="L126" s="149"/>
      <c r="M126" s="154"/>
      <c r="T126" s="155"/>
      <c r="AT126" s="151" t="s">
        <v>179</v>
      </c>
      <c r="AU126" s="151" t="s">
        <v>85</v>
      </c>
      <c r="AV126" s="12" t="s">
        <v>83</v>
      </c>
      <c r="AW126" s="12" t="s">
        <v>37</v>
      </c>
      <c r="AX126" s="12" t="s">
        <v>76</v>
      </c>
      <c r="AY126" s="151" t="s">
        <v>168</v>
      </c>
    </row>
    <row r="127" spans="2:65" s="12" customFormat="1" ht="11.25">
      <c r="B127" s="149"/>
      <c r="D127" s="150" t="s">
        <v>179</v>
      </c>
      <c r="E127" s="151" t="s">
        <v>19</v>
      </c>
      <c r="F127" s="152" t="s">
        <v>720</v>
      </c>
      <c r="H127" s="151" t="s">
        <v>19</v>
      </c>
      <c r="I127" s="153"/>
      <c r="L127" s="149"/>
      <c r="M127" s="154"/>
      <c r="T127" s="155"/>
      <c r="AT127" s="151" t="s">
        <v>179</v>
      </c>
      <c r="AU127" s="151" t="s">
        <v>85</v>
      </c>
      <c r="AV127" s="12" t="s">
        <v>83</v>
      </c>
      <c r="AW127" s="12" t="s">
        <v>37</v>
      </c>
      <c r="AX127" s="12" t="s">
        <v>76</v>
      </c>
      <c r="AY127" s="151" t="s">
        <v>168</v>
      </c>
    </row>
    <row r="128" spans="2:65" s="12" customFormat="1" ht="11.25">
      <c r="B128" s="149"/>
      <c r="D128" s="150" t="s">
        <v>179</v>
      </c>
      <c r="E128" s="151" t="s">
        <v>19</v>
      </c>
      <c r="F128" s="152" t="s">
        <v>977</v>
      </c>
      <c r="H128" s="151" t="s">
        <v>19</v>
      </c>
      <c r="I128" s="153"/>
      <c r="L128" s="149"/>
      <c r="M128" s="154"/>
      <c r="T128" s="155"/>
      <c r="AT128" s="151" t="s">
        <v>179</v>
      </c>
      <c r="AU128" s="151" t="s">
        <v>85</v>
      </c>
      <c r="AV128" s="12" t="s">
        <v>83</v>
      </c>
      <c r="AW128" s="12" t="s">
        <v>37</v>
      </c>
      <c r="AX128" s="12" t="s">
        <v>76</v>
      </c>
      <c r="AY128" s="151" t="s">
        <v>168</v>
      </c>
    </row>
    <row r="129" spans="2:65" s="13" customFormat="1" ht="11.25">
      <c r="B129" s="156"/>
      <c r="D129" s="150" t="s">
        <v>179</v>
      </c>
      <c r="E129" s="157" t="s">
        <v>19</v>
      </c>
      <c r="F129" s="158" t="s">
        <v>981</v>
      </c>
      <c r="H129" s="159">
        <v>4.5679999999999996</v>
      </c>
      <c r="I129" s="160"/>
      <c r="L129" s="156"/>
      <c r="M129" s="161"/>
      <c r="T129" s="162"/>
      <c r="AT129" s="157" t="s">
        <v>179</v>
      </c>
      <c r="AU129" s="157" t="s">
        <v>85</v>
      </c>
      <c r="AV129" s="13" t="s">
        <v>85</v>
      </c>
      <c r="AW129" s="13" t="s">
        <v>37</v>
      </c>
      <c r="AX129" s="13" t="s">
        <v>76</v>
      </c>
      <c r="AY129" s="157" t="s">
        <v>168</v>
      </c>
    </row>
    <row r="130" spans="2:65" s="12" customFormat="1" ht="11.25">
      <c r="B130" s="149"/>
      <c r="D130" s="150" t="s">
        <v>179</v>
      </c>
      <c r="E130" s="151" t="s">
        <v>19</v>
      </c>
      <c r="F130" s="152" t="s">
        <v>979</v>
      </c>
      <c r="H130" s="151" t="s">
        <v>19</v>
      </c>
      <c r="I130" s="153"/>
      <c r="L130" s="149"/>
      <c r="M130" s="154"/>
      <c r="T130" s="155"/>
      <c r="AT130" s="151" t="s">
        <v>179</v>
      </c>
      <c r="AU130" s="151" t="s">
        <v>85</v>
      </c>
      <c r="AV130" s="12" t="s">
        <v>83</v>
      </c>
      <c r="AW130" s="12" t="s">
        <v>37</v>
      </c>
      <c r="AX130" s="12" t="s">
        <v>76</v>
      </c>
      <c r="AY130" s="151" t="s">
        <v>168</v>
      </c>
    </row>
    <row r="131" spans="2:65" s="13" customFormat="1" ht="11.25">
      <c r="B131" s="156"/>
      <c r="D131" s="150" t="s">
        <v>179</v>
      </c>
      <c r="E131" s="157" t="s">
        <v>19</v>
      </c>
      <c r="F131" s="158" t="s">
        <v>982</v>
      </c>
      <c r="H131" s="159">
        <v>18.617000000000001</v>
      </c>
      <c r="I131" s="160"/>
      <c r="L131" s="156"/>
      <c r="M131" s="161"/>
      <c r="T131" s="162"/>
      <c r="AT131" s="157" t="s">
        <v>179</v>
      </c>
      <c r="AU131" s="157" t="s">
        <v>85</v>
      </c>
      <c r="AV131" s="13" t="s">
        <v>85</v>
      </c>
      <c r="AW131" s="13" t="s">
        <v>37</v>
      </c>
      <c r="AX131" s="13" t="s">
        <v>76</v>
      </c>
      <c r="AY131" s="157" t="s">
        <v>168</v>
      </c>
    </row>
    <row r="132" spans="2:65" s="12" customFormat="1" ht="22.5">
      <c r="B132" s="149"/>
      <c r="D132" s="150" t="s">
        <v>179</v>
      </c>
      <c r="E132" s="151" t="s">
        <v>19</v>
      </c>
      <c r="F132" s="152" t="s">
        <v>636</v>
      </c>
      <c r="H132" s="151" t="s">
        <v>19</v>
      </c>
      <c r="I132" s="153"/>
      <c r="L132" s="149"/>
      <c r="M132" s="154"/>
      <c r="T132" s="155"/>
      <c r="AT132" s="151" t="s">
        <v>179</v>
      </c>
      <c r="AU132" s="151" t="s">
        <v>85</v>
      </c>
      <c r="AV132" s="12" t="s">
        <v>83</v>
      </c>
      <c r="AW132" s="12" t="s">
        <v>37</v>
      </c>
      <c r="AX132" s="12" t="s">
        <v>76</v>
      </c>
      <c r="AY132" s="151" t="s">
        <v>168</v>
      </c>
    </row>
    <row r="133" spans="2:65" s="14" customFormat="1" ht="11.25">
      <c r="B133" s="163"/>
      <c r="D133" s="150" t="s">
        <v>179</v>
      </c>
      <c r="E133" s="164" t="s">
        <v>19</v>
      </c>
      <c r="F133" s="165" t="s">
        <v>183</v>
      </c>
      <c r="H133" s="166">
        <v>23.184999999999999</v>
      </c>
      <c r="I133" s="167"/>
      <c r="L133" s="163"/>
      <c r="M133" s="168"/>
      <c r="T133" s="169"/>
      <c r="AT133" s="164" t="s">
        <v>179</v>
      </c>
      <c r="AU133" s="164" t="s">
        <v>85</v>
      </c>
      <c r="AV133" s="14" t="s">
        <v>175</v>
      </c>
      <c r="AW133" s="14" t="s">
        <v>37</v>
      </c>
      <c r="AX133" s="14" t="s">
        <v>83</v>
      </c>
      <c r="AY133" s="164" t="s">
        <v>168</v>
      </c>
    </row>
    <row r="134" spans="2:65" s="1" customFormat="1" ht="16.5" customHeight="1">
      <c r="B134" s="33"/>
      <c r="C134" s="181" t="s">
        <v>190</v>
      </c>
      <c r="D134" s="181" t="s">
        <v>446</v>
      </c>
      <c r="E134" s="182" t="s">
        <v>637</v>
      </c>
      <c r="F134" s="183" t="s">
        <v>638</v>
      </c>
      <c r="G134" s="184" t="s">
        <v>334</v>
      </c>
      <c r="H134" s="185">
        <v>40.805999999999997</v>
      </c>
      <c r="I134" s="186"/>
      <c r="J134" s="187">
        <f>ROUND(I134*H134,2)</f>
        <v>0</v>
      </c>
      <c r="K134" s="183" t="s">
        <v>322</v>
      </c>
      <c r="L134" s="188"/>
      <c r="M134" s="189" t="s">
        <v>19</v>
      </c>
      <c r="N134" s="190" t="s">
        <v>47</v>
      </c>
      <c r="P134" s="141">
        <f>O134*H134</f>
        <v>0</v>
      </c>
      <c r="Q134" s="141">
        <v>1</v>
      </c>
      <c r="R134" s="141">
        <f>Q134*H134</f>
        <v>40.805999999999997</v>
      </c>
      <c r="S134" s="141">
        <v>0</v>
      </c>
      <c r="T134" s="142">
        <f>S134*H134</f>
        <v>0</v>
      </c>
      <c r="AR134" s="143" t="s">
        <v>230</v>
      </c>
      <c r="AT134" s="143" t="s">
        <v>446</v>
      </c>
      <c r="AU134" s="143" t="s">
        <v>85</v>
      </c>
      <c r="AY134" s="18" t="s">
        <v>168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8" t="s">
        <v>83</v>
      </c>
      <c r="BK134" s="144">
        <f>ROUND(I134*H134,2)</f>
        <v>0</v>
      </c>
      <c r="BL134" s="18" t="s">
        <v>175</v>
      </c>
      <c r="BM134" s="143" t="s">
        <v>989</v>
      </c>
    </row>
    <row r="135" spans="2:65" s="1" customFormat="1" ht="39">
      <c r="B135" s="33"/>
      <c r="D135" s="150" t="s">
        <v>324</v>
      </c>
      <c r="F135" s="177" t="s">
        <v>640</v>
      </c>
      <c r="I135" s="147"/>
      <c r="L135" s="33"/>
      <c r="M135" s="148"/>
      <c r="T135" s="54"/>
      <c r="AT135" s="18" t="s">
        <v>324</v>
      </c>
      <c r="AU135" s="18" t="s">
        <v>85</v>
      </c>
    </row>
    <row r="136" spans="2:65" s="12" customFormat="1" ht="22.5">
      <c r="B136" s="149"/>
      <c r="D136" s="150" t="s">
        <v>179</v>
      </c>
      <c r="E136" s="151" t="s">
        <v>19</v>
      </c>
      <c r="F136" s="152" t="s">
        <v>641</v>
      </c>
      <c r="H136" s="151" t="s">
        <v>19</v>
      </c>
      <c r="I136" s="153"/>
      <c r="L136" s="149"/>
      <c r="M136" s="154"/>
      <c r="T136" s="155"/>
      <c r="AT136" s="151" t="s">
        <v>179</v>
      </c>
      <c r="AU136" s="151" t="s">
        <v>85</v>
      </c>
      <c r="AV136" s="12" t="s">
        <v>83</v>
      </c>
      <c r="AW136" s="12" t="s">
        <v>37</v>
      </c>
      <c r="AX136" s="12" t="s">
        <v>76</v>
      </c>
      <c r="AY136" s="151" t="s">
        <v>168</v>
      </c>
    </row>
    <row r="137" spans="2:65" s="13" customFormat="1" ht="11.25">
      <c r="B137" s="156"/>
      <c r="D137" s="150" t="s">
        <v>179</v>
      </c>
      <c r="E137" s="157" t="s">
        <v>19</v>
      </c>
      <c r="F137" s="158" t="s">
        <v>990</v>
      </c>
      <c r="H137" s="159">
        <v>40.805999999999997</v>
      </c>
      <c r="I137" s="160"/>
      <c r="L137" s="156"/>
      <c r="M137" s="161"/>
      <c r="T137" s="162"/>
      <c r="AT137" s="157" t="s">
        <v>179</v>
      </c>
      <c r="AU137" s="157" t="s">
        <v>85</v>
      </c>
      <c r="AV137" s="13" t="s">
        <v>85</v>
      </c>
      <c r="AW137" s="13" t="s">
        <v>37</v>
      </c>
      <c r="AX137" s="13" t="s">
        <v>76</v>
      </c>
      <c r="AY137" s="157" t="s">
        <v>168</v>
      </c>
    </row>
    <row r="138" spans="2:65" s="14" customFormat="1" ht="11.25">
      <c r="B138" s="163"/>
      <c r="D138" s="150" t="s">
        <v>179</v>
      </c>
      <c r="E138" s="164" t="s">
        <v>19</v>
      </c>
      <c r="F138" s="165" t="s">
        <v>183</v>
      </c>
      <c r="H138" s="166">
        <v>40.805999999999997</v>
      </c>
      <c r="I138" s="167"/>
      <c r="L138" s="163"/>
      <c r="M138" s="168"/>
      <c r="T138" s="169"/>
      <c r="AT138" s="164" t="s">
        <v>179</v>
      </c>
      <c r="AU138" s="164" t="s">
        <v>85</v>
      </c>
      <c r="AV138" s="14" t="s">
        <v>175</v>
      </c>
      <c r="AW138" s="14" t="s">
        <v>37</v>
      </c>
      <c r="AX138" s="14" t="s">
        <v>83</v>
      </c>
      <c r="AY138" s="164" t="s">
        <v>168</v>
      </c>
    </row>
    <row r="139" spans="2:65" s="1" customFormat="1" ht="37.9" customHeight="1">
      <c r="B139" s="33"/>
      <c r="C139" s="132" t="s">
        <v>207</v>
      </c>
      <c r="D139" s="132" t="s">
        <v>170</v>
      </c>
      <c r="E139" s="133" t="s">
        <v>991</v>
      </c>
      <c r="F139" s="134" t="s">
        <v>400</v>
      </c>
      <c r="G139" s="135" t="s">
        <v>334</v>
      </c>
      <c r="H139" s="136">
        <v>91.811000000000007</v>
      </c>
      <c r="I139" s="137"/>
      <c r="J139" s="138">
        <f>ROUND(I139*H139,2)</f>
        <v>0</v>
      </c>
      <c r="K139" s="134" t="s">
        <v>174</v>
      </c>
      <c r="L139" s="33"/>
      <c r="M139" s="139" t="s">
        <v>19</v>
      </c>
      <c r="N139" s="140" t="s">
        <v>47</v>
      </c>
      <c r="P139" s="141">
        <f>O139*H139</f>
        <v>0</v>
      </c>
      <c r="Q139" s="141">
        <v>0</v>
      </c>
      <c r="R139" s="141">
        <f>Q139*H139</f>
        <v>0</v>
      </c>
      <c r="S139" s="141">
        <v>0</v>
      </c>
      <c r="T139" s="142">
        <f>S139*H139</f>
        <v>0</v>
      </c>
      <c r="AR139" s="143" t="s">
        <v>175</v>
      </c>
      <c r="AT139" s="143" t="s">
        <v>170</v>
      </c>
      <c r="AU139" s="143" t="s">
        <v>85</v>
      </c>
      <c r="AY139" s="18" t="s">
        <v>168</v>
      </c>
      <c r="BE139" s="144">
        <f>IF(N139="základní",J139,0)</f>
        <v>0</v>
      </c>
      <c r="BF139" s="144">
        <f>IF(N139="snížená",J139,0)</f>
        <v>0</v>
      </c>
      <c r="BG139" s="144">
        <f>IF(N139="zákl. přenesená",J139,0)</f>
        <v>0</v>
      </c>
      <c r="BH139" s="144">
        <f>IF(N139="sníž. přenesená",J139,0)</f>
        <v>0</v>
      </c>
      <c r="BI139" s="144">
        <f>IF(N139="nulová",J139,0)</f>
        <v>0</v>
      </c>
      <c r="BJ139" s="18" t="s">
        <v>83</v>
      </c>
      <c r="BK139" s="144">
        <f>ROUND(I139*H139,2)</f>
        <v>0</v>
      </c>
      <c r="BL139" s="18" t="s">
        <v>175</v>
      </c>
      <c r="BM139" s="143" t="s">
        <v>992</v>
      </c>
    </row>
    <row r="140" spans="2:65" s="1" customFormat="1" ht="11.25">
      <c r="B140" s="33"/>
      <c r="D140" s="145" t="s">
        <v>177</v>
      </c>
      <c r="F140" s="146" t="s">
        <v>993</v>
      </c>
      <c r="I140" s="147"/>
      <c r="L140" s="33"/>
      <c r="M140" s="148"/>
      <c r="T140" s="54"/>
      <c r="AT140" s="18" t="s">
        <v>177</v>
      </c>
      <c r="AU140" s="18" t="s">
        <v>85</v>
      </c>
    </row>
    <row r="141" spans="2:65" s="12" customFormat="1" ht="11.25">
      <c r="B141" s="149"/>
      <c r="D141" s="150" t="s">
        <v>179</v>
      </c>
      <c r="E141" s="151" t="s">
        <v>19</v>
      </c>
      <c r="F141" s="152" t="s">
        <v>403</v>
      </c>
      <c r="H141" s="151" t="s">
        <v>19</v>
      </c>
      <c r="I141" s="153"/>
      <c r="L141" s="149"/>
      <c r="M141" s="154"/>
      <c r="T141" s="155"/>
      <c r="AT141" s="151" t="s">
        <v>179</v>
      </c>
      <c r="AU141" s="151" t="s">
        <v>85</v>
      </c>
      <c r="AV141" s="12" t="s">
        <v>83</v>
      </c>
      <c r="AW141" s="12" t="s">
        <v>37</v>
      </c>
      <c r="AX141" s="12" t="s">
        <v>76</v>
      </c>
      <c r="AY141" s="151" t="s">
        <v>168</v>
      </c>
    </row>
    <row r="142" spans="2:65" s="13" customFormat="1" ht="11.25">
      <c r="B142" s="156"/>
      <c r="D142" s="150" t="s">
        <v>179</v>
      </c>
      <c r="E142" s="157" t="s">
        <v>19</v>
      </c>
      <c r="F142" s="158" t="s">
        <v>994</v>
      </c>
      <c r="H142" s="159">
        <v>91.811000000000007</v>
      </c>
      <c r="I142" s="160"/>
      <c r="L142" s="156"/>
      <c r="M142" s="161"/>
      <c r="T142" s="162"/>
      <c r="AT142" s="157" t="s">
        <v>179</v>
      </c>
      <c r="AU142" s="157" t="s">
        <v>85</v>
      </c>
      <c r="AV142" s="13" t="s">
        <v>85</v>
      </c>
      <c r="AW142" s="13" t="s">
        <v>37</v>
      </c>
      <c r="AX142" s="13" t="s">
        <v>76</v>
      </c>
      <c r="AY142" s="157" t="s">
        <v>168</v>
      </c>
    </row>
    <row r="143" spans="2:65" s="14" customFormat="1" ht="11.25">
      <c r="B143" s="163"/>
      <c r="D143" s="150" t="s">
        <v>179</v>
      </c>
      <c r="E143" s="164" t="s">
        <v>19</v>
      </c>
      <c r="F143" s="165" t="s">
        <v>183</v>
      </c>
      <c r="H143" s="166">
        <v>91.811000000000007</v>
      </c>
      <c r="I143" s="167"/>
      <c r="L143" s="163"/>
      <c r="M143" s="168"/>
      <c r="T143" s="169"/>
      <c r="AT143" s="164" t="s">
        <v>179</v>
      </c>
      <c r="AU143" s="164" t="s">
        <v>85</v>
      </c>
      <c r="AV143" s="14" t="s">
        <v>175</v>
      </c>
      <c r="AW143" s="14" t="s">
        <v>37</v>
      </c>
      <c r="AX143" s="14" t="s">
        <v>83</v>
      </c>
      <c r="AY143" s="164" t="s">
        <v>168</v>
      </c>
    </row>
    <row r="144" spans="2:65" s="1" customFormat="1" ht="33" customHeight="1">
      <c r="B144" s="33"/>
      <c r="C144" s="132" t="s">
        <v>218</v>
      </c>
      <c r="D144" s="132" t="s">
        <v>170</v>
      </c>
      <c r="E144" s="133" t="s">
        <v>647</v>
      </c>
      <c r="F144" s="134" t="s">
        <v>648</v>
      </c>
      <c r="G144" s="135" t="s">
        <v>173</v>
      </c>
      <c r="H144" s="136">
        <v>77.28</v>
      </c>
      <c r="I144" s="137"/>
      <c r="J144" s="138">
        <f>ROUND(I144*H144,2)</f>
        <v>0</v>
      </c>
      <c r="K144" s="134" t="s">
        <v>174</v>
      </c>
      <c r="L144" s="33"/>
      <c r="M144" s="139" t="s">
        <v>19</v>
      </c>
      <c r="N144" s="140" t="s">
        <v>47</v>
      </c>
      <c r="P144" s="141">
        <f>O144*H144</f>
        <v>0</v>
      </c>
      <c r="Q144" s="141">
        <v>0</v>
      </c>
      <c r="R144" s="141">
        <f>Q144*H144</f>
        <v>0</v>
      </c>
      <c r="S144" s="141">
        <v>0</v>
      </c>
      <c r="T144" s="142">
        <f>S144*H144</f>
        <v>0</v>
      </c>
      <c r="AR144" s="143" t="s">
        <v>175</v>
      </c>
      <c r="AT144" s="143" t="s">
        <v>170</v>
      </c>
      <c r="AU144" s="143" t="s">
        <v>85</v>
      </c>
      <c r="AY144" s="18" t="s">
        <v>168</v>
      </c>
      <c r="BE144" s="144">
        <f>IF(N144="základní",J144,0)</f>
        <v>0</v>
      </c>
      <c r="BF144" s="144">
        <f>IF(N144="snížená",J144,0)</f>
        <v>0</v>
      </c>
      <c r="BG144" s="144">
        <f>IF(N144="zákl. přenesená",J144,0)</f>
        <v>0</v>
      </c>
      <c r="BH144" s="144">
        <f>IF(N144="sníž. přenesená",J144,0)</f>
        <v>0</v>
      </c>
      <c r="BI144" s="144">
        <f>IF(N144="nulová",J144,0)</f>
        <v>0</v>
      </c>
      <c r="BJ144" s="18" t="s">
        <v>83</v>
      </c>
      <c r="BK144" s="144">
        <f>ROUND(I144*H144,2)</f>
        <v>0</v>
      </c>
      <c r="BL144" s="18" t="s">
        <v>175</v>
      </c>
      <c r="BM144" s="143" t="s">
        <v>995</v>
      </c>
    </row>
    <row r="145" spans="2:65" s="1" customFormat="1" ht="11.25">
      <c r="B145" s="33"/>
      <c r="D145" s="145" t="s">
        <v>177</v>
      </c>
      <c r="F145" s="146" t="s">
        <v>746</v>
      </c>
      <c r="I145" s="147"/>
      <c r="L145" s="33"/>
      <c r="M145" s="148"/>
      <c r="T145" s="54"/>
      <c r="AT145" s="18" t="s">
        <v>177</v>
      </c>
      <c r="AU145" s="18" t="s">
        <v>85</v>
      </c>
    </row>
    <row r="146" spans="2:65" s="12" customFormat="1" ht="22.5">
      <c r="B146" s="149"/>
      <c r="D146" s="150" t="s">
        <v>179</v>
      </c>
      <c r="E146" s="151" t="s">
        <v>19</v>
      </c>
      <c r="F146" s="152" t="s">
        <v>650</v>
      </c>
      <c r="H146" s="151" t="s">
        <v>19</v>
      </c>
      <c r="I146" s="153"/>
      <c r="L146" s="149"/>
      <c r="M146" s="154"/>
      <c r="T146" s="155"/>
      <c r="AT146" s="151" t="s">
        <v>179</v>
      </c>
      <c r="AU146" s="151" t="s">
        <v>85</v>
      </c>
      <c r="AV146" s="12" t="s">
        <v>83</v>
      </c>
      <c r="AW146" s="12" t="s">
        <v>37</v>
      </c>
      <c r="AX146" s="12" t="s">
        <v>76</v>
      </c>
      <c r="AY146" s="151" t="s">
        <v>168</v>
      </c>
    </row>
    <row r="147" spans="2:65" s="12" customFormat="1" ht="11.25">
      <c r="B147" s="149"/>
      <c r="D147" s="150" t="s">
        <v>179</v>
      </c>
      <c r="E147" s="151" t="s">
        <v>19</v>
      </c>
      <c r="F147" s="152" t="s">
        <v>720</v>
      </c>
      <c r="H147" s="151" t="s">
        <v>19</v>
      </c>
      <c r="I147" s="153"/>
      <c r="L147" s="149"/>
      <c r="M147" s="154"/>
      <c r="T147" s="155"/>
      <c r="AT147" s="151" t="s">
        <v>179</v>
      </c>
      <c r="AU147" s="151" t="s">
        <v>85</v>
      </c>
      <c r="AV147" s="12" t="s">
        <v>83</v>
      </c>
      <c r="AW147" s="12" t="s">
        <v>37</v>
      </c>
      <c r="AX147" s="12" t="s">
        <v>76</v>
      </c>
      <c r="AY147" s="151" t="s">
        <v>168</v>
      </c>
    </row>
    <row r="148" spans="2:65" s="12" customFormat="1" ht="11.25">
      <c r="B148" s="149"/>
      <c r="D148" s="150" t="s">
        <v>179</v>
      </c>
      <c r="E148" s="151" t="s">
        <v>19</v>
      </c>
      <c r="F148" s="152" t="s">
        <v>977</v>
      </c>
      <c r="H148" s="151" t="s">
        <v>19</v>
      </c>
      <c r="I148" s="153"/>
      <c r="L148" s="149"/>
      <c r="M148" s="154"/>
      <c r="T148" s="155"/>
      <c r="AT148" s="151" t="s">
        <v>179</v>
      </c>
      <c r="AU148" s="151" t="s">
        <v>85</v>
      </c>
      <c r="AV148" s="12" t="s">
        <v>83</v>
      </c>
      <c r="AW148" s="12" t="s">
        <v>37</v>
      </c>
      <c r="AX148" s="12" t="s">
        <v>76</v>
      </c>
      <c r="AY148" s="151" t="s">
        <v>168</v>
      </c>
    </row>
    <row r="149" spans="2:65" s="13" customFormat="1" ht="11.25">
      <c r="B149" s="156"/>
      <c r="D149" s="150" t="s">
        <v>179</v>
      </c>
      <c r="E149" s="157" t="s">
        <v>19</v>
      </c>
      <c r="F149" s="158" t="s">
        <v>996</v>
      </c>
      <c r="H149" s="159">
        <v>15.225</v>
      </c>
      <c r="I149" s="160"/>
      <c r="L149" s="156"/>
      <c r="M149" s="161"/>
      <c r="T149" s="162"/>
      <c r="AT149" s="157" t="s">
        <v>179</v>
      </c>
      <c r="AU149" s="157" t="s">
        <v>85</v>
      </c>
      <c r="AV149" s="13" t="s">
        <v>85</v>
      </c>
      <c r="AW149" s="13" t="s">
        <v>37</v>
      </c>
      <c r="AX149" s="13" t="s">
        <v>76</v>
      </c>
      <c r="AY149" s="157" t="s">
        <v>168</v>
      </c>
    </row>
    <row r="150" spans="2:65" s="12" customFormat="1" ht="11.25">
      <c r="B150" s="149"/>
      <c r="D150" s="150" t="s">
        <v>179</v>
      </c>
      <c r="E150" s="151" t="s">
        <v>19</v>
      </c>
      <c r="F150" s="152" t="s">
        <v>979</v>
      </c>
      <c r="H150" s="151" t="s">
        <v>19</v>
      </c>
      <c r="I150" s="153"/>
      <c r="L150" s="149"/>
      <c r="M150" s="154"/>
      <c r="T150" s="155"/>
      <c r="AT150" s="151" t="s">
        <v>179</v>
      </c>
      <c r="AU150" s="151" t="s">
        <v>85</v>
      </c>
      <c r="AV150" s="12" t="s">
        <v>83</v>
      </c>
      <c r="AW150" s="12" t="s">
        <v>37</v>
      </c>
      <c r="AX150" s="12" t="s">
        <v>76</v>
      </c>
      <c r="AY150" s="151" t="s">
        <v>168</v>
      </c>
    </row>
    <row r="151" spans="2:65" s="13" customFormat="1" ht="11.25">
      <c r="B151" s="156"/>
      <c r="D151" s="150" t="s">
        <v>179</v>
      </c>
      <c r="E151" s="157" t="s">
        <v>19</v>
      </c>
      <c r="F151" s="158" t="s">
        <v>997</v>
      </c>
      <c r="H151" s="159">
        <v>62.055</v>
      </c>
      <c r="I151" s="160"/>
      <c r="L151" s="156"/>
      <c r="M151" s="161"/>
      <c r="T151" s="162"/>
      <c r="AT151" s="157" t="s">
        <v>179</v>
      </c>
      <c r="AU151" s="157" t="s">
        <v>85</v>
      </c>
      <c r="AV151" s="13" t="s">
        <v>85</v>
      </c>
      <c r="AW151" s="13" t="s">
        <v>37</v>
      </c>
      <c r="AX151" s="13" t="s">
        <v>76</v>
      </c>
      <c r="AY151" s="157" t="s">
        <v>168</v>
      </c>
    </row>
    <row r="152" spans="2:65" s="14" customFormat="1" ht="11.25">
      <c r="B152" s="163"/>
      <c r="D152" s="150" t="s">
        <v>179</v>
      </c>
      <c r="E152" s="164" t="s">
        <v>19</v>
      </c>
      <c r="F152" s="165" t="s">
        <v>183</v>
      </c>
      <c r="H152" s="166">
        <v>77.28</v>
      </c>
      <c r="I152" s="167"/>
      <c r="L152" s="163"/>
      <c r="M152" s="168"/>
      <c r="T152" s="169"/>
      <c r="AT152" s="164" t="s">
        <v>179</v>
      </c>
      <c r="AU152" s="164" t="s">
        <v>85</v>
      </c>
      <c r="AV152" s="14" t="s">
        <v>175</v>
      </c>
      <c r="AW152" s="14" t="s">
        <v>37</v>
      </c>
      <c r="AX152" s="14" t="s">
        <v>83</v>
      </c>
      <c r="AY152" s="164" t="s">
        <v>168</v>
      </c>
    </row>
    <row r="153" spans="2:65" s="11" customFormat="1" ht="22.9" customHeight="1">
      <c r="B153" s="120"/>
      <c r="D153" s="121" t="s">
        <v>75</v>
      </c>
      <c r="E153" s="130" t="s">
        <v>190</v>
      </c>
      <c r="F153" s="130" t="s">
        <v>405</v>
      </c>
      <c r="I153" s="123"/>
      <c r="J153" s="131">
        <f>BK153</f>
        <v>0</v>
      </c>
      <c r="L153" s="120"/>
      <c r="M153" s="125"/>
      <c r="P153" s="126">
        <f>SUM(P154:P205)</f>
        <v>0</v>
      </c>
      <c r="R153" s="126">
        <f>SUM(R154:R205)</f>
        <v>79.777298999999999</v>
      </c>
      <c r="T153" s="127">
        <f>SUM(T154:T205)</f>
        <v>0</v>
      </c>
      <c r="AR153" s="121" t="s">
        <v>83</v>
      </c>
      <c r="AT153" s="128" t="s">
        <v>75</v>
      </c>
      <c r="AU153" s="128" t="s">
        <v>83</v>
      </c>
      <c r="AY153" s="121" t="s">
        <v>168</v>
      </c>
      <c r="BK153" s="129">
        <f>SUM(BK154:BK205)</f>
        <v>0</v>
      </c>
    </row>
    <row r="154" spans="2:65" s="1" customFormat="1" ht="33" customHeight="1">
      <c r="B154" s="33"/>
      <c r="C154" s="132" t="s">
        <v>230</v>
      </c>
      <c r="D154" s="132" t="s">
        <v>170</v>
      </c>
      <c r="E154" s="133" t="s">
        <v>653</v>
      </c>
      <c r="F154" s="134" t="s">
        <v>654</v>
      </c>
      <c r="G154" s="135" t="s">
        <v>173</v>
      </c>
      <c r="H154" s="136">
        <v>77.28</v>
      </c>
      <c r="I154" s="137"/>
      <c r="J154" s="138">
        <f>ROUND(I154*H154,2)</f>
        <v>0</v>
      </c>
      <c r="K154" s="134" t="s">
        <v>174</v>
      </c>
      <c r="L154" s="33"/>
      <c r="M154" s="139" t="s">
        <v>19</v>
      </c>
      <c r="N154" s="140" t="s">
        <v>47</v>
      </c>
      <c r="P154" s="141">
        <f>O154*H154</f>
        <v>0</v>
      </c>
      <c r="Q154" s="141">
        <v>0.34499999999999997</v>
      </c>
      <c r="R154" s="141">
        <f>Q154*H154</f>
        <v>26.6616</v>
      </c>
      <c r="S154" s="141">
        <v>0</v>
      </c>
      <c r="T154" s="142">
        <f>S154*H154</f>
        <v>0</v>
      </c>
      <c r="AR154" s="143" t="s">
        <v>175</v>
      </c>
      <c r="AT154" s="143" t="s">
        <v>170</v>
      </c>
      <c r="AU154" s="143" t="s">
        <v>85</v>
      </c>
      <c r="AY154" s="18" t="s">
        <v>168</v>
      </c>
      <c r="BE154" s="144">
        <f>IF(N154="základní",J154,0)</f>
        <v>0</v>
      </c>
      <c r="BF154" s="144">
        <f>IF(N154="snížená",J154,0)</f>
        <v>0</v>
      </c>
      <c r="BG154" s="144">
        <f>IF(N154="zákl. přenesená",J154,0)</f>
        <v>0</v>
      </c>
      <c r="BH154" s="144">
        <f>IF(N154="sníž. přenesená",J154,0)</f>
        <v>0</v>
      </c>
      <c r="BI154" s="144">
        <f>IF(N154="nulová",J154,0)</f>
        <v>0</v>
      </c>
      <c r="BJ154" s="18" t="s">
        <v>83</v>
      </c>
      <c r="BK154" s="144">
        <f>ROUND(I154*H154,2)</f>
        <v>0</v>
      </c>
      <c r="BL154" s="18" t="s">
        <v>175</v>
      </c>
      <c r="BM154" s="143" t="s">
        <v>998</v>
      </c>
    </row>
    <row r="155" spans="2:65" s="1" customFormat="1" ht="11.25">
      <c r="B155" s="33"/>
      <c r="D155" s="145" t="s">
        <v>177</v>
      </c>
      <c r="F155" s="146" t="s">
        <v>656</v>
      </c>
      <c r="I155" s="147"/>
      <c r="L155" s="33"/>
      <c r="M155" s="148"/>
      <c r="T155" s="54"/>
      <c r="AT155" s="18" t="s">
        <v>177</v>
      </c>
      <c r="AU155" s="18" t="s">
        <v>85</v>
      </c>
    </row>
    <row r="156" spans="2:65" s="12" customFormat="1" ht="11.25">
      <c r="B156" s="149"/>
      <c r="D156" s="150" t="s">
        <v>179</v>
      </c>
      <c r="E156" s="151" t="s">
        <v>19</v>
      </c>
      <c r="F156" s="152" t="s">
        <v>753</v>
      </c>
      <c r="H156" s="151" t="s">
        <v>19</v>
      </c>
      <c r="I156" s="153"/>
      <c r="L156" s="149"/>
      <c r="M156" s="154"/>
      <c r="T156" s="155"/>
      <c r="AT156" s="151" t="s">
        <v>179</v>
      </c>
      <c r="AU156" s="151" t="s">
        <v>85</v>
      </c>
      <c r="AV156" s="12" t="s">
        <v>83</v>
      </c>
      <c r="AW156" s="12" t="s">
        <v>37</v>
      </c>
      <c r="AX156" s="12" t="s">
        <v>76</v>
      </c>
      <c r="AY156" s="151" t="s">
        <v>168</v>
      </c>
    </row>
    <row r="157" spans="2:65" s="12" customFormat="1" ht="11.25">
      <c r="B157" s="149"/>
      <c r="D157" s="150" t="s">
        <v>179</v>
      </c>
      <c r="E157" s="151" t="s">
        <v>19</v>
      </c>
      <c r="F157" s="152" t="s">
        <v>181</v>
      </c>
      <c r="H157" s="151" t="s">
        <v>19</v>
      </c>
      <c r="I157" s="153"/>
      <c r="L157" s="149"/>
      <c r="M157" s="154"/>
      <c r="T157" s="155"/>
      <c r="AT157" s="151" t="s">
        <v>179</v>
      </c>
      <c r="AU157" s="151" t="s">
        <v>85</v>
      </c>
      <c r="AV157" s="12" t="s">
        <v>83</v>
      </c>
      <c r="AW157" s="12" t="s">
        <v>37</v>
      </c>
      <c r="AX157" s="12" t="s">
        <v>76</v>
      </c>
      <c r="AY157" s="151" t="s">
        <v>168</v>
      </c>
    </row>
    <row r="158" spans="2:65" s="12" customFormat="1" ht="11.25">
      <c r="B158" s="149"/>
      <c r="D158" s="150" t="s">
        <v>179</v>
      </c>
      <c r="E158" s="151" t="s">
        <v>19</v>
      </c>
      <c r="F158" s="152" t="s">
        <v>850</v>
      </c>
      <c r="H158" s="151" t="s">
        <v>19</v>
      </c>
      <c r="I158" s="153"/>
      <c r="L158" s="149"/>
      <c r="M158" s="154"/>
      <c r="T158" s="155"/>
      <c r="AT158" s="151" t="s">
        <v>179</v>
      </c>
      <c r="AU158" s="151" t="s">
        <v>85</v>
      </c>
      <c r="AV158" s="12" t="s">
        <v>83</v>
      </c>
      <c r="AW158" s="12" t="s">
        <v>37</v>
      </c>
      <c r="AX158" s="12" t="s">
        <v>76</v>
      </c>
      <c r="AY158" s="151" t="s">
        <v>168</v>
      </c>
    </row>
    <row r="159" spans="2:65" s="12" customFormat="1" ht="11.25">
      <c r="B159" s="149"/>
      <c r="D159" s="150" t="s">
        <v>179</v>
      </c>
      <c r="E159" s="151" t="s">
        <v>19</v>
      </c>
      <c r="F159" s="152" t="s">
        <v>977</v>
      </c>
      <c r="H159" s="151" t="s">
        <v>19</v>
      </c>
      <c r="I159" s="153"/>
      <c r="L159" s="149"/>
      <c r="M159" s="154"/>
      <c r="T159" s="155"/>
      <c r="AT159" s="151" t="s">
        <v>179</v>
      </c>
      <c r="AU159" s="151" t="s">
        <v>85</v>
      </c>
      <c r="AV159" s="12" t="s">
        <v>83</v>
      </c>
      <c r="AW159" s="12" t="s">
        <v>37</v>
      </c>
      <c r="AX159" s="12" t="s">
        <v>76</v>
      </c>
      <c r="AY159" s="151" t="s">
        <v>168</v>
      </c>
    </row>
    <row r="160" spans="2:65" s="13" customFormat="1" ht="11.25">
      <c r="B160" s="156"/>
      <c r="D160" s="150" t="s">
        <v>179</v>
      </c>
      <c r="E160" s="157" t="s">
        <v>19</v>
      </c>
      <c r="F160" s="158" t="s">
        <v>996</v>
      </c>
      <c r="H160" s="159">
        <v>15.225</v>
      </c>
      <c r="I160" s="160"/>
      <c r="L160" s="156"/>
      <c r="M160" s="161"/>
      <c r="T160" s="162"/>
      <c r="AT160" s="157" t="s">
        <v>179</v>
      </c>
      <c r="AU160" s="157" t="s">
        <v>85</v>
      </c>
      <c r="AV160" s="13" t="s">
        <v>85</v>
      </c>
      <c r="AW160" s="13" t="s">
        <v>37</v>
      </c>
      <c r="AX160" s="13" t="s">
        <v>76</v>
      </c>
      <c r="AY160" s="157" t="s">
        <v>168</v>
      </c>
    </row>
    <row r="161" spans="2:65" s="12" customFormat="1" ht="11.25">
      <c r="B161" s="149"/>
      <c r="D161" s="150" t="s">
        <v>179</v>
      </c>
      <c r="E161" s="151" t="s">
        <v>19</v>
      </c>
      <c r="F161" s="152" t="s">
        <v>979</v>
      </c>
      <c r="H161" s="151" t="s">
        <v>19</v>
      </c>
      <c r="I161" s="153"/>
      <c r="L161" s="149"/>
      <c r="M161" s="154"/>
      <c r="T161" s="155"/>
      <c r="AT161" s="151" t="s">
        <v>179</v>
      </c>
      <c r="AU161" s="151" t="s">
        <v>85</v>
      </c>
      <c r="AV161" s="12" t="s">
        <v>83</v>
      </c>
      <c r="AW161" s="12" t="s">
        <v>37</v>
      </c>
      <c r="AX161" s="12" t="s">
        <v>76</v>
      </c>
      <c r="AY161" s="151" t="s">
        <v>168</v>
      </c>
    </row>
    <row r="162" spans="2:65" s="13" customFormat="1" ht="11.25">
      <c r="B162" s="156"/>
      <c r="D162" s="150" t="s">
        <v>179</v>
      </c>
      <c r="E162" s="157" t="s">
        <v>19</v>
      </c>
      <c r="F162" s="158" t="s">
        <v>997</v>
      </c>
      <c r="H162" s="159">
        <v>62.055</v>
      </c>
      <c r="I162" s="160"/>
      <c r="L162" s="156"/>
      <c r="M162" s="161"/>
      <c r="T162" s="162"/>
      <c r="AT162" s="157" t="s">
        <v>179</v>
      </c>
      <c r="AU162" s="157" t="s">
        <v>85</v>
      </c>
      <c r="AV162" s="13" t="s">
        <v>85</v>
      </c>
      <c r="AW162" s="13" t="s">
        <v>37</v>
      </c>
      <c r="AX162" s="13" t="s">
        <v>76</v>
      </c>
      <c r="AY162" s="157" t="s">
        <v>168</v>
      </c>
    </row>
    <row r="163" spans="2:65" s="14" customFormat="1" ht="11.25">
      <c r="B163" s="163"/>
      <c r="D163" s="150" t="s">
        <v>179</v>
      </c>
      <c r="E163" s="164" t="s">
        <v>19</v>
      </c>
      <c r="F163" s="165" t="s">
        <v>183</v>
      </c>
      <c r="H163" s="166">
        <v>77.28</v>
      </c>
      <c r="I163" s="167"/>
      <c r="L163" s="163"/>
      <c r="M163" s="168"/>
      <c r="T163" s="169"/>
      <c r="AT163" s="164" t="s">
        <v>179</v>
      </c>
      <c r="AU163" s="164" t="s">
        <v>85</v>
      </c>
      <c r="AV163" s="14" t="s">
        <v>175</v>
      </c>
      <c r="AW163" s="14" t="s">
        <v>37</v>
      </c>
      <c r="AX163" s="14" t="s">
        <v>83</v>
      </c>
      <c r="AY163" s="164" t="s">
        <v>168</v>
      </c>
    </row>
    <row r="164" spans="2:65" s="1" customFormat="1" ht="33" customHeight="1">
      <c r="B164" s="33"/>
      <c r="C164" s="132" t="s">
        <v>241</v>
      </c>
      <c r="D164" s="132" t="s">
        <v>170</v>
      </c>
      <c r="E164" s="133" t="s">
        <v>660</v>
      </c>
      <c r="F164" s="134" t="s">
        <v>661</v>
      </c>
      <c r="G164" s="135" t="s">
        <v>173</v>
      </c>
      <c r="H164" s="136">
        <v>73.599999999999994</v>
      </c>
      <c r="I164" s="137"/>
      <c r="J164" s="138">
        <f>ROUND(I164*H164,2)</f>
        <v>0</v>
      </c>
      <c r="K164" s="134" t="s">
        <v>174</v>
      </c>
      <c r="L164" s="33"/>
      <c r="M164" s="139" t="s">
        <v>19</v>
      </c>
      <c r="N164" s="140" t="s">
        <v>47</v>
      </c>
      <c r="P164" s="141">
        <f>O164*H164</f>
        <v>0</v>
      </c>
      <c r="Q164" s="141">
        <v>0.41399999999999998</v>
      </c>
      <c r="R164" s="141">
        <f>Q164*H164</f>
        <v>30.470399999999994</v>
      </c>
      <c r="S164" s="141">
        <v>0</v>
      </c>
      <c r="T164" s="142">
        <f>S164*H164</f>
        <v>0</v>
      </c>
      <c r="AR164" s="143" t="s">
        <v>175</v>
      </c>
      <c r="AT164" s="143" t="s">
        <v>170</v>
      </c>
      <c r="AU164" s="143" t="s">
        <v>85</v>
      </c>
      <c r="AY164" s="18" t="s">
        <v>168</v>
      </c>
      <c r="BE164" s="144">
        <f>IF(N164="základní",J164,0)</f>
        <v>0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8" t="s">
        <v>83</v>
      </c>
      <c r="BK164" s="144">
        <f>ROUND(I164*H164,2)</f>
        <v>0</v>
      </c>
      <c r="BL164" s="18" t="s">
        <v>175</v>
      </c>
      <c r="BM164" s="143" t="s">
        <v>999</v>
      </c>
    </row>
    <row r="165" spans="2:65" s="1" customFormat="1" ht="11.25">
      <c r="B165" s="33"/>
      <c r="D165" s="145" t="s">
        <v>177</v>
      </c>
      <c r="F165" s="146" t="s">
        <v>663</v>
      </c>
      <c r="I165" s="147"/>
      <c r="L165" s="33"/>
      <c r="M165" s="148"/>
      <c r="T165" s="54"/>
      <c r="AT165" s="18" t="s">
        <v>177</v>
      </c>
      <c r="AU165" s="18" t="s">
        <v>85</v>
      </c>
    </row>
    <row r="166" spans="2:65" s="12" customFormat="1" ht="11.25">
      <c r="B166" s="149"/>
      <c r="D166" s="150" t="s">
        <v>179</v>
      </c>
      <c r="E166" s="151" t="s">
        <v>19</v>
      </c>
      <c r="F166" s="152" t="s">
        <v>753</v>
      </c>
      <c r="H166" s="151" t="s">
        <v>19</v>
      </c>
      <c r="I166" s="153"/>
      <c r="L166" s="149"/>
      <c r="M166" s="154"/>
      <c r="T166" s="155"/>
      <c r="AT166" s="151" t="s">
        <v>179</v>
      </c>
      <c r="AU166" s="151" t="s">
        <v>85</v>
      </c>
      <c r="AV166" s="12" t="s">
        <v>83</v>
      </c>
      <c r="AW166" s="12" t="s">
        <v>37</v>
      </c>
      <c r="AX166" s="12" t="s">
        <v>76</v>
      </c>
      <c r="AY166" s="151" t="s">
        <v>168</v>
      </c>
    </row>
    <row r="167" spans="2:65" s="12" customFormat="1" ht="11.25">
      <c r="B167" s="149"/>
      <c r="D167" s="150" t="s">
        <v>179</v>
      </c>
      <c r="E167" s="151" t="s">
        <v>19</v>
      </c>
      <c r="F167" s="152" t="s">
        <v>181</v>
      </c>
      <c r="H167" s="151" t="s">
        <v>19</v>
      </c>
      <c r="I167" s="153"/>
      <c r="L167" s="149"/>
      <c r="M167" s="154"/>
      <c r="T167" s="155"/>
      <c r="AT167" s="151" t="s">
        <v>179</v>
      </c>
      <c r="AU167" s="151" t="s">
        <v>85</v>
      </c>
      <c r="AV167" s="12" t="s">
        <v>83</v>
      </c>
      <c r="AW167" s="12" t="s">
        <v>37</v>
      </c>
      <c r="AX167" s="12" t="s">
        <v>76</v>
      </c>
      <c r="AY167" s="151" t="s">
        <v>168</v>
      </c>
    </row>
    <row r="168" spans="2:65" s="12" customFormat="1" ht="11.25">
      <c r="B168" s="149"/>
      <c r="D168" s="150" t="s">
        <v>179</v>
      </c>
      <c r="E168" s="151" t="s">
        <v>19</v>
      </c>
      <c r="F168" s="152" t="s">
        <v>852</v>
      </c>
      <c r="H168" s="151" t="s">
        <v>19</v>
      </c>
      <c r="I168" s="153"/>
      <c r="L168" s="149"/>
      <c r="M168" s="154"/>
      <c r="T168" s="155"/>
      <c r="AT168" s="151" t="s">
        <v>179</v>
      </c>
      <c r="AU168" s="151" t="s">
        <v>85</v>
      </c>
      <c r="AV168" s="12" t="s">
        <v>83</v>
      </c>
      <c r="AW168" s="12" t="s">
        <v>37</v>
      </c>
      <c r="AX168" s="12" t="s">
        <v>76</v>
      </c>
      <c r="AY168" s="151" t="s">
        <v>168</v>
      </c>
    </row>
    <row r="169" spans="2:65" s="12" customFormat="1" ht="11.25">
      <c r="B169" s="149"/>
      <c r="D169" s="150" t="s">
        <v>179</v>
      </c>
      <c r="E169" s="151" t="s">
        <v>19</v>
      </c>
      <c r="F169" s="152" t="s">
        <v>977</v>
      </c>
      <c r="H169" s="151" t="s">
        <v>19</v>
      </c>
      <c r="I169" s="153"/>
      <c r="L169" s="149"/>
      <c r="M169" s="154"/>
      <c r="T169" s="155"/>
      <c r="AT169" s="151" t="s">
        <v>179</v>
      </c>
      <c r="AU169" s="151" t="s">
        <v>85</v>
      </c>
      <c r="AV169" s="12" t="s">
        <v>83</v>
      </c>
      <c r="AW169" s="12" t="s">
        <v>37</v>
      </c>
      <c r="AX169" s="12" t="s">
        <v>76</v>
      </c>
      <c r="AY169" s="151" t="s">
        <v>168</v>
      </c>
    </row>
    <row r="170" spans="2:65" s="13" customFormat="1" ht="11.25">
      <c r="B170" s="156"/>
      <c r="D170" s="150" t="s">
        <v>179</v>
      </c>
      <c r="E170" s="157" t="s">
        <v>19</v>
      </c>
      <c r="F170" s="158" t="s">
        <v>1000</v>
      </c>
      <c r="H170" s="159">
        <v>14.5</v>
      </c>
      <c r="I170" s="160"/>
      <c r="L170" s="156"/>
      <c r="M170" s="161"/>
      <c r="T170" s="162"/>
      <c r="AT170" s="157" t="s">
        <v>179</v>
      </c>
      <c r="AU170" s="157" t="s">
        <v>85</v>
      </c>
      <c r="AV170" s="13" t="s">
        <v>85</v>
      </c>
      <c r="AW170" s="13" t="s">
        <v>37</v>
      </c>
      <c r="AX170" s="13" t="s">
        <v>76</v>
      </c>
      <c r="AY170" s="157" t="s">
        <v>168</v>
      </c>
    </row>
    <row r="171" spans="2:65" s="12" customFormat="1" ht="11.25">
      <c r="B171" s="149"/>
      <c r="D171" s="150" t="s">
        <v>179</v>
      </c>
      <c r="E171" s="151" t="s">
        <v>19</v>
      </c>
      <c r="F171" s="152" t="s">
        <v>979</v>
      </c>
      <c r="H171" s="151" t="s">
        <v>19</v>
      </c>
      <c r="I171" s="153"/>
      <c r="L171" s="149"/>
      <c r="M171" s="154"/>
      <c r="T171" s="155"/>
      <c r="AT171" s="151" t="s">
        <v>179</v>
      </c>
      <c r="AU171" s="151" t="s">
        <v>85</v>
      </c>
      <c r="AV171" s="12" t="s">
        <v>83</v>
      </c>
      <c r="AW171" s="12" t="s">
        <v>37</v>
      </c>
      <c r="AX171" s="12" t="s">
        <v>76</v>
      </c>
      <c r="AY171" s="151" t="s">
        <v>168</v>
      </c>
    </row>
    <row r="172" spans="2:65" s="13" customFormat="1" ht="11.25">
      <c r="B172" s="156"/>
      <c r="D172" s="150" t="s">
        <v>179</v>
      </c>
      <c r="E172" s="157" t="s">
        <v>19</v>
      </c>
      <c r="F172" s="158" t="s">
        <v>1001</v>
      </c>
      <c r="H172" s="159">
        <v>59.1</v>
      </c>
      <c r="I172" s="160"/>
      <c r="L172" s="156"/>
      <c r="M172" s="161"/>
      <c r="T172" s="162"/>
      <c r="AT172" s="157" t="s">
        <v>179</v>
      </c>
      <c r="AU172" s="157" t="s">
        <v>85</v>
      </c>
      <c r="AV172" s="13" t="s">
        <v>85</v>
      </c>
      <c r="AW172" s="13" t="s">
        <v>37</v>
      </c>
      <c r="AX172" s="13" t="s">
        <v>76</v>
      </c>
      <c r="AY172" s="157" t="s">
        <v>168</v>
      </c>
    </row>
    <row r="173" spans="2:65" s="14" customFormat="1" ht="11.25">
      <c r="B173" s="163"/>
      <c r="D173" s="150" t="s">
        <v>179</v>
      </c>
      <c r="E173" s="164" t="s">
        <v>19</v>
      </c>
      <c r="F173" s="165" t="s">
        <v>183</v>
      </c>
      <c r="H173" s="166">
        <v>73.599999999999994</v>
      </c>
      <c r="I173" s="167"/>
      <c r="L173" s="163"/>
      <c r="M173" s="168"/>
      <c r="T173" s="169"/>
      <c r="AT173" s="164" t="s">
        <v>179</v>
      </c>
      <c r="AU173" s="164" t="s">
        <v>85</v>
      </c>
      <c r="AV173" s="14" t="s">
        <v>175</v>
      </c>
      <c r="AW173" s="14" t="s">
        <v>37</v>
      </c>
      <c r="AX173" s="14" t="s">
        <v>83</v>
      </c>
      <c r="AY173" s="164" t="s">
        <v>168</v>
      </c>
    </row>
    <row r="174" spans="2:65" s="1" customFormat="1" ht="78" customHeight="1">
      <c r="B174" s="33"/>
      <c r="C174" s="132" t="s">
        <v>248</v>
      </c>
      <c r="D174" s="132" t="s">
        <v>170</v>
      </c>
      <c r="E174" s="133" t="s">
        <v>1002</v>
      </c>
      <c r="F174" s="134" t="s">
        <v>1003</v>
      </c>
      <c r="G174" s="135" t="s">
        <v>173</v>
      </c>
      <c r="H174" s="136">
        <v>67.400000000000006</v>
      </c>
      <c r="I174" s="137"/>
      <c r="J174" s="138">
        <f>ROUND(I174*H174,2)</f>
        <v>0</v>
      </c>
      <c r="K174" s="134" t="s">
        <v>174</v>
      </c>
      <c r="L174" s="33"/>
      <c r="M174" s="139" t="s">
        <v>19</v>
      </c>
      <c r="N174" s="140" t="s">
        <v>47</v>
      </c>
      <c r="P174" s="141">
        <f>O174*H174</f>
        <v>0</v>
      </c>
      <c r="Q174" s="141">
        <v>0.11162</v>
      </c>
      <c r="R174" s="141">
        <f>Q174*H174</f>
        <v>7.5231880000000002</v>
      </c>
      <c r="S174" s="141">
        <v>0</v>
      </c>
      <c r="T174" s="142">
        <f>S174*H174</f>
        <v>0</v>
      </c>
      <c r="AR174" s="143" t="s">
        <v>175</v>
      </c>
      <c r="AT174" s="143" t="s">
        <v>170</v>
      </c>
      <c r="AU174" s="143" t="s">
        <v>85</v>
      </c>
      <c r="AY174" s="18" t="s">
        <v>168</v>
      </c>
      <c r="BE174" s="144">
        <f>IF(N174="základní",J174,0)</f>
        <v>0</v>
      </c>
      <c r="BF174" s="144">
        <f>IF(N174="snížená",J174,0)</f>
        <v>0</v>
      </c>
      <c r="BG174" s="144">
        <f>IF(N174="zákl. přenesená",J174,0)</f>
        <v>0</v>
      </c>
      <c r="BH174" s="144">
        <f>IF(N174="sníž. přenesená",J174,0)</f>
        <v>0</v>
      </c>
      <c r="BI174" s="144">
        <f>IF(N174="nulová",J174,0)</f>
        <v>0</v>
      </c>
      <c r="BJ174" s="18" t="s">
        <v>83</v>
      </c>
      <c r="BK174" s="144">
        <f>ROUND(I174*H174,2)</f>
        <v>0</v>
      </c>
      <c r="BL174" s="18" t="s">
        <v>175</v>
      </c>
      <c r="BM174" s="143" t="s">
        <v>1004</v>
      </c>
    </row>
    <row r="175" spans="2:65" s="1" customFormat="1" ht="11.25">
      <c r="B175" s="33"/>
      <c r="D175" s="145" t="s">
        <v>177</v>
      </c>
      <c r="F175" s="146" t="s">
        <v>1005</v>
      </c>
      <c r="I175" s="147"/>
      <c r="L175" s="33"/>
      <c r="M175" s="148"/>
      <c r="T175" s="54"/>
      <c r="AT175" s="18" t="s">
        <v>177</v>
      </c>
      <c r="AU175" s="18" t="s">
        <v>85</v>
      </c>
    </row>
    <row r="176" spans="2:65" s="12" customFormat="1" ht="11.25">
      <c r="B176" s="149"/>
      <c r="D176" s="150" t="s">
        <v>179</v>
      </c>
      <c r="E176" s="151" t="s">
        <v>19</v>
      </c>
      <c r="F176" s="152" t="s">
        <v>1006</v>
      </c>
      <c r="H176" s="151" t="s">
        <v>19</v>
      </c>
      <c r="I176" s="153"/>
      <c r="L176" s="149"/>
      <c r="M176" s="154"/>
      <c r="T176" s="155"/>
      <c r="AT176" s="151" t="s">
        <v>179</v>
      </c>
      <c r="AU176" s="151" t="s">
        <v>85</v>
      </c>
      <c r="AV176" s="12" t="s">
        <v>83</v>
      </c>
      <c r="AW176" s="12" t="s">
        <v>37</v>
      </c>
      <c r="AX176" s="12" t="s">
        <v>76</v>
      </c>
      <c r="AY176" s="151" t="s">
        <v>168</v>
      </c>
    </row>
    <row r="177" spans="2:65" s="12" customFormat="1" ht="11.25">
      <c r="B177" s="149"/>
      <c r="D177" s="150" t="s">
        <v>179</v>
      </c>
      <c r="E177" s="151" t="s">
        <v>19</v>
      </c>
      <c r="F177" s="152" t="s">
        <v>213</v>
      </c>
      <c r="H177" s="151" t="s">
        <v>19</v>
      </c>
      <c r="I177" s="153"/>
      <c r="L177" s="149"/>
      <c r="M177" s="154"/>
      <c r="T177" s="155"/>
      <c r="AT177" s="151" t="s">
        <v>179</v>
      </c>
      <c r="AU177" s="151" t="s">
        <v>85</v>
      </c>
      <c r="AV177" s="12" t="s">
        <v>83</v>
      </c>
      <c r="AW177" s="12" t="s">
        <v>37</v>
      </c>
      <c r="AX177" s="12" t="s">
        <v>76</v>
      </c>
      <c r="AY177" s="151" t="s">
        <v>168</v>
      </c>
    </row>
    <row r="178" spans="2:65" s="12" customFormat="1" ht="11.25">
      <c r="B178" s="149"/>
      <c r="D178" s="150" t="s">
        <v>179</v>
      </c>
      <c r="E178" s="151" t="s">
        <v>19</v>
      </c>
      <c r="F178" s="152" t="s">
        <v>977</v>
      </c>
      <c r="H178" s="151" t="s">
        <v>19</v>
      </c>
      <c r="I178" s="153"/>
      <c r="L178" s="149"/>
      <c r="M178" s="154"/>
      <c r="T178" s="155"/>
      <c r="AT178" s="151" t="s">
        <v>179</v>
      </c>
      <c r="AU178" s="151" t="s">
        <v>85</v>
      </c>
      <c r="AV178" s="12" t="s">
        <v>83</v>
      </c>
      <c r="AW178" s="12" t="s">
        <v>37</v>
      </c>
      <c r="AX178" s="12" t="s">
        <v>76</v>
      </c>
      <c r="AY178" s="151" t="s">
        <v>168</v>
      </c>
    </row>
    <row r="179" spans="2:65" s="13" customFormat="1" ht="11.25">
      <c r="B179" s="156"/>
      <c r="D179" s="150" t="s">
        <v>179</v>
      </c>
      <c r="E179" s="157" t="s">
        <v>19</v>
      </c>
      <c r="F179" s="158" t="s">
        <v>1007</v>
      </c>
      <c r="H179" s="159">
        <v>10.4</v>
      </c>
      <c r="I179" s="160"/>
      <c r="L179" s="156"/>
      <c r="M179" s="161"/>
      <c r="T179" s="162"/>
      <c r="AT179" s="157" t="s">
        <v>179</v>
      </c>
      <c r="AU179" s="157" t="s">
        <v>85</v>
      </c>
      <c r="AV179" s="13" t="s">
        <v>85</v>
      </c>
      <c r="AW179" s="13" t="s">
        <v>37</v>
      </c>
      <c r="AX179" s="13" t="s">
        <v>76</v>
      </c>
      <c r="AY179" s="157" t="s">
        <v>168</v>
      </c>
    </row>
    <row r="180" spans="2:65" s="12" customFormat="1" ht="11.25">
      <c r="B180" s="149"/>
      <c r="D180" s="150" t="s">
        <v>179</v>
      </c>
      <c r="E180" s="151" t="s">
        <v>19</v>
      </c>
      <c r="F180" s="152" t="s">
        <v>979</v>
      </c>
      <c r="H180" s="151" t="s">
        <v>19</v>
      </c>
      <c r="I180" s="153"/>
      <c r="L180" s="149"/>
      <c r="M180" s="154"/>
      <c r="T180" s="155"/>
      <c r="AT180" s="151" t="s">
        <v>179</v>
      </c>
      <c r="AU180" s="151" t="s">
        <v>85</v>
      </c>
      <c r="AV180" s="12" t="s">
        <v>83</v>
      </c>
      <c r="AW180" s="12" t="s">
        <v>37</v>
      </c>
      <c r="AX180" s="12" t="s">
        <v>76</v>
      </c>
      <c r="AY180" s="151" t="s">
        <v>168</v>
      </c>
    </row>
    <row r="181" spans="2:65" s="13" customFormat="1" ht="11.25">
      <c r="B181" s="156"/>
      <c r="D181" s="150" t="s">
        <v>179</v>
      </c>
      <c r="E181" s="157" t="s">
        <v>19</v>
      </c>
      <c r="F181" s="158" t="s">
        <v>1008</v>
      </c>
      <c r="H181" s="159">
        <v>57</v>
      </c>
      <c r="I181" s="160"/>
      <c r="L181" s="156"/>
      <c r="M181" s="161"/>
      <c r="T181" s="162"/>
      <c r="AT181" s="157" t="s">
        <v>179</v>
      </c>
      <c r="AU181" s="157" t="s">
        <v>85</v>
      </c>
      <c r="AV181" s="13" t="s">
        <v>85</v>
      </c>
      <c r="AW181" s="13" t="s">
        <v>37</v>
      </c>
      <c r="AX181" s="13" t="s">
        <v>76</v>
      </c>
      <c r="AY181" s="157" t="s">
        <v>168</v>
      </c>
    </row>
    <row r="182" spans="2:65" s="14" customFormat="1" ht="11.25">
      <c r="B182" s="163"/>
      <c r="D182" s="150" t="s">
        <v>179</v>
      </c>
      <c r="E182" s="164" t="s">
        <v>19</v>
      </c>
      <c r="F182" s="165" t="s">
        <v>183</v>
      </c>
      <c r="H182" s="166">
        <v>67.400000000000006</v>
      </c>
      <c r="I182" s="167"/>
      <c r="L182" s="163"/>
      <c r="M182" s="168"/>
      <c r="T182" s="169"/>
      <c r="AT182" s="164" t="s">
        <v>179</v>
      </c>
      <c r="AU182" s="164" t="s">
        <v>85</v>
      </c>
      <c r="AV182" s="14" t="s">
        <v>175</v>
      </c>
      <c r="AW182" s="14" t="s">
        <v>37</v>
      </c>
      <c r="AX182" s="14" t="s">
        <v>83</v>
      </c>
      <c r="AY182" s="164" t="s">
        <v>168</v>
      </c>
    </row>
    <row r="183" spans="2:65" s="1" customFormat="1" ht="24.2" customHeight="1">
      <c r="B183" s="33"/>
      <c r="C183" s="181" t="s">
        <v>272</v>
      </c>
      <c r="D183" s="181" t="s">
        <v>446</v>
      </c>
      <c r="E183" s="182" t="s">
        <v>1009</v>
      </c>
      <c r="F183" s="183" t="s">
        <v>1010</v>
      </c>
      <c r="G183" s="184" t="s">
        <v>173</v>
      </c>
      <c r="H183" s="185">
        <v>6.4889999999999999</v>
      </c>
      <c r="I183" s="186"/>
      <c r="J183" s="187">
        <f>ROUND(I183*H183,2)</f>
        <v>0</v>
      </c>
      <c r="K183" s="183" t="s">
        <v>174</v>
      </c>
      <c r="L183" s="188"/>
      <c r="M183" s="189" t="s">
        <v>19</v>
      </c>
      <c r="N183" s="190" t="s">
        <v>47</v>
      </c>
      <c r="P183" s="141">
        <f>O183*H183</f>
        <v>0</v>
      </c>
      <c r="Q183" s="141">
        <v>0.17499999999999999</v>
      </c>
      <c r="R183" s="141">
        <f>Q183*H183</f>
        <v>1.135575</v>
      </c>
      <c r="S183" s="141">
        <v>0</v>
      </c>
      <c r="T183" s="142">
        <f>S183*H183</f>
        <v>0</v>
      </c>
      <c r="AR183" s="143" t="s">
        <v>230</v>
      </c>
      <c r="AT183" s="143" t="s">
        <v>446</v>
      </c>
      <c r="AU183" s="143" t="s">
        <v>85</v>
      </c>
      <c r="AY183" s="18" t="s">
        <v>168</v>
      </c>
      <c r="BE183" s="144">
        <f>IF(N183="základní",J183,0)</f>
        <v>0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8" t="s">
        <v>83</v>
      </c>
      <c r="BK183" s="144">
        <f>ROUND(I183*H183,2)</f>
        <v>0</v>
      </c>
      <c r="BL183" s="18" t="s">
        <v>175</v>
      </c>
      <c r="BM183" s="143" t="s">
        <v>1011</v>
      </c>
    </row>
    <row r="184" spans="2:65" s="12" customFormat="1" ht="11.25">
      <c r="B184" s="149"/>
      <c r="D184" s="150" t="s">
        <v>179</v>
      </c>
      <c r="E184" s="151" t="s">
        <v>19</v>
      </c>
      <c r="F184" s="152" t="s">
        <v>1012</v>
      </c>
      <c r="H184" s="151" t="s">
        <v>19</v>
      </c>
      <c r="I184" s="153"/>
      <c r="L184" s="149"/>
      <c r="M184" s="154"/>
      <c r="T184" s="155"/>
      <c r="AT184" s="151" t="s">
        <v>179</v>
      </c>
      <c r="AU184" s="151" t="s">
        <v>85</v>
      </c>
      <c r="AV184" s="12" t="s">
        <v>83</v>
      </c>
      <c r="AW184" s="12" t="s">
        <v>37</v>
      </c>
      <c r="AX184" s="12" t="s">
        <v>76</v>
      </c>
      <c r="AY184" s="151" t="s">
        <v>168</v>
      </c>
    </row>
    <row r="185" spans="2:65" s="12" customFormat="1" ht="11.25">
      <c r="B185" s="149"/>
      <c r="D185" s="150" t="s">
        <v>179</v>
      </c>
      <c r="E185" s="151" t="s">
        <v>19</v>
      </c>
      <c r="F185" s="152" t="s">
        <v>1013</v>
      </c>
      <c r="H185" s="151" t="s">
        <v>19</v>
      </c>
      <c r="I185" s="153"/>
      <c r="L185" s="149"/>
      <c r="M185" s="154"/>
      <c r="T185" s="155"/>
      <c r="AT185" s="151" t="s">
        <v>179</v>
      </c>
      <c r="AU185" s="151" t="s">
        <v>85</v>
      </c>
      <c r="AV185" s="12" t="s">
        <v>83</v>
      </c>
      <c r="AW185" s="12" t="s">
        <v>37</v>
      </c>
      <c r="AX185" s="12" t="s">
        <v>76</v>
      </c>
      <c r="AY185" s="151" t="s">
        <v>168</v>
      </c>
    </row>
    <row r="186" spans="2:65" s="13" customFormat="1" ht="11.25">
      <c r="B186" s="156"/>
      <c r="D186" s="150" t="s">
        <v>179</v>
      </c>
      <c r="E186" s="157" t="s">
        <v>19</v>
      </c>
      <c r="F186" s="158" t="s">
        <v>1014</v>
      </c>
      <c r="H186" s="159">
        <v>6.4889999999999999</v>
      </c>
      <c r="I186" s="160"/>
      <c r="L186" s="156"/>
      <c r="M186" s="161"/>
      <c r="T186" s="162"/>
      <c r="AT186" s="157" t="s">
        <v>179</v>
      </c>
      <c r="AU186" s="157" t="s">
        <v>85</v>
      </c>
      <c r="AV186" s="13" t="s">
        <v>85</v>
      </c>
      <c r="AW186" s="13" t="s">
        <v>37</v>
      </c>
      <c r="AX186" s="13" t="s">
        <v>76</v>
      </c>
      <c r="AY186" s="157" t="s">
        <v>168</v>
      </c>
    </row>
    <row r="187" spans="2:65" s="14" customFormat="1" ht="11.25">
      <c r="B187" s="163"/>
      <c r="D187" s="150" t="s">
        <v>179</v>
      </c>
      <c r="E187" s="164" t="s">
        <v>19</v>
      </c>
      <c r="F187" s="165" t="s">
        <v>183</v>
      </c>
      <c r="H187" s="166">
        <v>6.4889999999999999</v>
      </c>
      <c r="I187" s="167"/>
      <c r="L187" s="163"/>
      <c r="M187" s="168"/>
      <c r="T187" s="169"/>
      <c r="AT187" s="164" t="s">
        <v>179</v>
      </c>
      <c r="AU187" s="164" t="s">
        <v>85</v>
      </c>
      <c r="AV187" s="14" t="s">
        <v>175</v>
      </c>
      <c r="AW187" s="14" t="s">
        <v>37</v>
      </c>
      <c r="AX187" s="14" t="s">
        <v>83</v>
      </c>
      <c r="AY187" s="164" t="s">
        <v>168</v>
      </c>
    </row>
    <row r="188" spans="2:65" s="1" customFormat="1" ht="24.2" customHeight="1">
      <c r="B188" s="33"/>
      <c r="C188" s="181" t="s">
        <v>8</v>
      </c>
      <c r="D188" s="181" t="s">
        <v>446</v>
      </c>
      <c r="E188" s="182" t="s">
        <v>1015</v>
      </c>
      <c r="F188" s="183" t="s">
        <v>1016</v>
      </c>
      <c r="G188" s="184" t="s">
        <v>173</v>
      </c>
      <c r="H188" s="185">
        <v>75.911000000000001</v>
      </c>
      <c r="I188" s="186"/>
      <c r="J188" s="187">
        <f>ROUND(I188*H188,2)</f>
        <v>0</v>
      </c>
      <c r="K188" s="183" t="s">
        <v>174</v>
      </c>
      <c r="L188" s="188"/>
      <c r="M188" s="189" t="s">
        <v>19</v>
      </c>
      <c r="N188" s="190" t="s">
        <v>47</v>
      </c>
      <c r="P188" s="141">
        <f>O188*H188</f>
        <v>0</v>
      </c>
      <c r="Q188" s="141">
        <v>0.17599999999999999</v>
      </c>
      <c r="R188" s="141">
        <f>Q188*H188</f>
        <v>13.360336</v>
      </c>
      <c r="S188" s="141">
        <v>0</v>
      </c>
      <c r="T188" s="142">
        <f>S188*H188</f>
        <v>0</v>
      </c>
      <c r="AR188" s="143" t="s">
        <v>230</v>
      </c>
      <c r="AT188" s="143" t="s">
        <v>446</v>
      </c>
      <c r="AU188" s="143" t="s">
        <v>85</v>
      </c>
      <c r="AY188" s="18" t="s">
        <v>168</v>
      </c>
      <c r="BE188" s="144">
        <f>IF(N188="základní",J188,0)</f>
        <v>0</v>
      </c>
      <c r="BF188" s="144">
        <f>IF(N188="snížená",J188,0)</f>
        <v>0</v>
      </c>
      <c r="BG188" s="144">
        <f>IF(N188="zákl. přenesená",J188,0)</f>
        <v>0</v>
      </c>
      <c r="BH188" s="144">
        <f>IF(N188="sníž. přenesená",J188,0)</f>
        <v>0</v>
      </c>
      <c r="BI188" s="144">
        <f>IF(N188="nulová",J188,0)</f>
        <v>0</v>
      </c>
      <c r="BJ188" s="18" t="s">
        <v>83</v>
      </c>
      <c r="BK188" s="144">
        <f>ROUND(I188*H188,2)</f>
        <v>0</v>
      </c>
      <c r="BL188" s="18" t="s">
        <v>175</v>
      </c>
      <c r="BM188" s="143" t="s">
        <v>1017</v>
      </c>
    </row>
    <row r="189" spans="2:65" s="12" customFormat="1" ht="11.25">
      <c r="B189" s="149"/>
      <c r="D189" s="150" t="s">
        <v>179</v>
      </c>
      <c r="E189" s="151" t="s">
        <v>19</v>
      </c>
      <c r="F189" s="152" t="s">
        <v>1018</v>
      </c>
      <c r="H189" s="151" t="s">
        <v>19</v>
      </c>
      <c r="I189" s="153"/>
      <c r="L189" s="149"/>
      <c r="M189" s="154"/>
      <c r="T189" s="155"/>
      <c r="AT189" s="151" t="s">
        <v>179</v>
      </c>
      <c r="AU189" s="151" t="s">
        <v>85</v>
      </c>
      <c r="AV189" s="12" t="s">
        <v>83</v>
      </c>
      <c r="AW189" s="12" t="s">
        <v>37</v>
      </c>
      <c r="AX189" s="12" t="s">
        <v>76</v>
      </c>
      <c r="AY189" s="151" t="s">
        <v>168</v>
      </c>
    </row>
    <row r="190" spans="2:65" s="12" customFormat="1" ht="11.25">
      <c r="B190" s="149"/>
      <c r="D190" s="150" t="s">
        <v>179</v>
      </c>
      <c r="E190" s="151" t="s">
        <v>19</v>
      </c>
      <c r="F190" s="152" t="s">
        <v>1019</v>
      </c>
      <c r="H190" s="151" t="s">
        <v>19</v>
      </c>
      <c r="I190" s="153"/>
      <c r="L190" s="149"/>
      <c r="M190" s="154"/>
      <c r="T190" s="155"/>
      <c r="AT190" s="151" t="s">
        <v>179</v>
      </c>
      <c r="AU190" s="151" t="s">
        <v>85</v>
      </c>
      <c r="AV190" s="12" t="s">
        <v>83</v>
      </c>
      <c r="AW190" s="12" t="s">
        <v>37</v>
      </c>
      <c r="AX190" s="12" t="s">
        <v>76</v>
      </c>
      <c r="AY190" s="151" t="s">
        <v>168</v>
      </c>
    </row>
    <row r="191" spans="2:65" s="13" customFormat="1" ht="11.25">
      <c r="B191" s="156"/>
      <c r="D191" s="150" t="s">
        <v>179</v>
      </c>
      <c r="E191" s="157" t="s">
        <v>19</v>
      </c>
      <c r="F191" s="158" t="s">
        <v>1020</v>
      </c>
      <c r="H191" s="159">
        <v>75.911000000000001</v>
      </c>
      <c r="I191" s="160"/>
      <c r="L191" s="156"/>
      <c r="M191" s="161"/>
      <c r="T191" s="162"/>
      <c r="AT191" s="157" t="s">
        <v>179</v>
      </c>
      <c r="AU191" s="157" t="s">
        <v>85</v>
      </c>
      <c r="AV191" s="13" t="s">
        <v>85</v>
      </c>
      <c r="AW191" s="13" t="s">
        <v>37</v>
      </c>
      <c r="AX191" s="13" t="s">
        <v>76</v>
      </c>
      <c r="AY191" s="157" t="s">
        <v>168</v>
      </c>
    </row>
    <row r="192" spans="2:65" s="14" customFormat="1" ht="11.25">
      <c r="B192" s="163"/>
      <c r="D192" s="150" t="s">
        <v>179</v>
      </c>
      <c r="E192" s="164" t="s">
        <v>19</v>
      </c>
      <c r="F192" s="165" t="s">
        <v>183</v>
      </c>
      <c r="H192" s="166">
        <v>75.911000000000001</v>
      </c>
      <c r="I192" s="167"/>
      <c r="L192" s="163"/>
      <c r="M192" s="168"/>
      <c r="T192" s="169"/>
      <c r="AT192" s="164" t="s">
        <v>179</v>
      </c>
      <c r="AU192" s="164" t="s">
        <v>85</v>
      </c>
      <c r="AV192" s="14" t="s">
        <v>175</v>
      </c>
      <c r="AW192" s="14" t="s">
        <v>37</v>
      </c>
      <c r="AX192" s="14" t="s">
        <v>83</v>
      </c>
      <c r="AY192" s="164" t="s">
        <v>168</v>
      </c>
    </row>
    <row r="193" spans="2:65" s="1" customFormat="1" ht="66.75" customHeight="1">
      <c r="B193" s="33"/>
      <c r="C193" s="132" t="s">
        <v>288</v>
      </c>
      <c r="D193" s="132" t="s">
        <v>170</v>
      </c>
      <c r="E193" s="133" t="s">
        <v>1021</v>
      </c>
      <c r="F193" s="134" t="s">
        <v>1022</v>
      </c>
      <c r="G193" s="135" t="s">
        <v>173</v>
      </c>
      <c r="H193" s="136">
        <v>6.2</v>
      </c>
      <c r="I193" s="137"/>
      <c r="J193" s="138">
        <f>ROUND(I193*H193,2)</f>
        <v>0</v>
      </c>
      <c r="K193" s="134" t="s">
        <v>174</v>
      </c>
      <c r="L193" s="33"/>
      <c r="M193" s="139" t="s">
        <v>19</v>
      </c>
      <c r="N193" s="140" t="s">
        <v>47</v>
      </c>
      <c r="P193" s="141">
        <f>O193*H193</f>
        <v>0</v>
      </c>
      <c r="Q193" s="141">
        <v>0.10100000000000001</v>
      </c>
      <c r="R193" s="141">
        <f>Q193*H193</f>
        <v>0.62620000000000009</v>
      </c>
      <c r="S193" s="141">
        <v>0</v>
      </c>
      <c r="T193" s="142">
        <f>S193*H193</f>
        <v>0</v>
      </c>
      <c r="AR193" s="143" t="s">
        <v>175</v>
      </c>
      <c r="AT193" s="143" t="s">
        <v>170</v>
      </c>
      <c r="AU193" s="143" t="s">
        <v>85</v>
      </c>
      <c r="AY193" s="18" t="s">
        <v>168</v>
      </c>
      <c r="BE193" s="144">
        <f>IF(N193="základní",J193,0)</f>
        <v>0</v>
      </c>
      <c r="BF193" s="144">
        <f>IF(N193="snížená",J193,0)</f>
        <v>0</v>
      </c>
      <c r="BG193" s="144">
        <f>IF(N193="zákl. přenesená",J193,0)</f>
        <v>0</v>
      </c>
      <c r="BH193" s="144">
        <f>IF(N193="sníž. přenesená",J193,0)</f>
        <v>0</v>
      </c>
      <c r="BI193" s="144">
        <f>IF(N193="nulová",J193,0)</f>
        <v>0</v>
      </c>
      <c r="BJ193" s="18" t="s">
        <v>83</v>
      </c>
      <c r="BK193" s="144">
        <f>ROUND(I193*H193,2)</f>
        <v>0</v>
      </c>
      <c r="BL193" s="18" t="s">
        <v>175</v>
      </c>
      <c r="BM193" s="143" t="s">
        <v>1023</v>
      </c>
    </row>
    <row r="194" spans="2:65" s="1" customFormat="1" ht="11.25">
      <c r="B194" s="33"/>
      <c r="D194" s="145" t="s">
        <v>177</v>
      </c>
      <c r="F194" s="146" t="s">
        <v>1024</v>
      </c>
      <c r="I194" s="147"/>
      <c r="L194" s="33"/>
      <c r="M194" s="148"/>
      <c r="T194" s="54"/>
      <c r="AT194" s="18" t="s">
        <v>177</v>
      </c>
      <c r="AU194" s="18" t="s">
        <v>85</v>
      </c>
    </row>
    <row r="195" spans="2:65" s="12" customFormat="1" ht="11.25">
      <c r="B195" s="149"/>
      <c r="D195" s="150" t="s">
        <v>179</v>
      </c>
      <c r="E195" s="151" t="s">
        <v>19</v>
      </c>
      <c r="F195" s="152" t="s">
        <v>1025</v>
      </c>
      <c r="H195" s="151" t="s">
        <v>19</v>
      </c>
      <c r="I195" s="153"/>
      <c r="L195" s="149"/>
      <c r="M195" s="154"/>
      <c r="T195" s="155"/>
      <c r="AT195" s="151" t="s">
        <v>179</v>
      </c>
      <c r="AU195" s="151" t="s">
        <v>85</v>
      </c>
      <c r="AV195" s="12" t="s">
        <v>83</v>
      </c>
      <c r="AW195" s="12" t="s">
        <v>37</v>
      </c>
      <c r="AX195" s="12" t="s">
        <v>76</v>
      </c>
      <c r="AY195" s="151" t="s">
        <v>168</v>
      </c>
    </row>
    <row r="196" spans="2:65" s="12" customFormat="1" ht="11.25">
      <c r="B196" s="149"/>
      <c r="D196" s="150" t="s">
        <v>179</v>
      </c>
      <c r="E196" s="151" t="s">
        <v>19</v>
      </c>
      <c r="F196" s="152" t="s">
        <v>213</v>
      </c>
      <c r="H196" s="151" t="s">
        <v>19</v>
      </c>
      <c r="I196" s="153"/>
      <c r="L196" s="149"/>
      <c r="M196" s="154"/>
      <c r="T196" s="155"/>
      <c r="AT196" s="151" t="s">
        <v>179</v>
      </c>
      <c r="AU196" s="151" t="s">
        <v>85</v>
      </c>
      <c r="AV196" s="12" t="s">
        <v>83</v>
      </c>
      <c r="AW196" s="12" t="s">
        <v>37</v>
      </c>
      <c r="AX196" s="12" t="s">
        <v>76</v>
      </c>
      <c r="AY196" s="151" t="s">
        <v>168</v>
      </c>
    </row>
    <row r="197" spans="2:65" s="12" customFormat="1" ht="11.25">
      <c r="B197" s="149"/>
      <c r="D197" s="150" t="s">
        <v>179</v>
      </c>
      <c r="E197" s="151" t="s">
        <v>19</v>
      </c>
      <c r="F197" s="152" t="s">
        <v>977</v>
      </c>
      <c r="H197" s="151" t="s">
        <v>19</v>
      </c>
      <c r="I197" s="153"/>
      <c r="L197" s="149"/>
      <c r="M197" s="154"/>
      <c r="T197" s="155"/>
      <c r="AT197" s="151" t="s">
        <v>179</v>
      </c>
      <c r="AU197" s="151" t="s">
        <v>85</v>
      </c>
      <c r="AV197" s="12" t="s">
        <v>83</v>
      </c>
      <c r="AW197" s="12" t="s">
        <v>37</v>
      </c>
      <c r="AX197" s="12" t="s">
        <v>76</v>
      </c>
      <c r="AY197" s="151" t="s">
        <v>168</v>
      </c>
    </row>
    <row r="198" spans="2:65" s="13" customFormat="1" ht="11.25">
      <c r="B198" s="156"/>
      <c r="D198" s="150" t="s">
        <v>179</v>
      </c>
      <c r="E198" s="157" t="s">
        <v>19</v>
      </c>
      <c r="F198" s="158" t="s">
        <v>1026</v>
      </c>
      <c r="H198" s="159">
        <v>4.0999999999999996</v>
      </c>
      <c r="I198" s="160"/>
      <c r="L198" s="156"/>
      <c r="M198" s="161"/>
      <c r="T198" s="162"/>
      <c r="AT198" s="157" t="s">
        <v>179</v>
      </c>
      <c r="AU198" s="157" t="s">
        <v>85</v>
      </c>
      <c r="AV198" s="13" t="s">
        <v>85</v>
      </c>
      <c r="AW198" s="13" t="s">
        <v>37</v>
      </c>
      <c r="AX198" s="13" t="s">
        <v>76</v>
      </c>
      <c r="AY198" s="157" t="s">
        <v>168</v>
      </c>
    </row>
    <row r="199" spans="2:65" s="12" customFormat="1" ht="11.25">
      <c r="B199" s="149"/>
      <c r="D199" s="150" t="s">
        <v>179</v>
      </c>
      <c r="E199" s="151" t="s">
        <v>19</v>
      </c>
      <c r="F199" s="152" t="s">
        <v>979</v>
      </c>
      <c r="H199" s="151" t="s">
        <v>19</v>
      </c>
      <c r="I199" s="153"/>
      <c r="L199" s="149"/>
      <c r="M199" s="154"/>
      <c r="T199" s="155"/>
      <c r="AT199" s="151" t="s">
        <v>179</v>
      </c>
      <c r="AU199" s="151" t="s">
        <v>85</v>
      </c>
      <c r="AV199" s="12" t="s">
        <v>83</v>
      </c>
      <c r="AW199" s="12" t="s">
        <v>37</v>
      </c>
      <c r="AX199" s="12" t="s">
        <v>76</v>
      </c>
      <c r="AY199" s="151" t="s">
        <v>168</v>
      </c>
    </row>
    <row r="200" spans="2:65" s="13" customFormat="1" ht="11.25">
      <c r="B200" s="156"/>
      <c r="D200" s="150" t="s">
        <v>179</v>
      </c>
      <c r="E200" s="157" t="s">
        <v>19</v>
      </c>
      <c r="F200" s="158" t="s">
        <v>1027</v>
      </c>
      <c r="H200" s="159">
        <v>2.1</v>
      </c>
      <c r="I200" s="160"/>
      <c r="L200" s="156"/>
      <c r="M200" s="161"/>
      <c r="T200" s="162"/>
      <c r="AT200" s="157" t="s">
        <v>179</v>
      </c>
      <c r="AU200" s="157" t="s">
        <v>85</v>
      </c>
      <c r="AV200" s="13" t="s">
        <v>85</v>
      </c>
      <c r="AW200" s="13" t="s">
        <v>37</v>
      </c>
      <c r="AX200" s="13" t="s">
        <v>76</v>
      </c>
      <c r="AY200" s="157" t="s">
        <v>168</v>
      </c>
    </row>
    <row r="201" spans="2:65" s="14" customFormat="1" ht="11.25">
      <c r="B201" s="163"/>
      <c r="D201" s="150" t="s">
        <v>179</v>
      </c>
      <c r="E201" s="164" t="s">
        <v>19</v>
      </c>
      <c r="F201" s="165" t="s">
        <v>183</v>
      </c>
      <c r="H201" s="166">
        <v>6.2</v>
      </c>
      <c r="I201" s="167"/>
      <c r="L201" s="163"/>
      <c r="M201" s="168"/>
      <c r="T201" s="169"/>
      <c r="AT201" s="164" t="s">
        <v>179</v>
      </c>
      <c r="AU201" s="164" t="s">
        <v>85</v>
      </c>
      <c r="AV201" s="14" t="s">
        <v>175</v>
      </c>
      <c r="AW201" s="14" t="s">
        <v>37</v>
      </c>
      <c r="AX201" s="14" t="s">
        <v>83</v>
      </c>
      <c r="AY201" s="164" t="s">
        <v>168</v>
      </c>
    </row>
    <row r="202" spans="2:65" s="1" customFormat="1" ht="24.2" customHeight="1">
      <c r="B202" s="33"/>
      <c r="C202" s="181" t="s">
        <v>295</v>
      </c>
      <c r="D202" s="181" t="s">
        <v>446</v>
      </c>
      <c r="E202" s="182" t="s">
        <v>1028</v>
      </c>
      <c r="F202" s="183" t="s">
        <v>1029</v>
      </c>
      <c r="G202" s="184" t="s">
        <v>173</v>
      </c>
      <c r="H202" s="185">
        <v>4.2229999999999999</v>
      </c>
      <c r="I202" s="186"/>
      <c r="J202" s="187">
        <f>ROUND(I202*H202,2)</f>
        <v>0</v>
      </c>
      <c r="K202" s="183" t="s">
        <v>322</v>
      </c>
      <c r="L202" s="188"/>
      <c r="M202" s="189" t="s">
        <v>19</v>
      </c>
      <c r="N202" s="190" t="s">
        <v>47</v>
      </c>
      <c r="P202" s="141">
        <f>O202*H202</f>
        <v>0</v>
      </c>
      <c r="Q202" s="141">
        <v>0</v>
      </c>
      <c r="R202" s="141">
        <f>Q202*H202</f>
        <v>0</v>
      </c>
      <c r="S202" s="141">
        <v>0</v>
      </c>
      <c r="T202" s="142">
        <f>S202*H202</f>
        <v>0</v>
      </c>
      <c r="AR202" s="143" t="s">
        <v>230</v>
      </c>
      <c r="AT202" s="143" t="s">
        <v>446</v>
      </c>
      <c r="AU202" s="143" t="s">
        <v>85</v>
      </c>
      <c r="AY202" s="18" t="s">
        <v>168</v>
      </c>
      <c r="BE202" s="144">
        <f>IF(N202="základní",J202,0)</f>
        <v>0</v>
      </c>
      <c r="BF202" s="144">
        <f>IF(N202="snížená",J202,0)</f>
        <v>0</v>
      </c>
      <c r="BG202" s="144">
        <f>IF(N202="zákl. přenesená",J202,0)</f>
        <v>0</v>
      </c>
      <c r="BH202" s="144">
        <f>IF(N202="sníž. přenesená",J202,0)</f>
        <v>0</v>
      </c>
      <c r="BI202" s="144">
        <f>IF(N202="nulová",J202,0)</f>
        <v>0</v>
      </c>
      <c r="BJ202" s="18" t="s">
        <v>83</v>
      </c>
      <c r="BK202" s="144">
        <f>ROUND(I202*H202,2)</f>
        <v>0</v>
      </c>
      <c r="BL202" s="18" t="s">
        <v>175</v>
      </c>
      <c r="BM202" s="143" t="s">
        <v>1030</v>
      </c>
    </row>
    <row r="203" spans="2:65" s="12" customFormat="1" ht="11.25">
      <c r="B203" s="149"/>
      <c r="D203" s="150" t="s">
        <v>179</v>
      </c>
      <c r="E203" s="151" t="s">
        <v>19</v>
      </c>
      <c r="F203" s="152" t="s">
        <v>1031</v>
      </c>
      <c r="H203" s="151" t="s">
        <v>19</v>
      </c>
      <c r="I203" s="153"/>
      <c r="L203" s="149"/>
      <c r="M203" s="154"/>
      <c r="T203" s="155"/>
      <c r="AT203" s="151" t="s">
        <v>179</v>
      </c>
      <c r="AU203" s="151" t="s">
        <v>85</v>
      </c>
      <c r="AV203" s="12" t="s">
        <v>83</v>
      </c>
      <c r="AW203" s="12" t="s">
        <v>37</v>
      </c>
      <c r="AX203" s="12" t="s">
        <v>76</v>
      </c>
      <c r="AY203" s="151" t="s">
        <v>168</v>
      </c>
    </row>
    <row r="204" spans="2:65" s="13" customFormat="1" ht="11.25">
      <c r="B204" s="156"/>
      <c r="D204" s="150" t="s">
        <v>179</v>
      </c>
      <c r="E204" s="157" t="s">
        <v>19</v>
      </c>
      <c r="F204" s="158" t="s">
        <v>1032</v>
      </c>
      <c r="H204" s="159">
        <v>4.2229999999999999</v>
      </c>
      <c r="I204" s="160"/>
      <c r="L204" s="156"/>
      <c r="M204" s="161"/>
      <c r="T204" s="162"/>
      <c r="AT204" s="157" t="s">
        <v>179</v>
      </c>
      <c r="AU204" s="157" t="s">
        <v>85</v>
      </c>
      <c r="AV204" s="13" t="s">
        <v>85</v>
      </c>
      <c r="AW204" s="13" t="s">
        <v>37</v>
      </c>
      <c r="AX204" s="13" t="s">
        <v>76</v>
      </c>
      <c r="AY204" s="157" t="s">
        <v>168</v>
      </c>
    </row>
    <row r="205" spans="2:65" s="14" customFormat="1" ht="11.25">
      <c r="B205" s="163"/>
      <c r="D205" s="150" t="s">
        <v>179</v>
      </c>
      <c r="E205" s="164" t="s">
        <v>19</v>
      </c>
      <c r="F205" s="165" t="s">
        <v>183</v>
      </c>
      <c r="H205" s="166">
        <v>4.2229999999999999</v>
      </c>
      <c r="I205" s="167"/>
      <c r="L205" s="163"/>
      <c r="M205" s="168"/>
      <c r="T205" s="169"/>
      <c r="AT205" s="164" t="s">
        <v>179</v>
      </c>
      <c r="AU205" s="164" t="s">
        <v>85</v>
      </c>
      <c r="AV205" s="14" t="s">
        <v>175</v>
      </c>
      <c r="AW205" s="14" t="s">
        <v>37</v>
      </c>
      <c r="AX205" s="14" t="s">
        <v>83</v>
      </c>
      <c r="AY205" s="164" t="s">
        <v>168</v>
      </c>
    </row>
    <row r="206" spans="2:65" s="11" customFormat="1" ht="22.9" customHeight="1">
      <c r="B206" s="120"/>
      <c r="D206" s="121" t="s">
        <v>75</v>
      </c>
      <c r="E206" s="130" t="s">
        <v>241</v>
      </c>
      <c r="F206" s="130" t="s">
        <v>318</v>
      </c>
      <c r="I206" s="123"/>
      <c r="J206" s="131">
        <f>BK206</f>
        <v>0</v>
      </c>
      <c r="L206" s="120"/>
      <c r="M206" s="125"/>
      <c r="P206" s="126">
        <f>SUM(P207:P252)</f>
        <v>0</v>
      </c>
      <c r="R206" s="126">
        <f>SUM(R207:R252)</f>
        <v>7.3722282000000003</v>
      </c>
      <c r="T206" s="127">
        <f>SUM(T207:T252)</f>
        <v>0</v>
      </c>
      <c r="AR206" s="121" t="s">
        <v>83</v>
      </c>
      <c r="AT206" s="128" t="s">
        <v>75</v>
      </c>
      <c r="AU206" s="128" t="s">
        <v>83</v>
      </c>
      <c r="AY206" s="121" t="s">
        <v>168</v>
      </c>
      <c r="BK206" s="129">
        <f>SUM(BK207:BK252)</f>
        <v>0</v>
      </c>
    </row>
    <row r="207" spans="2:65" s="1" customFormat="1" ht="49.15" customHeight="1">
      <c r="B207" s="33"/>
      <c r="C207" s="132" t="s">
        <v>302</v>
      </c>
      <c r="D207" s="132" t="s">
        <v>170</v>
      </c>
      <c r="E207" s="133" t="s">
        <v>452</v>
      </c>
      <c r="F207" s="134" t="s">
        <v>453</v>
      </c>
      <c r="G207" s="135" t="s">
        <v>251</v>
      </c>
      <c r="H207" s="136">
        <v>22</v>
      </c>
      <c r="I207" s="137"/>
      <c r="J207" s="138">
        <f>ROUND(I207*H207,2)</f>
        <v>0</v>
      </c>
      <c r="K207" s="134" t="s">
        <v>174</v>
      </c>
      <c r="L207" s="33"/>
      <c r="M207" s="139" t="s">
        <v>19</v>
      </c>
      <c r="N207" s="140" t="s">
        <v>47</v>
      </c>
      <c r="P207" s="141">
        <f>O207*H207</f>
        <v>0</v>
      </c>
      <c r="Q207" s="141">
        <v>0.16850000000000001</v>
      </c>
      <c r="R207" s="141">
        <f>Q207*H207</f>
        <v>3.7070000000000003</v>
      </c>
      <c r="S207" s="141">
        <v>0</v>
      </c>
      <c r="T207" s="142">
        <f>S207*H207</f>
        <v>0</v>
      </c>
      <c r="AR207" s="143" t="s">
        <v>175</v>
      </c>
      <c r="AT207" s="143" t="s">
        <v>170</v>
      </c>
      <c r="AU207" s="143" t="s">
        <v>85</v>
      </c>
      <c r="AY207" s="18" t="s">
        <v>168</v>
      </c>
      <c r="BE207" s="144">
        <f>IF(N207="základní",J207,0)</f>
        <v>0</v>
      </c>
      <c r="BF207" s="144">
        <f>IF(N207="snížená",J207,0)</f>
        <v>0</v>
      </c>
      <c r="BG207" s="144">
        <f>IF(N207="zákl. přenesená",J207,0)</f>
        <v>0</v>
      </c>
      <c r="BH207" s="144">
        <f>IF(N207="sníž. přenesená",J207,0)</f>
        <v>0</v>
      </c>
      <c r="BI207" s="144">
        <f>IF(N207="nulová",J207,0)</f>
        <v>0</v>
      </c>
      <c r="BJ207" s="18" t="s">
        <v>83</v>
      </c>
      <c r="BK207" s="144">
        <f>ROUND(I207*H207,2)</f>
        <v>0</v>
      </c>
      <c r="BL207" s="18" t="s">
        <v>175</v>
      </c>
      <c r="BM207" s="143" t="s">
        <v>1033</v>
      </c>
    </row>
    <row r="208" spans="2:65" s="1" customFormat="1" ht="11.25">
      <c r="B208" s="33"/>
      <c r="D208" s="145" t="s">
        <v>177</v>
      </c>
      <c r="F208" s="146" t="s">
        <v>455</v>
      </c>
      <c r="I208" s="147"/>
      <c r="L208" s="33"/>
      <c r="M208" s="148"/>
      <c r="T208" s="54"/>
      <c r="AT208" s="18" t="s">
        <v>177</v>
      </c>
      <c r="AU208" s="18" t="s">
        <v>85</v>
      </c>
    </row>
    <row r="209" spans="2:65" s="12" customFormat="1" ht="11.25">
      <c r="B209" s="149"/>
      <c r="D209" s="150" t="s">
        <v>179</v>
      </c>
      <c r="E209" s="151" t="s">
        <v>19</v>
      </c>
      <c r="F209" s="152" t="s">
        <v>456</v>
      </c>
      <c r="H209" s="151" t="s">
        <v>19</v>
      </c>
      <c r="I209" s="153"/>
      <c r="L209" s="149"/>
      <c r="M209" s="154"/>
      <c r="T209" s="155"/>
      <c r="AT209" s="151" t="s">
        <v>179</v>
      </c>
      <c r="AU209" s="151" t="s">
        <v>85</v>
      </c>
      <c r="AV209" s="12" t="s">
        <v>83</v>
      </c>
      <c r="AW209" s="12" t="s">
        <v>37</v>
      </c>
      <c r="AX209" s="12" t="s">
        <v>76</v>
      </c>
      <c r="AY209" s="151" t="s">
        <v>168</v>
      </c>
    </row>
    <row r="210" spans="2:65" s="12" customFormat="1" ht="11.25">
      <c r="B210" s="149"/>
      <c r="D210" s="150" t="s">
        <v>179</v>
      </c>
      <c r="E210" s="151" t="s">
        <v>19</v>
      </c>
      <c r="F210" s="152" t="s">
        <v>213</v>
      </c>
      <c r="H210" s="151" t="s">
        <v>19</v>
      </c>
      <c r="I210" s="153"/>
      <c r="L210" s="149"/>
      <c r="M210" s="154"/>
      <c r="T210" s="155"/>
      <c r="AT210" s="151" t="s">
        <v>179</v>
      </c>
      <c r="AU210" s="151" t="s">
        <v>85</v>
      </c>
      <c r="AV210" s="12" t="s">
        <v>83</v>
      </c>
      <c r="AW210" s="12" t="s">
        <v>37</v>
      </c>
      <c r="AX210" s="12" t="s">
        <v>76</v>
      </c>
      <c r="AY210" s="151" t="s">
        <v>168</v>
      </c>
    </row>
    <row r="211" spans="2:65" s="12" customFormat="1" ht="22.5">
      <c r="B211" s="149"/>
      <c r="D211" s="150" t="s">
        <v>179</v>
      </c>
      <c r="E211" s="151" t="s">
        <v>19</v>
      </c>
      <c r="F211" s="152" t="s">
        <v>1034</v>
      </c>
      <c r="H211" s="151" t="s">
        <v>19</v>
      </c>
      <c r="I211" s="153"/>
      <c r="L211" s="149"/>
      <c r="M211" s="154"/>
      <c r="T211" s="155"/>
      <c r="AT211" s="151" t="s">
        <v>179</v>
      </c>
      <c r="AU211" s="151" t="s">
        <v>85</v>
      </c>
      <c r="AV211" s="12" t="s">
        <v>83</v>
      </c>
      <c r="AW211" s="12" t="s">
        <v>37</v>
      </c>
      <c r="AX211" s="12" t="s">
        <v>76</v>
      </c>
      <c r="AY211" s="151" t="s">
        <v>168</v>
      </c>
    </row>
    <row r="212" spans="2:65" s="13" customFormat="1" ht="11.25">
      <c r="B212" s="156"/>
      <c r="D212" s="150" t="s">
        <v>179</v>
      </c>
      <c r="E212" s="157" t="s">
        <v>19</v>
      </c>
      <c r="F212" s="158" t="s">
        <v>1035</v>
      </c>
      <c r="H212" s="159">
        <v>0</v>
      </c>
      <c r="I212" s="160"/>
      <c r="L212" s="156"/>
      <c r="M212" s="161"/>
      <c r="T212" s="162"/>
      <c r="AT212" s="157" t="s">
        <v>179</v>
      </c>
      <c r="AU212" s="157" t="s">
        <v>85</v>
      </c>
      <c r="AV212" s="13" t="s">
        <v>85</v>
      </c>
      <c r="AW212" s="13" t="s">
        <v>37</v>
      </c>
      <c r="AX212" s="13" t="s">
        <v>76</v>
      </c>
      <c r="AY212" s="157" t="s">
        <v>168</v>
      </c>
    </row>
    <row r="213" spans="2:65" s="12" customFormat="1" ht="11.25">
      <c r="B213" s="149"/>
      <c r="D213" s="150" t="s">
        <v>179</v>
      </c>
      <c r="E213" s="151" t="s">
        <v>19</v>
      </c>
      <c r="F213" s="152" t="s">
        <v>977</v>
      </c>
      <c r="H213" s="151" t="s">
        <v>19</v>
      </c>
      <c r="I213" s="153"/>
      <c r="L213" s="149"/>
      <c r="M213" s="154"/>
      <c r="T213" s="155"/>
      <c r="AT213" s="151" t="s">
        <v>179</v>
      </c>
      <c r="AU213" s="151" t="s">
        <v>85</v>
      </c>
      <c r="AV213" s="12" t="s">
        <v>83</v>
      </c>
      <c r="AW213" s="12" t="s">
        <v>37</v>
      </c>
      <c r="AX213" s="12" t="s">
        <v>76</v>
      </c>
      <c r="AY213" s="151" t="s">
        <v>168</v>
      </c>
    </row>
    <row r="214" spans="2:65" s="13" customFormat="1" ht="11.25">
      <c r="B214" s="156"/>
      <c r="D214" s="150" t="s">
        <v>179</v>
      </c>
      <c r="E214" s="157" t="s">
        <v>19</v>
      </c>
      <c r="F214" s="158" t="s">
        <v>1036</v>
      </c>
      <c r="H214" s="159">
        <v>22</v>
      </c>
      <c r="I214" s="160"/>
      <c r="L214" s="156"/>
      <c r="M214" s="161"/>
      <c r="T214" s="162"/>
      <c r="AT214" s="157" t="s">
        <v>179</v>
      </c>
      <c r="AU214" s="157" t="s">
        <v>85</v>
      </c>
      <c r="AV214" s="13" t="s">
        <v>85</v>
      </c>
      <c r="AW214" s="13" t="s">
        <v>37</v>
      </c>
      <c r="AX214" s="13" t="s">
        <v>76</v>
      </c>
      <c r="AY214" s="157" t="s">
        <v>168</v>
      </c>
    </row>
    <row r="215" spans="2:65" s="14" customFormat="1" ht="11.25">
      <c r="B215" s="163"/>
      <c r="D215" s="150" t="s">
        <v>179</v>
      </c>
      <c r="E215" s="164" t="s">
        <v>19</v>
      </c>
      <c r="F215" s="165" t="s">
        <v>183</v>
      </c>
      <c r="H215" s="166">
        <v>22</v>
      </c>
      <c r="I215" s="167"/>
      <c r="L215" s="163"/>
      <c r="M215" s="168"/>
      <c r="T215" s="169"/>
      <c r="AT215" s="164" t="s">
        <v>179</v>
      </c>
      <c r="AU215" s="164" t="s">
        <v>85</v>
      </c>
      <c r="AV215" s="14" t="s">
        <v>175</v>
      </c>
      <c r="AW215" s="14" t="s">
        <v>37</v>
      </c>
      <c r="AX215" s="14" t="s">
        <v>83</v>
      </c>
      <c r="AY215" s="164" t="s">
        <v>168</v>
      </c>
    </row>
    <row r="216" spans="2:65" s="1" customFormat="1" ht="16.5" customHeight="1">
      <c r="B216" s="33"/>
      <c r="C216" s="181" t="s">
        <v>308</v>
      </c>
      <c r="D216" s="181" t="s">
        <v>446</v>
      </c>
      <c r="E216" s="182" t="s">
        <v>465</v>
      </c>
      <c r="F216" s="183" t="s">
        <v>466</v>
      </c>
      <c r="G216" s="184" t="s">
        <v>251</v>
      </c>
      <c r="H216" s="185">
        <v>20.2</v>
      </c>
      <c r="I216" s="186"/>
      <c r="J216" s="187">
        <f>ROUND(I216*H216,2)</f>
        <v>0</v>
      </c>
      <c r="K216" s="183" t="s">
        <v>174</v>
      </c>
      <c r="L216" s="188"/>
      <c r="M216" s="189" t="s">
        <v>19</v>
      </c>
      <c r="N216" s="190" t="s">
        <v>47</v>
      </c>
      <c r="P216" s="141">
        <f>O216*H216</f>
        <v>0</v>
      </c>
      <c r="Q216" s="141">
        <v>0.08</v>
      </c>
      <c r="R216" s="141">
        <f>Q216*H216</f>
        <v>1.6159999999999999</v>
      </c>
      <c r="S216" s="141">
        <v>0</v>
      </c>
      <c r="T216" s="142">
        <f>S216*H216</f>
        <v>0</v>
      </c>
      <c r="AR216" s="143" t="s">
        <v>230</v>
      </c>
      <c r="AT216" s="143" t="s">
        <v>446</v>
      </c>
      <c r="AU216" s="143" t="s">
        <v>85</v>
      </c>
      <c r="AY216" s="18" t="s">
        <v>168</v>
      </c>
      <c r="BE216" s="144">
        <f>IF(N216="základní",J216,0)</f>
        <v>0</v>
      </c>
      <c r="BF216" s="144">
        <f>IF(N216="snížená",J216,0)</f>
        <v>0</v>
      </c>
      <c r="BG216" s="144">
        <f>IF(N216="zákl. přenesená",J216,0)</f>
        <v>0</v>
      </c>
      <c r="BH216" s="144">
        <f>IF(N216="sníž. přenesená",J216,0)</f>
        <v>0</v>
      </c>
      <c r="BI216" s="144">
        <f>IF(N216="nulová",J216,0)</f>
        <v>0</v>
      </c>
      <c r="BJ216" s="18" t="s">
        <v>83</v>
      </c>
      <c r="BK216" s="144">
        <f>ROUND(I216*H216,2)</f>
        <v>0</v>
      </c>
      <c r="BL216" s="18" t="s">
        <v>175</v>
      </c>
      <c r="BM216" s="143" t="s">
        <v>1037</v>
      </c>
    </row>
    <row r="217" spans="2:65" s="12" customFormat="1" ht="11.25">
      <c r="B217" s="149"/>
      <c r="D217" s="150" t="s">
        <v>179</v>
      </c>
      <c r="E217" s="151" t="s">
        <v>19</v>
      </c>
      <c r="F217" s="152" t="s">
        <v>463</v>
      </c>
      <c r="H217" s="151" t="s">
        <v>19</v>
      </c>
      <c r="I217" s="153"/>
      <c r="L217" s="149"/>
      <c r="M217" s="154"/>
      <c r="T217" s="155"/>
      <c r="AT217" s="151" t="s">
        <v>179</v>
      </c>
      <c r="AU217" s="151" t="s">
        <v>85</v>
      </c>
      <c r="AV217" s="12" t="s">
        <v>83</v>
      </c>
      <c r="AW217" s="12" t="s">
        <v>37</v>
      </c>
      <c r="AX217" s="12" t="s">
        <v>76</v>
      </c>
      <c r="AY217" s="151" t="s">
        <v>168</v>
      </c>
    </row>
    <row r="218" spans="2:65" s="13" customFormat="1" ht="11.25">
      <c r="B218" s="156"/>
      <c r="D218" s="150" t="s">
        <v>179</v>
      </c>
      <c r="E218" s="157" t="s">
        <v>19</v>
      </c>
      <c r="F218" s="158" t="s">
        <v>1038</v>
      </c>
      <c r="H218" s="159">
        <v>20.2</v>
      </c>
      <c r="I218" s="160"/>
      <c r="L218" s="156"/>
      <c r="M218" s="161"/>
      <c r="T218" s="162"/>
      <c r="AT218" s="157" t="s">
        <v>179</v>
      </c>
      <c r="AU218" s="157" t="s">
        <v>85</v>
      </c>
      <c r="AV218" s="13" t="s">
        <v>85</v>
      </c>
      <c r="AW218" s="13" t="s">
        <v>37</v>
      </c>
      <c r="AX218" s="13" t="s">
        <v>76</v>
      </c>
      <c r="AY218" s="157" t="s">
        <v>168</v>
      </c>
    </row>
    <row r="219" spans="2:65" s="14" customFormat="1" ht="11.25">
      <c r="B219" s="163"/>
      <c r="D219" s="150" t="s">
        <v>179</v>
      </c>
      <c r="E219" s="164" t="s">
        <v>19</v>
      </c>
      <c r="F219" s="165" t="s">
        <v>183</v>
      </c>
      <c r="H219" s="166">
        <v>20.2</v>
      </c>
      <c r="I219" s="167"/>
      <c r="L219" s="163"/>
      <c r="M219" s="168"/>
      <c r="T219" s="169"/>
      <c r="AT219" s="164" t="s">
        <v>179</v>
      </c>
      <c r="AU219" s="164" t="s">
        <v>85</v>
      </c>
      <c r="AV219" s="14" t="s">
        <v>175</v>
      </c>
      <c r="AW219" s="14" t="s">
        <v>37</v>
      </c>
      <c r="AX219" s="14" t="s">
        <v>83</v>
      </c>
      <c r="AY219" s="164" t="s">
        <v>168</v>
      </c>
    </row>
    <row r="220" spans="2:65" s="1" customFormat="1" ht="24.2" customHeight="1">
      <c r="B220" s="33"/>
      <c r="C220" s="181" t="s">
        <v>319</v>
      </c>
      <c r="D220" s="181" t="s">
        <v>446</v>
      </c>
      <c r="E220" s="182" t="s">
        <v>469</v>
      </c>
      <c r="F220" s="183" t="s">
        <v>470</v>
      </c>
      <c r="G220" s="184" t="s">
        <v>251</v>
      </c>
      <c r="H220" s="185">
        <v>2.02</v>
      </c>
      <c r="I220" s="186"/>
      <c r="J220" s="187">
        <f>ROUND(I220*H220,2)</f>
        <v>0</v>
      </c>
      <c r="K220" s="183" t="s">
        <v>174</v>
      </c>
      <c r="L220" s="188"/>
      <c r="M220" s="189" t="s">
        <v>19</v>
      </c>
      <c r="N220" s="190" t="s">
        <v>47</v>
      </c>
      <c r="P220" s="141">
        <f>O220*H220</f>
        <v>0</v>
      </c>
      <c r="Q220" s="141">
        <v>6.5670000000000006E-2</v>
      </c>
      <c r="R220" s="141">
        <f>Q220*H220</f>
        <v>0.1326534</v>
      </c>
      <c r="S220" s="141">
        <v>0</v>
      </c>
      <c r="T220" s="142">
        <f>S220*H220</f>
        <v>0</v>
      </c>
      <c r="AR220" s="143" t="s">
        <v>230</v>
      </c>
      <c r="AT220" s="143" t="s">
        <v>446</v>
      </c>
      <c r="AU220" s="143" t="s">
        <v>85</v>
      </c>
      <c r="AY220" s="18" t="s">
        <v>168</v>
      </c>
      <c r="BE220" s="144">
        <f>IF(N220="základní",J220,0)</f>
        <v>0</v>
      </c>
      <c r="BF220" s="144">
        <f>IF(N220="snížená",J220,0)</f>
        <v>0</v>
      </c>
      <c r="BG220" s="144">
        <f>IF(N220="zákl. přenesená",J220,0)</f>
        <v>0</v>
      </c>
      <c r="BH220" s="144">
        <f>IF(N220="sníž. přenesená",J220,0)</f>
        <v>0</v>
      </c>
      <c r="BI220" s="144">
        <f>IF(N220="nulová",J220,0)</f>
        <v>0</v>
      </c>
      <c r="BJ220" s="18" t="s">
        <v>83</v>
      </c>
      <c r="BK220" s="144">
        <f>ROUND(I220*H220,2)</f>
        <v>0</v>
      </c>
      <c r="BL220" s="18" t="s">
        <v>175</v>
      </c>
      <c r="BM220" s="143" t="s">
        <v>1039</v>
      </c>
    </row>
    <row r="221" spans="2:65" s="12" customFormat="1" ht="11.25">
      <c r="B221" s="149"/>
      <c r="D221" s="150" t="s">
        <v>179</v>
      </c>
      <c r="E221" s="151" t="s">
        <v>19</v>
      </c>
      <c r="F221" s="152" t="s">
        <v>942</v>
      </c>
      <c r="H221" s="151" t="s">
        <v>19</v>
      </c>
      <c r="I221" s="153"/>
      <c r="L221" s="149"/>
      <c r="M221" s="154"/>
      <c r="T221" s="155"/>
      <c r="AT221" s="151" t="s">
        <v>179</v>
      </c>
      <c r="AU221" s="151" t="s">
        <v>85</v>
      </c>
      <c r="AV221" s="12" t="s">
        <v>83</v>
      </c>
      <c r="AW221" s="12" t="s">
        <v>37</v>
      </c>
      <c r="AX221" s="12" t="s">
        <v>76</v>
      </c>
      <c r="AY221" s="151" t="s">
        <v>168</v>
      </c>
    </row>
    <row r="222" spans="2:65" s="13" customFormat="1" ht="11.25">
      <c r="B222" s="156"/>
      <c r="D222" s="150" t="s">
        <v>179</v>
      </c>
      <c r="E222" s="157" t="s">
        <v>19</v>
      </c>
      <c r="F222" s="158" t="s">
        <v>1040</v>
      </c>
      <c r="H222" s="159">
        <v>2.02</v>
      </c>
      <c r="I222" s="160"/>
      <c r="L222" s="156"/>
      <c r="M222" s="161"/>
      <c r="T222" s="162"/>
      <c r="AT222" s="157" t="s">
        <v>179</v>
      </c>
      <c r="AU222" s="157" t="s">
        <v>85</v>
      </c>
      <c r="AV222" s="13" t="s">
        <v>85</v>
      </c>
      <c r="AW222" s="13" t="s">
        <v>37</v>
      </c>
      <c r="AX222" s="13" t="s">
        <v>76</v>
      </c>
      <c r="AY222" s="157" t="s">
        <v>168</v>
      </c>
    </row>
    <row r="223" spans="2:65" s="14" customFormat="1" ht="11.25">
      <c r="B223" s="163"/>
      <c r="D223" s="150" t="s">
        <v>179</v>
      </c>
      <c r="E223" s="164" t="s">
        <v>19</v>
      </c>
      <c r="F223" s="165" t="s">
        <v>183</v>
      </c>
      <c r="H223" s="166">
        <v>2.02</v>
      </c>
      <c r="I223" s="167"/>
      <c r="L223" s="163"/>
      <c r="M223" s="168"/>
      <c r="T223" s="169"/>
      <c r="AT223" s="164" t="s">
        <v>179</v>
      </c>
      <c r="AU223" s="164" t="s">
        <v>85</v>
      </c>
      <c r="AV223" s="14" t="s">
        <v>175</v>
      </c>
      <c r="AW223" s="14" t="s">
        <v>37</v>
      </c>
      <c r="AX223" s="14" t="s">
        <v>83</v>
      </c>
      <c r="AY223" s="164" t="s">
        <v>168</v>
      </c>
    </row>
    <row r="224" spans="2:65" s="1" customFormat="1" ht="49.15" customHeight="1">
      <c r="B224" s="33"/>
      <c r="C224" s="132" t="s">
        <v>331</v>
      </c>
      <c r="D224" s="132" t="s">
        <v>170</v>
      </c>
      <c r="E224" s="133" t="s">
        <v>1041</v>
      </c>
      <c r="F224" s="134" t="s">
        <v>1042</v>
      </c>
      <c r="G224" s="135" t="s">
        <v>251</v>
      </c>
      <c r="H224" s="136">
        <v>4</v>
      </c>
      <c r="I224" s="137"/>
      <c r="J224" s="138">
        <f>ROUND(I224*H224,2)</f>
        <v>0</v>
      </c>
      <c r="K224" s="134" t="s">
        <v>174</v>
      </c>
      <c r="L224" s="33"/>
      <c r="M224" s="139" t="s">
        <v>19</v>
      </c>
      <c r="N224" s="140" t="s">
        <v>47</v>
      </c>
      <c r="P224" s="141">
        <f>O224*H224</f>
        <v>0</v>
      </c>
      <c r="Q224" s="141">
        <v>0.14041999999999999</v>
      </c>
      <c r="R224" s="141">
        <f>Q224*H224</f>
        <v>0.56167999999999996</v>
      </c>
      <c r="S224" s="141">
        <v>0</v>
      </c>
      <c r="T224" s="142">
        <f>S224*H224</f>
        <v>0</v>
      </c>
      <c r="AR224" s="143" t="s">
        <v>175</v>
      </c>
      <c r="AT224" s="143" t="s">
        <v>170</v>
      </c>
      <c r="AU224" s="143" t="s">
        <v>85</v>
      </c>
      <c r="AY224" s="18" t="s">
        <v>168</v>
      </c>
      <c r="BE224" s="144">
        <f>IF(N224="základní",J224,0)</f>
        <v>0</v>
      </c>
      <c r="BF224" s="144">
        <f>IF(N224="snížená",J224,0)</f>
        <v>0</v>
      </c>
      <c r="BG224" s="144">
        <f>IF(N224="zákl. přenesená",J224,0)</f>
        <v>0</v>
      </c>
      <c r="BH224" s="144">
        <f>IF(N224="sníž. přenesená",J224,0)</f>
        <v>0</v>
      </c>
      <c r="BI224" s="144">
        <f>IF(N224="nulová",J224,0)</f>
        <v>0</v>
      </c>
      <c r="BJ224" s="18" t="s">
        <v>83</v>
      </c>
      <c r="BK224" s="144">
        <f>ROUND(I224*H224,2)</f>
        <v>0</v>
      </c>
      <c r="BL224" s="18" t="s">
        <v>175</v>
      </c>
      <c r="BM224" s="143" t="s">
        <v>1043</v>
      </c>
    </row>
    <row r="225" spans="2:65" s="1" customFormat="1" ht="11.25">
      <c r="B225" s="33"/>
      <c r="D225" s="145" t="s">
        <v>177</v>
      </c>
      <c r="F225" s="146" t="s">
        <v>1044</v>
      </c>
      <c r="I225" s="147"/>
      <c r="L225" s="33"/>
      <c r="M225" s="148"/>
      <c r="T225" s="54"/>
      <c r="AT225" s="18" t="s">
        <v>177</v>
      </c>
      <c r="AU225" s="18" t="s">
        <v>85</v>
      </c>
    </row>
    <row r="226" spans="2:65" s="12" customFormat="1" ht="11.25">
      <c r="B226" s="149"/>
      <c r="D226" s="150" t="s">
        <v>179</v>
      </c>
      <c r="E226" s="151" t="s">
        <v>19</v>
      </c>
      <c r="F226" s="152" t="s">
        <v>1045</v>
      </c>
      <c r="H226" s="151" t="s">
        <v>19</v>
      </c>
      <c r="I226" s="153"/>
      <c r="L226" s="149"/>
      <c r="M226" s="154"/>
      <c r="T226" s="155"/>
      <c r="AT226" s="151" t="s">
        <v>179</v>
      </c>
      <c r="AU226" s="151" t="s">
        <v>85</v>
      </c>
      <c r="AV226" s="12" t="s">
        <v>83</v>
      </c>
      <c r="AW226" s="12" t="s">
        <v>37</v>
      </c>
      <c r="AX226" s="12" t="s">
        <v>76</v>
      </c>
      <c r="AY226" s="151" t="s">
        <v>168</v>
      </c>
    </row>
    <row r="227" spans="2:65" s="12" customFormat="1" ht="11.25">
      <c r="B227" s="149"/>
      <c r="D227" s="150" t="s">
        <v>179</v>
      </c>
      <c r="E227" s="151" t="s">
        <v>19</v>
      </c>
      <c r="F227" s="152" t="s">
        <v>213</v>
      </c>
      <c r="H227" s="151" t="s">
        <v>19</v>
      </c>
      <c r="I227" s="153"/>
      <c r="L227" s="149"/>
      <c r="M227" s="154"/>
      <c r="T227" s="155"/>
      <c r="AT227" s="151" t="s">
        <v>179</v>
      </c>
      <c r="AU227" s="151" t="s">
        <v>85</v>
      </c>
      <c r="AV227" s="12" t="s">
        <v>83</v>
      </c>
      <c r="AW227" s="12" t="s">
        <v>37</v>
      </c>
      <c r="AX227" s="12" t="s">
        <v>76</v>
      </c>
      <c r="AY227" s="151" t="s">
        <v>168</v>
      </c>
    </row>
    <row r="228" spans="2:65" s="12" customFormat="1" ht="11.25">
      <c r="B228" s="149"/>
      <c r="D228" s="150" t="s">
        <v>179</v>
      </c>
      <c r="E228" s="151" t="s">
        <v>19</v>
      </c>
      <c r="F228" s="152" t="s">
        <v>977</v>
      </c>
      <c r="H228" s="151" t="s">
        <v>19</v>
      </c>
      <c r="I228" s="153"/>
      <c r="L228" s="149"/>
      <c r="M228" s="154"/>
      <c r="T228" s="155"/>
      <c r="AT228" s="151" t="s">
        <v>179</v>
      </c>
      <c r="AU228" s="151" t="s">
        <v>85</v>
      </c>
      <c r="AV228" s="12" t="s">
        <v>83</v>
      </c>
      <c r="AW228" s="12" t="s">
        <v>37</v>
      </c>
      <c r="AX228" s="12" t="s">
        <v>76</v>
      </c>
      <c r="AY228" s="151" t="s">
        <v>168</v>
      </c>
    </row>
    <row r="229" spans="2:65" s="13" customFormat="1" ht="11.25">
      <c r="B229" s="156"/>
      <c r="D229" s="150" t="s">
        <v>179</v>
      </c>
      <c r="E229" s="157" t="s">
        <v>19</v>
      </c>
      <c r="F229" s="158" t="s">
        <v>1046</v>
      </c>
      <c r="H229" s="159">
        <v>4</v>
      </c>
      <c r="I229" s="160"/>
      <c r="L229" s="156"/>
      <c r="M229" s="161"/>
      <c r="T229" s="162"/>
      <c r="AT229" s="157" t="s">
        <v>179</v>
      </c>
      <c r="AU229" s="157" t="s">
        <v>85</v>
      </c>
      <c r="AV229" s="13" t="s">
        <v>85</v>
      </c>
      <c r="AW229" s="13" t="s">
        <v>37</v>
      </c>
      <c r="AX229" s="13" t="s">
        <v>76</v>
      </c>
      <c r="AY229" s="157" t="s">
        <v>168</v>
      </c>
    </row>
    <row r="230" spans="2:65" s="14" customFormat="1" ht="11.25">
      <c r="B230" s="163"/>
      <c r="D230" s="150" t="s">
        <v>179</v>
      </c>
      <c r="E230" s="164" t="s">
        <v>19</v>
      </c>
      <c r="F230" s="165" t="s">
        <v>183</v>
      </c>
      <c r="H230" s="166">
        <v>4</v>
      </c>
      <c r="I230" s="167"/>
      <c r="L230" s="163"/>
      <c r="M230" s="168"/>
      <c r="T230" s="169"/>
      <c r="AT230" s="164" t="s">
        <v>179</v>
      </c>
      <c r="AU230" s="164" t="s">
        <v>85</v>
      </c>
      <c r="AV230" s="14" t="s">
        <v>175</v>
      </c>
      <c r="AW230" s="14" t="s">
        <v>37</v>
      </c>
      <c r="AX230" s="14" t="s">
        <v>83</v>
      </c>
      <c r="AY230" s="164" t="s">
        <v>168</v>
      </c>
    </row>
    <row r="231" spans="2:65" s="1" customFormat="1" ht="16.5" customHeight="1">
      <c r="B231" s="33"/>
      <c r="C231" s="181" t="s">
        <v>339</v>
      </c>
      <c r="D231" s="181" t="s">
        <v>446</v>
      </c>
      <c r="E231" s="182" t="s">
        <v>1047</v>
      </c>
      <c r="F231" s="183" t="s">
        <v>1048</v>
      </c>
      <c r="G231" s="184" t="s">
        <v>251</v>
      </c>
      <c r="H231" s="185">
        <v>4.04</v>
      </c>
      <c r="I231" s="186"/>
      <c r="J231" s="187">
        <f>ROUND(I231*H231,2)</f>
        <v>0</v>
      </c>
      <c r="K231" s="183" t="s">
        <v>174</v>
      </c>
      <c r="L231" s="188"/>
      <c r="M231" s="189" t="s">
        <v>19</v>
      </c>
      <c r="N231" s="190" t="s">
        <v>47</v>
      </c>
      <c r="P231" s="141">
        <f>O231*H231</f>
        <v>0</v>
      </c>
      <c r="Q231" s="141">
        <v>5.6120000000000003E-2</v>
      </c>
      <c r="R231" s="141">
        <f>Q231*H231</f>
        <v>0.2267248</v>
      </c>
      <c r="S231" s="141">
        <v>0</v>
      </c>
      <c r="T231" s="142">
        <f>S231*H231</f>
        <v>0</v>
      </c>
      <c r="AR231" s="143" t="s">
        <v>230</v>
      </c>
      <c r="AT231" s="143" t="s">
        <v>446</v>
      </c>
      <c r="AU231" s="143" t="s">
        <v>85</v>
      </c>
      <c r="AY231" s="18" t="s">
        <v>168</v>
      </c>
      <c r="BE231" s="144">
        <f>IF(N231="základní",J231,0)</f>
        <v>0</v>
      </c>
      <c r="BF231" s="144">
        <f>IF(N231="snížená",J231,0)</f>
        <v>0</v>
      </c>
      <c r="BG231" s="144">
        <f>IF(N231="zákl. přenesená",J231,0)</f>
        <v>0</v>
      </c>
      <c r="BH231" s="144">
        <f>IF(N231="sníž. přenesená",J231,0)</f>
        <v>0</v>
      </c>
      <c r="BI231" s="144">
        <f>IF(N231="nulová",J231,0)</f>
        <v>0</v>
      </c>
      <c r="BJ231" s="18" t="s">
        <v>83</v>
      </c>
      <c r="BK231" s="144">
        <f>ROUND(I231*H231,2)</f>
        <v>0</v>
      </c>
      <c r="BL231" s="18" t="s">
        <v>175</v>
      </c>
      <c r="BM231" s="143" t="s">
        <v>1049</v>
      </c>
    </row>
    <row r="232" spans="2:65" s="12" customFormat="1" ht="11.25">
      <c r="B232" s="149"/>
      <c r="D232" s="150" t="s">
        <v>179</v>
      </c>
      <c r="E232" s="151" t="s">
        <v>19</v>
      </c>
      <c r="F232" s="152" t="s">
        <v>463</v>
      </c>
      <c r="H232" s="151" t="s">
        <v>19</v>
      </c>
      <c r="I232" s="153"/>
      <c r="L232" s="149"/>
      <c r="M232" s="154"/>
      <c r="T232" s="155"/>
      <c r="AT232" s="151" t="s">
        <v>179</v>
      </c>
      <c r="AU232" s="151" t="s">
        <v>85</v>
      </c>
      <c r="AV232" s="12" t="s">
        <v>83</v>
      </c>
      <c r="AW232" s="12" t="s">
        <v>37</v>
      </c>
      <c r="AX232" s="12" t="s">
        <v>76</v>
      </c>
      <c r="AY232" s="151" t="s">
        <v>168</v>
      </c>
    </row>
    <row r="233" spans="2:65" s="13" customFormat="1" ht="11.25">
      <c r="B233" s="156"/>
      <c r="D233" s="150" t="s">
        <v>179</v>
      </c>
      <c r="E233" s="157" t="s">
        <v>19</v>
      </c>
      <c r="F233" s="158" t="s">
        <v>1050</v>
      </c>
      <c r="H233" s="159">
        <v>4.04</v>
      </c>
      <c r="I233" s="160"/>
      <c r="L233" s="156"/>
      <c r="M233" s="161"/>
      <c r="T233" s="162"/>
      <c r="AT233" s="157" t="s">
        <v>179</v>
      </c>
      <c r="AU233" s="157" t="s">
        <v>85</v>
      </c>
      <c r="AV233" s="13" t="s">
        <v>85</v>
      </c>
      <c r="AW233" s="13" t="s">
        <v>37</v>
      </c>
      <c r="AX233" s="13" t="s">
        <v>76</v>
      </c>
      <c r="AY233" s="157" t="s">
        <v>168</v>
      </c>
    </row>
    <row r="234" spans="2:65" s="14" customFormat="1" ht="11.25">
      <c r="B234" s="163"/>
      <c r="D234" s="150" t="s">
        <v>179</v>
      </c>
      <c r="E234" s="164" t="s">
        <v>19</v>
      </c>
      <c r="F234" s="165" t="s">
        <v>183</v>
      </c>
      <c r="H234" s="166">
        <v>4.04</v>
      </c>
      <c r="I234" s="167"/>
      <c r="L234" s="163"/>
      <c r="M234" s="168"/>
      <c r="T234" s="169"/>
      <c r="AT234" s="164" t="s">
        <v>179</v>
      </c>
      <c r="AU234" s="164" t="s">
        <v>85</v>
      </c>
      <c r="AV234" s="14" t="s">
        <v>175</v>
      </c>
      <c r="AW234" s="14" t="s">
        <v>37</v>
      </c>
      <c r="AX234" s="14" t="s">
        <v>83</v>
      </c>
      <c r="AY234" s="164" t="s">
        <v>168</v>
      </c>
    </row>
    <row r="235" spans="2:65" s="1" customFormat="1" ht="24.2" customHeight="1">
      <c r="B235" s="33"/>
      <c r="C235" s="132" t="s">
        <v>346</v>
      </c>
      <c r="D235" s="132" t="s">
        <v>170</v>
      </c>
      <c r="E235" s="133" t="s">
        <v>473</v>
      </c>
      <c r="F235" s="134" t="s">
        <v>474</v>
      </c>
      <c r="G235" s="135" t="s">
        <v>283</v>
      </c>
      <c r="H235" s="136">
        <v>0.5</v>
      </c>
      <c r="I235" s="137"/>
      <c r="J235" s="138">
        <f>ROUND(I235*H235,2)</f>
        <v>0</v>
      </c>
      <c r="K235" s="134" t="s">
        <v>174</v>
      </c>
      <c r="L235" s="33"/>
      <c r="M235" s="139" t="s">
        <v>19</v>
      </c>
      <c r="N235" s="140" t="s">
        <v>47</v>
      </c>
      <c r="P235" s="141">
        <f>O235*H235</f>
        <v>0</v>
      </c>
      <c r="Q235" s="141">
        <v>2.2563399999999998</v>
      </c>
      <c r="R235" s="141">
        <f>Q235*H235</f>
        <v>1.1281699999999999</v>
      </c>
      <c r="S235" s="141">
        <v>0</v>
      </c>
      <c r="T235" s="142">
        <f>S235*H235</f>
        <v>0</v>
      </c>
      <c r="AR235" s="143" t="s">
        <v>175</v>
      </c>
      <c r="AT235" s="143" t="s">
        <v>170</v>
      </c>
      <c r="AU235" s="143" t="s">
        <v>85</v>
      </c>
      <c r="AY235" s="18" t="s">
        <v>168</v>
      </c>
      <c r="BE235" s="144">
        <f>IF(N235="základní",J235,0)</f>
        <v>0</v>
      </c>
      <c r="BF235" s="144">
        <f>IF(N235="snížená",J235,0)</f>
        <v>0</v>
      </c>
      <c r="BG235" s="144">
        <f>IF(N235="zákl. přenesená",J235,0)</f>
        <v>0</v>
      </c>
      <c r="BH235" s="144">
        <f>IF(N235="sníž. přenesená",J235,0)</f>
        <v>0</v>
      </c>
      <c r="BI235" s="144">
        <f>IF(N235="nulová",J235,0)</f>
        <v>0</v>
      </c>
      <c r="BJ235" s="18" t="s">
        <v>83</v>
      </c>
      <c r="BK235" s="144">
        <f>ROUND(I235*H235,2)</f>
        <v>0</v>
      </c>
      <c r="BL235" s="18" t="s">
        <v>175</v>
      </c>
      <c r="BM235" s="143" t="s">
        <v>1051</v>
      </c>
    </row>
    <row r="236" spans="2:65" s="1" customFormat="1" ht="11.25">
      <c r="B236" s="33"/>
      <c r="D236" s="145" t="s">
        <v>177</v>
      </c>
      <c r="F236" s="146" t="s">
        <v>476</v>
      </c>
      <c r="I236" s="147"/>
      <c r="L236" s="33"/>
      <c r="M236" s="148"/>
      <c r="T236" s="54"/>
      <c r="AT236" s="18" t="s">
        <v>177</v>
      </c>
      <c r="AU236" s="18" t="s">
        <v>85</v>
      </c>
    </row>
    <row r="237" spans="2:65" s="12" customFormat="1" ht="11.25">
      <c r="B237" s="149"/>
      <c r="D237" s="150" t="s">
        <v>179</v>
      </c>
      <c r="E237" s="151" t="s">
        <v>19</v>
      </c>
      <c r="F237" s="152" t="s">
        <v>477</v>
      </c>
      <c r="H237" s="151" t="s">
        <v>19</v>
      </c>
      <c r="I237" s="153"/>
      <c r="L237" s="149"/>
      <c r="M237" s="154"/>
      <c r="T237" s="155"/>
      <c r="AT237" s="151" t="s">
        <v>179</v>
      </c>
      <c r="AU237" s="151" t="s">
        <v>85</v>
      </c>
      <c r="AV237" s="12" t="s">
        <v>83</v>
      </c>
      <c r="AW237" s="12" t="s">
        <v>37</v>
      </c>
      <c r="AX237" s="12" t="s">
        <v>76</v>
      </c>
      <c r="AY237" s="151" t="s">
        <v>168</v>
      </c>
    </row>
    <row r="238" spans="2:65" s="12" customFormat="1" ht="11.25">
      <c r="B238" s="149"/>
      <c r="D238" s="150" t="s">
        <v>179</v>
      </c>
      <c r="E238" s="151" t="s">
        <v>19</v>
      </c>
      <c r="F238" s="152" t="s">
        <v>478</v>
      </c>
      <c r="H238" s="151" t="s">
        <v>19</v>
      </c>
      <c r="I238" s="153"/>
      <c r="L238" s="149"/>
      <c r="M238" s="154"/>
      <c r="T238" s="155"/>
      <c r="AT238" s="151" t="s">
        <v>179</v>
      </c>
      <c r="AU238" s="151" t="s">
        <v>85</v>
      </c>
      <c r="AV238" s="12" t="s">
        <v>83</v>
      </c>
      <c r="AW238" s="12" t="s">
        <v>37</v>
      </c>
      <c r="AX238" s="12" t="s">
        <v>76</v>
      </c>
      <c r="AY238" s="151" t="s">
        <v>168</v>
      </c>
    </row>
    <row r="239" spans="2:65" s="13" customFormat="1" ht="11.25">
      <c r="B239" s="156"/>
      <c r="D239" s="150" t="s">
        <v>179</v>
      </c>
      <c r="E239" s="157" t="s">
        <v>19</v>
      </c>
      <c r="F239" s="158" t="s">
        <v>1052</v>
      </c>
      <c r="H239" s="159">
        <v>0.44</v>
      </c>
      <c r="I239" s="160"/>
      <c r="L239" s="156"/>
      <c r="M239" s="161"/>
      <c r="T239" s="162"/>
      <c r="AT239" s="157" t="s">
        <v>179</v>
      </c>
      <c r="AU239" s="157" t="s">
        <v>85</v>
      </c>
      <c r="AV239" s="13" t="s">
        <v>85</v>
      </c>
      <c r="AW239" s="13" t="s">
        <v>37</v>
      </c>
      <c r="AX239" s="13" t="s">
        <v>76</v>
      </c>
      <c r="AY239" s="157" t="s">
        <v>168</v>
      </c>
    </row>
    <row r="240" spans="2:65" s="12" customFormat="1" ht="11.25">
      <c r="B240" s="149"/>
      <c r="D240" s="150" t="s">
        <v>179</v>
      </c>
      <c r="E240" s="151" t="s">
        <v>19</v>
      </c>
      <c r="F240" s="152" t="s">
        <v>1053</v>
      </c>
      <c r="H240" s="151" t="s">
        <v>19</v>
      </c>
      <c r="I240" s="153"/>
      <c r="L240" s="149"/>
      <c r="M240" s="154"/>
      <c r="T240" s="155"/>
      <c r="AT240" s="151" t="s">
        <v>179</v>
      </c>
      <c r="AU240" s="151" t="s">
        <v>85</v>
      </c>
      <c r="AV240" s="12" t="s">
        <v>83</v>
      </c>
      <c r="AW240" s="12" t="s">
        <v>37</v>
      </c>
      <c r="AX240" s="12" t="s">
        <v>76</v>
      </c>
      <c r="AY240" s="151" t="s">
        <v>168</v>
      </c>
    </row>
    <row r="241" spans="2:65" s="13" customFormat="1" ht="11.25">
      <c r="B241" s="156"/>
      <c r="D241" s="150" t="s">
        <v>179</v>
      </c>
      <c r="E241" s="157" t="s">
        <v>19</v>
      </c>
      <c r="F241" s="158" t="s">
        <v>1054</v>
      </c>
      <c r="H241" s="159">
        <v>0.06</v>
      </c>
      <c r="I241" s="160"/>
      <c r="L241" s="156"/>
      <c r="M241" s="161"/>
      <c r="T241" s="162"/>
      <c r="AT241" s="157" t="s">
        <v>179</v>
      </c>
      <c r="AU241" s="157" t="s">
        <v>85</v>
      </c>
      <c r="AV241" s="13" t="s">
        <v>85</v>
      </c>
      <c r="AW241" s="13" t="s">
        <v>37</v>
      </c>
      <c r="AX241" s="13" t="s">
        <v>76</v>
      </c>
      <c r="AY241" s="157" t="s">
        <v>168</v>
      </c>
    </row>
    <row r="242" spans="2:65" s="14" customFormat="1" ht="11.25">
      <c r="B242" s="163"/>
      <c r="D242" s="150" t="s">
        <v>179</v>
      </c>
      <c r="E242" s="164" t="s">
        <v>19</v>
      </c>
      <c r="F242" s="165" t="s">
        <v>183</v>
      </c>
      <c r="H242" s="166">
        <v>0.5</v>
      </c>
      <c r="I242" s="167"/>
      <c r="L242" s="163"/>
      <c r="M242" s="168"/>
      <c r="T242" s="169"/>
      <c r="AT242" s="164" t="s">
        <v>179</v>
      </c>
      <c r="AU242" s="164" t="s">
        <v>85</v>
      </c>
      <c r="AV242" s="14" t="s">
        <v>175</v>
      </c>
      <c r="AW242" s="14" t="s">
        <v>37</v>
      </c>
      <c r="AX242" s="14" t="s">
        <v>83</v>
      </c>
      <c r="AY242" s="164" t="s">
        <v>168</v>
      </c>
    </row>
    <row r="243" spans="2:65" s="1" customFormat="1" ht="49.15" customHeight="1">
      <c r="B243" s="33"/>
      <c r="C243" s="132" t="s">
        <v>7</v>
      </c>
      <c r="D243" s="132" t="s">
        <v>170</v>
      </c>
      <c r="E243" s="133" t="s">
        <v>493</v>
      </c>
      <c r="F243" s="134" t="s">
        <v>494</v>
      </c>
      <c r="G243" s="135" t="s">
        <v>495</v>
      </c>
      <c r="H243" s="136">
        <v>1.1000000000000001</v>
      </c>
      <c r="I243" s="137"/>
      <c r="J243" s="138">
        <f>ROUND(I243*H243,2)</f>
        <v>0</v>
      </c>
      <c r="K243" s="134" t="s">
        <v>322</v>
      </c>
      <c r="L243" s="33"/>
      <c r="M243" s="139" t="s">
        <v>19</v>
      </c>
      <c r="N243" s="140" t="s">
        <v>47</v>
      </c>
      <c r="P243" s="141">
        <f>O243*H243</f>
        <v>0</v>
      </c>
      <c r="Q243" s="141">
        <v>0</v>
      </c>
      <c r="R243" s="141">
        <f>Q243*H243</f>
        <v>0</v>
      </c>
      <c r="S243" s="141">
        <v>0</v>
      </c>
      <c r="T243" s="142">
        <f>S243*H243</f>
        <v>0</v>
      </c>
      <c r="AR243" s="143" t="s">
        <v>496</v>
      </c>
      <c r="AT243" s="143" t="s">
        <v>170</v>
      </c>
      <c r="AU243" s="143" t="s">
        <v>85</v>
      </c>
      <c r="AY243" s="18" t="s">
        <v>168</v>
      </c>
      <c r="BE243" s="144">
        <f>IF(N243="základní",J243,0)</f>
        <v>0</v>
      </c>
      <c r="BF243" s="144">
        <f>IF(N243="snížená",J243,0)</f>
        <v>0</v>
      </c>
      <c r="BG243" s="144">
        <f>IF(N243="zákl. přenesená",J243,0)</f>
        <v>0</v>
      </c>
      <c r="BH243" s="144">
        <f>IF(N243="sníž. přenesená",J243,0)</f>
        <v>0</v>
      </c>
      <c r="BI243" s="144">
        <f>IF(N243="nulová",J243,0)</f>
        <v>0</v>
      </c>
      <c r="BJ243" s="18" t="s">
        <v>83</v>
      </c>
      <c r="BK243" s="144">
        <f>ROUND(I243*H243,2)</f>
        <v>0</v>
      </c>
      <c r="BL243" s="18" t="s">
        <v>496</v>
      </c>
      <c r="BM243" s="143" t="s">
        <v>1055</v>
      </c>
    </row>
    <row r="244" spans="2:65" s="1" customFormat="1" ht="19.5">
      <c r="B244" s="33"/>
      <c r="D244" s="150" t="s">
        <v>324</v>
      </c>
      <c r="F244" s="177" t="s">
        <v>498</v>
      </c>
      <c r="I244" s="147"/>
      <c r="L244" s="33"/>
      <c r="M244" s="148"/>
      <c r="T244" s="54"/>
      <c r="AT244" s="18" t="s">
        <v>324</v>
      </c>
      <c r="AU244" s="18" t="s">
        <v>85</v>
      </c>
    </row>
    <row r="245" spans="2:65" s="12" customFormat="1" ht="11.25">
      <c r="B245" s="149"/>
      <c r="D245" s="150" t="s">
        <v>179</v>
      </c>
      <c r="E245" s="151" t="s">
        <v>19</v>
      </c>
      <c r="F245" s="152" t="s">
        <v>499</v>
      </c>
      <c r="H245" s="151" t="s">
        <v>19</v>
      </c>
      <c r="I245" s="153"/>
      <c r="L245" s="149"/>
      <c r="M245" s="154"/>
      <c r="T245" s="155"/>
      <c r="AT245" s="151" t="s">
        <v>179</v>
      </c>
      <c r="AU245" s="151" t="s">
        <v>85</v>
      </c>
      <c r="AV245" s="12" t="s">
        <v>83</v>
      </c>
      <c r="AW245" s="12" t="s">
        <v>37</v>
      </c>
      <c r="AX245" s="12" t="s">
        <v>76</v>
      </c>
      <c r="AY245" s="151" t="s">
        <v>168</v>
      </c>
    </row>
    <row r="246" spans="2:65" s="13" customFormat="1" ht="11.25">
      <c r="B246" s="156"/>
      <c r="D246" s="150" t="s">
        <v>179</v>
      </c>
      <c r="E246" s="157" t="s">
        <v>19</v>
      </c>
      <c r="F246" s="158" t="s">
        <v>1056</v>
      </c>
      <c r="H246" s="159">
        <v>1.1000000000000001</v>
      </c>
      <c r="I246" s="160"/>
      <c r="L246" s="156"/>
      <c r="M246" s="161"/>
      <c r="T246" s="162"/>
      <c r="AT246" s="157" t="s">
        <v>179</v>
      </c>
      <c r="AU246" s="157" t="s">
        <v>85</v>
      </c>
      <c r="AV246" s="13" t="s">
        <v>85</v>
      </c>
      <c r="AW246" s="13" t="s">
        <v>37</v>
      </c>
      <c r="AX246" s="13" t="s">
        <v>76</v>
      </c>
      <c r="AY246" s="157" t="s">
        <v>168</v>
      </c>
    </row>
    <row r="247" spans="2:65" s="14" customFormat="1" ht="11.25">
      <c r="B247" s="163"/>
      <c r="D247" s="150" t="s">
        <v>179</v>
      </c>
      <c r="E247" s="164" t="s">
        <v>19</v>
      </c>
      <c r="F247" s="165" t="s">
        <v>183</v>
      </c>
      <c r="H247" s="166">
        <v>1.1000000000000001</v>
      </c>
      <c r="I247" s="167"/>
      <c r="L247" s="163"/>
      <c r="M247" s="168"/>
      <c r="T247" s="169"/>
      <c r="AT247" s="164" t="s">
        <v>179</v>
      </c>
      <c r="AU247" s="164" t="s">
        <v>85</v>
      </c>
      <c r="AV247" s="14" t="s">
        <v>175</v>
      </c>
      <c r="AW247" s="14" t="s">
        <v>37</v>
      </c>
      <c r="AX247" s="14" t="s">
        <v>83</v>
      </c>
      <c r="AY247" s="164" t="s">
        <v>168</v>
      </c>
    </row>
    <row r="248" spans="2:65" s="1" customFormat="1" ht="49.15" customHeight="1">
      <c r="B248" s="33"/>
      <c r="C248" s="132" t="s">
        <v>360</v>
      </c>
      <c r="D248" s="132" t="s">
        <v>170</v>
      </c>
      <c r="E248" s="133" t="s">
        <v>1057</v>
      </c>
      <c r="F248" s="134" t="s">
        <v>1058</v>
      </c>
      <c r="G248" s="135" t="s">
        <v>495</v>
      </c>
      <c r="H248" s="136">
        <v>0.2</v>
      </c>
      <c r="I248" s="137"/>
      <c r="J248" s="138">
        <f>ROUND(I248*H248,2)</f>
        <v>0</v>
      </c>
      <c r="K248" s="134" t="s">
        <v>322</v>
      </c>
      <c r="L248" s="33"/>
      <c r="M248" s="139" t="s">
        <v>19</v>
      </c>
      <c r="N248" s="140" t="s">
        <v>47</v>
      </c>
      <c r="P248" s="141">
        <f>O248*H248</f>
        <v>0</v>
      </c>
      <c r="Q248" s="141">
        <v>0</v>
      </c>
      <c r="R248" s="141">
        <f>Q248*H248</f>
        <v>0</v>
      </c>
      <c r="S248" s="141">
        <v>0</v>
      </c>
      <c r="T248" s="142">
        <f>S248*H248</f>
        <v>0</v>
      </c>
      <c r="AR248" s="143" t="s">
        <v>496</v>
      </c>
      <c r="AT248" s="143" t="s">
        <v>170</v>
      </c>
      <c r="AU248" s="143" t="s">
        <v>85</v>
      </c>
      <c r="AY248" s="18" t="s">
        <v>168</v>
      </c>
      <c r="BE248" s="144">
        <f>IF(N248="základní",J248,0)</f>
        <v>0</v>
      </c>
      <c r="BF248" s="144">
        <f>IF(N248="snížená",J248,0)</f>
        <v>0</v>
      </c>
      <c r="BG248" s="144">
        <f>IF(N248="zákl. přenesená",J248,0)</f>
        <v>0</v>
      </c>
      <c r="BH248" s="144">
        <f>IF(N248="sníž. přenesená",J248,0)</f>
        <v>0</v>
      </c>
      <c r="BI248" s="144">
        <f>IF(N248="nulová",J248,0)</f>
        <v>0</v>
      </c>
      <c r="BJ248" s="18" t="s">
        <v>83</v>
      </c>
      <c r="BK248" s="144">
        <f>ROUND(I248*H248,2)</f>
        <v>0</v>
      </c>
      <c r="BL248" s="18" t="s">
        <v>496</v>
      </c>
      <c r="BM248" s="143" t="s">
        <v>1059</v>
      </c>
    </row>
    <row r="249" spans="2:65" s="1" customFormat="1" ht="19.5">
      <c r="B249" s="33"/>
      <c r="D249" s="150" t="s">
        <v>324</v>
      </c>
      <c r="F249" s="177" t="s">
        <v>498</v>
      </c>
      <c r="I249" s="147"/>
      <c r="L249" s="33"/>
      <c r="M249" s="148"/>
      <c r="T249" s="54"/>
      <c r="AT249" s="18" t="s">
        <v>324</v>
      </c>
      <c r="AU249" s="18" t="s">
        <v>85</v>
      </c>
    </row>
    <row r="250" spans="2:65" s="12" customFormat="1" ht="11.25">
      <c r="B250" s="149"/>
      <c r="D250" s="150" t="s">
        <v>179</v>
      </c>
      <c r="E250" s="151" t="s">
        <v>19</v>
      </c>
      <c r="F250" s="152" t="s">
        <v>499</v>
      </c>
      <c r="H250" s="151" t="s">
        <v>19</v>
      </c>
      <c r="I250" s="153"/>
      <c r="L250" s="149"/>
      <c r="M250" s="154"/>
      <c r="T250" s="155"/>
      <c r="AT250" s="151" t="s">
        <v>179</v>
      </c>
      <c r="AU250" s="151" t="s">
        <v>85</v>
      </c>
      <c r="AV250" s="12" t="s">
        <v>83</v>
      </c>
      <c r="AW250" s="12" t="s">
        <v>37</v>
      </c>
      <c r="AX250" s="12" t="s">
        <v>76</v>
      </c>
      <c r="AY250" s="151" t="s">
        <v>168</v>
      </c>
    </row>
    <row r="251" spans="2:65" s="13" customFormat="1" ht="11.25">
      <c r="B251" s="156"/>
      <c r="D251" s="150" t="s">
        <v>179</v>
      </c>
      <c r="E251" s="157" t="s">
        <v>19</v>
      </c>
      <c r="F251" s="158" t="s">
        <v>1060</v>
      </c>
      <c r="H251" s="159">
        <v>0.2</v>
      </c>
      <c r="I251" s="160"/>
      <c r="L251" s="156"/>
      <c r="M251" s="161"/>
      <c r="T251" s="162"/>
      <c r="AT251" s="157" t="s">
        <v>179</v>
      </c>
      <c r="AU251" s="157" t="s">
        <v>85</v>
      </c>
      <c r="AV251" s="13" t="s">
        <v>85</v>
      </c>
      <c r="AW251" s="13" t="s">
        <v>37</v>
      </c>
      <c r="AX251" s="13" t="s">
        <v>76</v>
      </c>
      <c r="AY251" s="157" t="s">
        <v>168</v>
      </c>
    </row>
    <row r="252" spans="2:65" s="14" customFormat="1" ht="11.25">
      <c r="B252" s="163"/>
      <c r="D252" s="150" t="s">
        <v>179</v>
      </c>
      <c r="E252" s="164" t="s">
        <v>19</v>
      </c>
      <c r="F252" s="165" t="s">
        <v>183</v>
      </c>
      <c r="H252" s="166">
        <v>0.2</v>
      </c>
      <c r="I252" s="167"/>
      <c r="L252" s="163"/>
      <c r="M252" s="168"/>
      <c r="T252" s="169"/>
      <c r="AT252" s="164" t="s">
        <v>179</v>
      </c>
      <c r="AU252" s="164" t="s">
        <v>85</v>
      </c>
      <c r="AV252" s="14" t="s">
        <v>175</v>
      </c>
      <c r="AW252" s="14" t="s">
        <v>37</v>
      </c>
      <c r="AX252" s="14" t="s">
        <v>83</v>
      </c>
      <c r="AY252" s="164" t="s">
        <v>168</v>
      </c>
    </row>
    <row r="253" spans="2:65" s="11" customFormat="1" ht="22.9" customHeight="1">
      <c r="B253" s="120"/>
      <c r="D253" s="121" t="s">
        <v>75</v>
      </c>
      <c r="E253" s="130" t="s">
        <v>371</v>
      </c>
      <c r="F253" s="130" t="s">
        <v>372</v>
      </c>
      <c r="I253" s="123"/>
      <c r="J253" s="131">
        <f>BK253</f>
        <v>0</v>
      </c>
      <c r="L253" s="120"/>
      <c r="M253" s="125"/>
      <c r="P253" s="126">
        <f>SUM(P254:P255)</f>
        <v>0</v>
      </c>
      <c r="R253" s="126">
        <f>SUM(R254:R255)</f>
        <v>0</v>
      </c>
      <c r="T253" s="127">
        <f>SUM(T254:T255)</f>
        <v>0</v>
      </c>
      <c r="AR253" s="121" t="s">
        <v>83</v>
      </c>
      <c r="AT253" s="128" t="s">
        <v>75</v>
      </c>
      <c r="AU253" s="128" t="s">
        <v>83</v>
      </c>
      <c r="AY253" s="121" t="s">
        <v>168</v>
      </c>
      <c r="BK253" s="129">
        <f>SUM(BK254:BK255)</f>
        <v>0</v>
      </c>
    </row>
    <row r="254" spans="2:65" s="1" customFormat="1" ht="44.25" customHeight="1">
      <c r="B254" s="33"/>
      <c r="C254" s="132" t="s">
        <v>366</v>
      </c>
      <c r="D254" s="132" t="s">
        <v>170</v>
      </c>
      <c r="E254" s="133" t="s">
        <v>501</v>
      </c>
      <c r="F254" s="134" t="s">
        <v>502</v>
      </c>
      <c r="G254" s="135" t="s">
        <v>334</v>
      </c>
      <c r="H254" s="136">
        <v>127.956</v>
      </c>
      <c r="I254" s="137"/>
      <c r="J254" s="138">
        <f>ROUND(I254*H254,2)</f>
        <v>0</v>
      </c>
      <c r="K254" s="134" t="s">
        <v>174</v>
      </c>
      <c r="L254" s="33"/>
      <c r="M254" s="139" t="s">
        <v>19</v>
      </c>
      <c r="N254" s="140" t="s">
        <v>47</v>
      </c>
      <c r="P254" s="141">
        <f>O254*H254</f>
        <v>0</v>
      </c>
      <c r="Q254" s="141">
        <v>0</v>
      </c>
      <c r="R254" s="141">
        <f>Q254*H254</f>
        <v>0</v>
      </c>
      <c r="S254" s="141">
        <v>0</v>
      </c>
      <c r="T254" s="142">
        <f>S254*H254</f>
        <v>0</v>
      </c>
      <c r="AR254" s="143" t="s">
        <v>175</v>
      </c>
      <c r="AT254" s="143" t="s">
        <v>170</v>
      </c>
      <c r="AU254" s="143" t="s">
        <v>85</v>
      </c>
      <c r="AY254" s="18" t="s">
        <v>168</v>
      </c>
      <c r="BE254" s="144">
        <f>IF(N254="základní",J254,0)</f>
        <v>0</v>
      </c>
      <c r="BF254" s="144">
        <f>IF(N254="snížená",J254,0)</f>
        <v>0</v>
      </c>
      <c r="BG254" s="144">
        <f>IF(N254="zákl. přenesená",J254,0)</f>
        <v>0</v>
      </c>
      <c r="BH254" s="144">
        <f>IF(N254="sníž. přenesená",J254,0)</f>
        <v>0</v>
      </c>
      <c r="BI254" s="144">
        <f>IF(N254="nulová",J254,0)</f>
        <v>0</v>
      </c>
      <c r="BJ254" s="18" t="s">
        <v>83</v>
      </c>
      <c r="BK254" s="144">
        <f>ROUND(I254*H254,2)</f>
        <v>0</v>
      </c>
      <c r="BL254" s="18" t="s">
        <v>175</v>
      </c>
      <c r="BM254" s="143" t="s">
        <v>1061</v>
      </c>
    </row>
    <row r="255" spans="2:65" s="1" customFormat="1" ht="11.25">
      <c r="B255" s="33"/>
      <c r="D255" s="145" t="s">
        <v>177</v>
      </c>
      <c r="F255" s="146" t="s">
        <v>504</v>
      </c>
      <c r="I255" s="147"/>
      <c r="L255" s="33"/>
      <c r="M255" s="178"/>
      <c r="N255" s="179"/>
      <c r="O255" s="179"/>
      <c r="P255" s="179"/>
      <c r="Q255" s="179"/>
      <c r="R255" s="179"/>
      <c r="S255" s="179"/>
      <c r="T255" s="180"/>
      <c r="AT255" s="18" t="s">
        <v>177</v>
      </c>
      <c r="AU255" s="18" t="s">
        <v>85</v>
      </c>
    </row>
    <row r="256" spans="2:65" s="1" customFormat="1" ht="6.95" customHeight="1">
      <c r="B256" s="42"/>
      <c r="C256" s="43"/>
      <c r="D256" s="43"/>
      <c r="E256" s="43"/>
      <c r="F256" s="43"/>
      <c r="G256" s="43"/>
      <c r="H256" s="43"/>
      <c r="I256" s="43"/>
      <c r="J256" s="43"/>
      <c r="K256" s="43"/>
      <c r="L256" s="33"/>
    </row>
  </sheetData>
  <sheetProtection algorithmName="SHA-512" hashValue="4hlf+leKDoqw3SsDeAn+TKFM6gD2IgNVDxgizzK1UGr9VB2zt4BNvslD0A84sJcOyoGNy+NcnFXxBjumnKvQ1w==" saltValue="Yhtpb/XXHq2aqBgHPBUMsYLGD7APQi3I/ojePIggUfmF5m4f5+T+eB18F3owyMdTvk+rRyKCSMUJlYlUS3s/7w==" spinCount="100000" sheet="1" objects="1" scenarios="1" formatColumns="0" formatRows="0" autoFilter="0"/>
  <autoFilter ref="C89:K255" xr:uid="{00000000-0009-0000-0000-000009000000}"/>
  <mergeCells count="12">
    <mergeCell ref="E82:H82"/>
    <mergeCell ref="L2:V2"/>
    <mergeCell ref="E50:H50"/>
    <mergeCell ref="E52:H52"/>
    <mergeCell ref="E54:H54"/>
    <mergeCell ref="E78:H78"/>
    <mergeCell ref="E80:H80"/>
    <mergeCell ref="E7:H7"/>
    <mergeCell ref="E9:H9"/>
    <mergeCell ref="E11:H11"/>
    <mergeCell ref="E20:H20"/>
    <mergeCell ref="E29:H29"/>
  </mergeCells>
  <hyperlinks>
    <hyperlink ref="F94" r:id="rId1" xr:uid="{00000000-0004-0000-0900-000000000000}"/>
    <hyperlink ref="F114" r:id="rId2" xr:uid="{00000000-0004-0000-0900-000001000000}"/>
    <hyperlink ref="F119" r:id="rId3" xr:uid="{00000000-0004-0000-0900-000002000000}"/>
    <hyperlink ref="F124" r:id="rId4" xr:uid="{00000000-0004-0000-0900-000003000000}"/>
    <hyperlink ref="F140" r:id="rId5" xr:uid="{00000000-0004-0000-0900-000004000000}"/>
    <hyperlink ref="F145" r:id="rId6" xr:uid="{00000000-0004-0000-0900-000005000000}"/>
    <hyperlink ref="F155" r:id="rId7" xr:uid="{00000000-0004-0000-0900-000006000000}"/>
    <hyperlink ref="F165" r:id="rId8" xr:uid="{00000000-0004-0000-0900-000007000000}"/>
    <hyperlink ref="F175" r:id="rId9" xr:uid="{00000000-0004-0000-0900-000008000000}"/>
    <hyperlink ref="F194" r:id="rId10" xr:uid="{00000000-0004-0000-0900-000009000000}"/>
    <hyperlink ref="F208" r:id="rId11" xr:uid="{00000000-0004-0000-0900-00000A000000}"/>
    <hyperlink ref="F225" r:id="rId12" xr:uid="{00000000-0004-0000-0900-00000B000000}"/>
    <hyperlink ref="F236" r:id="rId13" xr:uid="{00000000-0004-0000-0900-00000C000000}"/>
    <hyperlink ref="F255" r:id="rId14" xr:uid="{00000000-0004-0000-0900-00000D000000}"/>
  </hyperlinks>
  <pageMargins left="0.39374999999999999" right="0.39374999999999999" top="0.39374999999999999" bottom="0.39374999999999999" header="0" footer="0"/>
  <pageSetup paperSize="9" scale="76" fitToHeight="100" orientation="portrait" blackAndWhite="1" r:id="rId15"/>
  <headerFooter>
    <oddFooter>&amp;CStrana &amp;P z &amp;N</oddFooter>
  </headerFooter>
  <drawing r:id="rId1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328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120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139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0" t="str">
        <f>'Rekapitulace stavby'!K6</f>
        <v>Hanušovice - Holba - rámcový rozpočet úprav oblasti</v>
      </c>
      <c r="F7" s="321"/>
      <c r="G7" s="321"/>
      <c r="H7" s="321"/>
      <c r="L7" s="21"/>
    </row>
    <row r="8" spans="2:46" ht="12" customHeight="1">
      <c r="B8" s="21"/>
      <c r="D8" s="28" t="s">
        <v>140</v>
      </c>
      <c r="L8" s="21"/>
    </row>
    <row r="9" spans="2:46" s="1" customFormat="1" ht="16.5" customHeight="1">
      <c r="B9" s="33"/>
      <c r="E9" s="320" t="s">
        <v>378</v>
      </c>
      <c r="F9" s="322"/>
      <c r="G9" s="322"/>
      <c r="H9" s="322"/>
      <c r="L9" s="33"/>
    </row>
    <row r="10" spans="2:46" s="1" customFormat="1" ht="12" customHeight="1">
      <c r="B10" s="33"/>
      <c r="D10" s="28" t="s">
        <v>142</v>
      </c>
      <c r="L10" s="33"/>
    </row>
    <row r="11" spans="2:46" s="1" customFormat="1" ht="30" customHeight="1">
      <c r="B11" s="33"/>
      <c r="E11" s="284" t="s">
        <v>1062</v>
      </c>
      <c r="F11" s="322"/>
      <c r="G11" s="322"/>
      <c r="H11" s="322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4. 8. 2026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30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31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3" t="str">
        <f>'Rekapitulace stavby'!E14</f>
        <v>Vyplň údaj</v>
      </c>
      <c r="F20" s="290"/>
      <c r="G20" s="290"/>
      <c r="H20" s="290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33</v>
      </c>
      <c r="I22" s="28" t="s">
        <v>26</v>
      </c>
      <c r="J22" s="26" t="s">
        <v>34</v>
      </c>
      <c r="L22" s="33"/>
    </row>
    <row r="23" spans="2:12" s="1" customFormat="1" ht="18" customHeight="1">
      <c r="B23" s="33"/>
      <c r="E23" s="26" t="s">
        <v>35</v>
      </c>
      <c r="I23" s="28" t="s">
        <v>29</v>
      </c>
      <c r="J23" s="26" t="s">
        <v>36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38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39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40</v>
      </c>
      <c r="L28" s="33"/>
    </row>
    <row r="29" spans="2:12" s="7" customFormat="1" ht="16.5" customHeight="1">
      <c r="B29" s="92"/>
      <c r="E29" s="295" t="s">
        <v>19</v>
      </c>
      <c r="F29" s="295"/>
      <c r="G29" s="295"/>
      <c r="H29" s="295"/>
      <c r="L29" s="92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42</v>
      </c>
      <c r="J32" s="64">
        <f>ROUND(J91,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44</v>
      </c>
      <c r="I34" s="36" t="s">
        <v>43</v>
      </c>
      <c r="J34" s="36" t="s">
        <v>45</v>
      </c>
      <c r="L34" s="33"/>
    </row>
    <row r="35" spans="2:12" s="1" customFormat="1" ht="14.45" customHeight="1">
      <c r="B35" s="33"/>
      <c r="D35" s="53" t="s">
        <v>46</v>
      </c>
      <c r="E35" s="28" t="s">
        <v>47</v>
      </c>
      <c r="F35" s="84">
        <f>ROUND((SUM(BE91:BE327)),  2)</f>
        <v>0</v>
      </c>
      <c r="I35" s="94">
        <v>0.21</v>
      </c>
      <c r="J35" s="84">
        <f>ROUND(((SUM(BE91:BE327))*I35),  2)</f>
        <v>0</v>
      </c>
      <c r="L35" s="33"/>
    </row>
    <row r="36" spans="2:12" s="1" customFormat="1" ht="14.45" customHeight="1">
      <c r="B36" s="33"/>
      <c r="E36" s="28" t="s">
        <v>48</v>
      </c>
      <c r="F36" s="84">
        <f>ROUND((SUM(BF91:BF327)),  2)</f>
        <v>0</v>
      </c>
      <c r="I36" s="94">
        <v>0.12</v>
      </c>
      <c r="J36" s="84">
        <f>ROUND(((SUM(BF91:BF327))*I36),  2)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ROUND((SUM(BG91:BG327)),  2)</f>
        <v>0</v>
      </c>
      <c r="I37" s="94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50</v>
      </c>
      <c r="F38" s="84">
        <f>ROUND((SUM(BH91:BH327)),  2)</f>
        <v>0</v>
      </c>
      <c r="I38" s="94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51</v>
      </c>
      <c r="F39" s="84">
        <f>ROUND((SUM(BI91:BI327)),  2)</f>
        <v>0</v>
      </c>
      <c r="I39" s="94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5"/>
      <c r="D41" s="96" t="s">
        <v>52</v>
      </c>
      <c r="E41" s="55"/>
      <c r="F41" s="55"/>
      <c r="G41" s="97" t="s">
        <v>53</v>
      </c>
      <c r="H41" s="98" t="s">
        <v>54</v>
      </c>
      <c r="I41" s="55"/>
      <c r="J41" s="99">
        <f>SUM(J32:J39)</f>
        <v>0</v>
      </c>
      <c r="K41" s="100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144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0" t="str">
        <f>E7</f>
        <v>Hanušovice - Holba - rámcový rozpočet úprav oblasti</v>
      </c>
      <c r="F50" s="321"/>
      <c r="G50" s="321"/>
      <c r="H50" s="321"/>
      <c r="L50" s="33"/>
    </row>
    <row r="51" spans="2:47" ht="12" customHeight="1">
      <c r="B51" s="21"/>
      <c r="C51" s="28" t="s">
        <v>140</v>
      </c>
      <c r="L51" s="21"/>
    </row>
    <row r="52" spans="2:47" s="1" customFormat="1" ht="16.5" customHeight="1">
      <c r="B52" s="33"/>
      <c r="E52" s="320" t="s">
        <v>378</v>
      </c>
      <c r="F52" s="322"/>
      <c r="G52" s="322"/>
      <c r="H52" s="322"/>
      <c r="L52" s="33"/>
    </row>
    <row r="53" spans="2:47" s="1" customFormat="1" ht="12" customHeight="1">
      <c r="B53" s="33"/>
      <c r="C53" s="28" t="s">
        <v>142</v>
      </c>
      <c r="L53" s="33"/>
    </row>
    <row r="54" spans="2:47" s="1" customFormat="1" ht="30" customHeight="1">
      <c r="B54" s="33"/>
      <c r="E54" s="284" t="str">
        <f>E11</f>
        <v>SO 110 - Komunikace pro pěší - chodníky 15d, 48d a 49d</v>
      </c>
      <c r="F54" s="322"/>
      <c r="G54" s="322"/>
      <c r="H54" s="322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Hanušovice</v>
      </c>
      <c r="I56" s="28" t="s">
        <v>23</v>
      </c>
      <c r="J56" s="50" t="str">
        <f>IF(J14="","",J14)</f>
        <v>4. 8. 2026</v>
      </c>
      <c r="L56" s="33"/>
    </row>
    <row r="57" spans="2:47" s="1" customFormat="1" ht="6.95" customHeight="1">
      <c r="B57" s="33"/>
      <c r="L57" s="33"/>
    </row>
    <row r="58" spans="2:47" s="1" customFormat="1" ht="15.2" customHeight="1">
      <c r="B58" s="33"/>
      <c r="C58" s="28" t="s">
        <v>25</v>
      </c>
      <c r="F58" s="26" t="str">
        <f>E17</f>
        <v>Město Hanušovice</v>
      </c>
      <c r="I58" s="28" t="s">
        <v>33</v>
      </c>
      <c r="J58" s="31" t="str">
        <f>E23</f>
        <v>Cekr CZ s.r.o.</v>
      </c>
      <c r="L58" s="33"/>
    </row>
    <row r="59" spans="2:47" s="1" customFormat="1" ht="25.7" customHeight="1">
      <c r="B59" s="33"/>
      <c r="C59" s="28" t="s">
        <v>31</v>
      </c>
      <c r="F59" s="26" t="str">
        <f>IF(E20="","",E20)</f>
        <v>Vyplň údaj</v>
      </c>
      <c r="I59" s="28" t="s">
        <v>38</v>
      </c>
      <c r="J59" s="31" t="str">
        <f>E26</f>
        <v>Jan Zamykal, CS ÚRS 2026/I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145</v>
      </c>
      <c r="D61" s="95"/>
      <c r="E61" s="95"/>
      <c r="F61" s="95"/>
      <c r="G61" s="95"/>
      <c r="H61" s="95"/>
      <c r="I61" s="95"/>
      <c r="J61" s="102" t="s">
        <v>146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3" t="s">
        <v>74</v>
      </c>
      <c r="J63" s="64">
        <f>J91</f>
        <v>0</v>
      </c>
      <c r="L63" s="33"/>
      <c r="AU63" s="18" t="s">
        <v>147</v>
      </c>
    </row>
    <row r="64" spans="2:47" s="8" customFormat="1" ht="24.95" customHeight="1">
      <c r="B64" s="104"/>
      <c r="D64" s="105" t="s">
        <v>148</v>
      </c>
      <c r="E64" s="106"/>
      <c r="F64" s="106"/>
      <c r="G64" s="106"/>
      <c r="H64" s="106"/>
      <c r="I64" s="106"/>
      <c r="J64" s="107">
        <f>J92</f>
        <v>0</v>
      </c>
      <c r="L64" s="104"/>
    </row>
    <row r="65" spans="2:12" s="9" customFormat="1" ht="19.899999999999999" customHeight="1">
      <c r="B65" s="108"/>
      <c r="D65" s="109" t="s">
        <v>149</v>
      </c>
      <c r="E65" s="110"/>
      <c r="F65" s="110"/>
      <c r="G65" s="110"/>
      <c r="H65" s="110"/>
      <c r="I65" s="110"/>
      <c r="J65" s="111">
        <f>J93</f>
        <v>0</v>
      </c>
      <c r="L65" s="108"/>
    </row>
    <row r="66" spans="2:12" s="9" customFormat="1" ht="19.899999999999999" customHeight="1">
      <c r="B66" s="108"/>
      <c r="D66" s="109" t="s">
        <v>380</v>
      </c>
      <c r="E66" s="110"/>
      <c r="F66" s="110"/>
      <c r="G66" s="110"/>
      <c r="H66" s="110"/>
      <c r="I66" s="110"/>
      <c r="J66" s="111">
        <f>J184</f>
        <v>0</v>
      </c>
      <c r="L66" s="108"/>
    </row>
    <row r="67" spans="2:12" s="9" customFormat="1" ht="19.899999999999999" customHeight="1">
      <c r="B67" s="108"/>
      <c r="D67" s="109" t="s">
        <v>381</v>
      </c>
      <c r="E67" s="110"/>
      <c r="F67" s="110"/>
      <c r="G67" s="110"/>
      <c r="H67" s="110"/>
      <c r="I67" s="110"/>
      <c r="J67" s="111">
        <f>J272</f>
        <v>0</v>
      </c>
      <c r="L67" s="108"/>
    </row>
    <row r="68" spans="2:12" s="9" customFormat="1" ht="19.899999999999999" customHeight="1">
      <c r="B68" s="108"/>
      <c r="D68" s="109" t="s">
        <v>150</v>
      </c>
      <c r="E68" s="110"/>
      <c r="F68" s="110"/>
      <c r="G68" s="110"/>
      <c r="H68" s="110"/>
      <c r="I68" s="110"/>
      <c r="J68" s="111">
        <f>J286</f>
        <v>0</v>
      </c>
      <c r="L68" s="108"/>
    </row>
    <row r="69" spans="2:12" s="9" customFormat="1" ht="19.899999999999999" customHeight="1">
      <c r="B69" s="108"/>
      <c r="D69" s="109" t="s">
        <v>152</v>
      </c>
      <c r="E69" s="110"/>
      <c r="F69" s="110"/>
      <c r="G69" s="110"/>
      <c r="H69" s="110"/>
      <c r="I69" s="110"/>
      <c r="J69" s="111">
        <f>J325</f>
        <v>0</v>
      </c>
      <c r="L69" s="108"/>
    </row>
    <row r="70" spans="2:12" s="1" customFormat="1" ht="21.75" customHeight="1">
      <c r="B70" s="33"/>
      <c r="L70" s="33"/>
    </row>
    <row r="71" spans="2:12" s="1" customFormat="1" ht="6.95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3"/>
    </row>
    <row r="75" spans="2:12" s="1" customFormat="1" ht="6.95" customHeight="1"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33"/>
    </row>
    <row r="76" spans="2:12" s="1" customFormat="1" ht="24.95" customHeight="1">
      <c r="B76" s="33"/>
      <c r="C76" s="22" t="s">
        <v>153</v>
      </c>
      <c r="L76" s="33"/>
    </row>
    <row r="77" spans="2:12" s="1" customFormat="1" ht="6.95" customHeight="1">
      <c r="B77" s="33"/>
      <c r="L77" s="33"/>
    </row>
    <row r="78" spans="2:12" s="1" customFormat="1" ht="12" customHeight="1">
      <c r="B78" s="33"/>
      <c r="C78" s="28" t="s">
        <v>16</v>
      </c>
      <c r="L78" s="33"/>
    </row>
    <row r="79" spans="2:12" s="1" customFormat="1" ht="16.5" customHeight="1">
      <c r="B79" s="33"/>
      <c r="E79" s="320" t="str">
        <f>E7</f>
        <v>Hanušovice - Holba - rámcový rozpočet úprav oblasti</v>
      </c>
      <c r="F79" s="321"/>
      <c r="G79" s="321"/>
      <c r="H79" s="321"/>
      <c r="L79" s="33"/>
    </row>
    <row r="80" spans="2:12" ht="12" customHeight="1">
      <c r="B80" s="21"/>
      <c r="C80" s="28" t="s">
        <v>140</v>
      </c>
      <c r="L80" s="21"/>
    </row>
    <row r="81" spans="2:65" s="1" customFormat="1" ht="16.5" customHeight="1">
      <c r="B81" s="33"/>
      <c r="E81" s="320" t="s">
        <v>378</v>
      </c>
      <c r="F81" s="322"/>
      <c r="G81" s="322"/>
      <c r="H81" s="322"/>
      <c r="L81" s="33"/>
    </row>
    <row r="82" spans="2:65" s="1" customFormat="1" ht="12" customHeight="1">
      <c r="B82" s="33"/>
      <c r="C82" s="28" t="s">
        <v>142</v>
      </c>
      <c r="L82" s="33"/>
    </row>
    <row r="83" spans="2:65" s="1" customFormat="1" ht="30" customHeight="1">
      <c r="B83" s="33"/>
      <c r="E83" s="284" t="str">
        <f>E11</f>
        <v>SO 110 - Komunikace pro pěší - chodníky 15d, 48d a 49d</v>
      </c>
      <c r="F83" s="322"/>
      <c r="G83" s="322"/>
      <c r="H83" s="322"/>
      <c r="L83" s="33"/>
    </row>
    <row r="84" spans="2:65" s="1" customFormat="1" ht="6.95" customHeight="1">
      <c r="B84" s="33"/>
      <c r="L84" s="33"/>
    </row>
    <row r="85" spans="2:65" s="1" customFormat="1" ht="12" customHeight="1">
      <c r="B85" s="33"/>
      <c r="C85" s="28" t="s">
        <v>21</v>
      </c>
      <c r="F85" s="26" t="str">
        <f>F14</f>
        <v>k.ú. Hanušovice</v>
      </c>
      <c r="I85" s="28" t="s">
        <v>23</v>
      </c>
      <c r="J85" s="50" t="str">
        <f>IF(J14="","",J14)</f>
        <v>4. 8. 2026</v>
      </c>
      <c r="L85" s="33"/>
    </row>
    <row r="86" spans="2:65" s="1" customFormat="1" ht="6.95" customHeight="1">
      <c r="B86" s="33"/>
      <c r="L86" s="33"/>
    </row>
    <row r="87" spans="2:65" s="1" customFormat="1" ht="15.2" customHeight="1">
      <c r="B87" s="33"/>
      <c r="C87" s="28" t="s">
        <v>25</v>
      </c>
      <c r="F87" s="26" t="str">
        <f>E17</f>
        <v>Město Hanušovice</v>
      </c>
      <c r="I87" s="28" t="s">
        <v>33</v>
      </c>
      <c r="J87" s="31" t="str">
        <f>E23</f>
        <v>Cekr CZ s.r.o.</v>
      </c>
      <c r="L87" s="33"/>
    </row>
    <row r="88" spans="2:65" s="1" customFormat="1" ht="25.7" customHeight="1">
      <c r="B88" s="33"/>
      <c r="C88" s="28" t="s">
        <v>31</v>
      </c>
      <c r="F88" s="26" t="str">
        <f>IF(E20="","",E20)</f>
        <v>Vyplň údaj</v>
      </c>
      <c r="I88" s="28" t="s">
        <v>38</v>
      </c>
      <c r="J88" s="31" t="str">
        <f>E26</f>
        <v>Jan Zamykal, CS ÚRS 2026/I</v>
      </c>
      <c r="L88" s="33"/>
    </row>
    <row r="89" spans="2:65" s="1" customFormat="1" ht="10.35" customHeight="1">
      <c r="B89" s="33"/>
      <c r="L89" s="33"/>
    </row>
    <row r="90" spans="2:65" s="10" customFormat="1" ht="29.25" customHeight="1">
      <c r="B90" s="112"/>
      <c r="C90" s="113" t="s">
        <v>154</v>
      </c>
      <c r="D90" s="114" t="s">
        <v>61</v>
      </c>
      <c r="E90" s="114" t="s">
        <v>57</v>
      </c>
      <c r="F90" s="114" t="s">
        <v>58</v>
      </c>
      <c r="G90" s="114" t="s">
        <v>155</v>
      </c>
      <c r="H90" s="114" t="s">
        <v>156</v>
      </c>
      <c r="I90" s="114" t="s">
        <v>157</v>
      </c>
      <c r="J90" s="114" t="s">
        <v>146</v>
      </c>
      <c r="K90" s="115" t="s">
        <v>158</v>
      </c>
      <c r="L90" s="112"/>
      <c r="M90" s="57" t="s">
        <v>19</v>
      </c>
      <c r="N90" s="58" t="s">
        <v>46</v>
      </c>
      <c r="O90" s="58" t="s">
        <v>159</v>
      </c>
      <c r="P90" s="58" t="s">
        <v>160</v>
      </c>
      <c r="Q90" s="58" t="s">
        <v>161</v>
      </c>
      <c r="R90" s="58" t="s">
        <v>162</v>
      </c>
      <c r="S90" s="58" t="s">
        <v>163</v>
      </c>
      <c r="T90" s="59" t="s">
        <v>164</v>
      </c>
    </row>
    <row r="91" spans="2:65" s="1" customFormat="1" ht="22.9" customHeight="1">
      <c r="B91" s="33"/>
      <c r="C91" s="62" t="s">
        <v>165</v>
      </c>
      <c r="J91" s="116">
        <f>BK91</f>
        <v>0</v>
      </c>
      <c r="L91" s="33"/>
      <c r="M91" s="60"/>
      <c r="N91" s="51"/>
      <c r="O91" s="51"/>
      <c r="P91" s="117">
        <f>P92</f>
        <v>0</v>
      </c>
      <c r="Q91" s="51"/>
      <c r="R91" s="117">
        <f>R92</f>
        <v>2657.0853699999998</v>
      </c>
      <c r="S91" s="51"/>
      <c r="T91" s="118">
        <f>T92</f>
        <v>9.9924999999999997</v>
      </c>
      <c r="AT91" s="18" t="s">
        <v>75</v>
      </c>
      <c r="AU91" s="18" t="s">
        <v>147</v>
      </c>
      <c r="BK91" s="119">
        <f>BK92</f>
        <v>0</v>
      </c>
    </row>
    <row r="92" spans="2:65" s="11" customFormat="1" ht="25.9" customHeight="1">
      <c r="B92" s="120"/>
      <c r="D92" s="121" t="s">
        <v>75</v>
      </c>
      <c r="E92" s="122" t="s">
        <v>166</v>
      </c>
      <c r="F92" s="122" t="s">
        <v>167</v>
      </c>
      <c r="I92" s="123"/>
      <c r="J92" s="124">
        <f>BK92</f>
        <v>0</v>
      </c>
      <c r="L92" s="120"/>
      <c r="M92" s="125"/>
      <c r="P92" s="126">
        <f>P93+P184+P272+P286+P325</f>
        <v>0</v>
      </c>
      <c r="R92" s="126">
        <f>R93+R184+R272+R286+R325</f>
        <v>2657.0853699999998</v>
      </c>
      <c r="T92" s="127">
        <f>T93+T184+T272+T286+T325</f>
        <v>9.9924999999999997</v>
      </c>
      <c r="AR92" s="121" t="s">
        <v>83</v>
      </c>
      <c r="AT92" s="128" t="s">
        <v>75</v>
      </c>
      <c r="AU92" s="128" t="s">
        <v>76</v>
      </c>
      <c r="AY92" s="121" t="s">
        <v>168</v>
      </c>
      <c r="BK92" s="129">
        <f>BK93+BK184+BK272+BK286+BK325</f>
        <v>0</v>
      </c>
    </row>
    <row r="93" spans="2:65" s="11" customFormat="1" ht="22.9" customHeight="1">
      <c r="B93" s="120"/>
      <c r="D93" s="121" t="s">
        <v>75</v>
      </c>
      <c r="E93" s="130" t="s">
        <v>83</v>
      </c>
      <c r="F93" s="130" t="s">
        <v>169</v>
      </c>
      <c r="I93" s="123"/>
      <c r="J93" s="131">
        <f>BK93</f>
        <v>0</v>
      </c>
      <c r="L93" s="120"/>
      <c r="M93" s="125"/>
      <c r="P93" s="126">
        <f>SUM(P94:P183)</f>
        <v>0</v>
      </c>
      <c r="R93" s="126">
        <f>SUM(R94:R183)</f>
        <v>975.30899999999997</v>
      </c>
      <c r="T93" s="127">
        <f>SUM(T94:T183)</f>
        <v>4.9725000000000001</v>
      </c>
      <c r="AR93" s="121" t="s">
        <v>83</v>
      </c>
      <c r="AT93" s="128" t="s">
        <v>75</v>
      </c>
      <c r="AU93" s="128" t="s">
        <v>83</v>
      </c>
      <c r="AY93" s="121" t="s">
        <v>168</v>
      </c>
      <c r="BK93" s="129">
        <f>SUM(BK94:BK183)</f>
        <v>0</v>
      </c>
    </row>
    <row r="94" spans="2:65" s="1" customFormat="1" ht="76.349999999999994" customHeight="1">
      <c r="B94" s="33"/>
      <c r="C94" s="132" t="s">
        <v>83</v>
      </c>
      <c r="D94" s="132" t="s">
        <v>170</v>
      </c>
      <c r="E94" s="133" t="s">
        <v>1063</v>
      </c>
      <c r="F94" s="134" t="s">
        <v>1064</v>
      </c>
      <c r="G94" s="135" t="s">
        <v>173</v>
      </c>
      <c r="H94" s="136">
        <v>19.5</v>
      </c>
      <c r="I94" s="137"/>
      <c r="J94" s="138">
        <f>ROUND(I94*H94,2)</f>
        <v>0</v>
      </c>
      <c r="K94" s="134" t="s">
        <v>174</v>
      </c>
      <c r="L94" s="33"/>
      <c r="M94" s="139" t="s">
        <v>19</v>
      </c>
      <c r="N94" s="140" t="s">
        <v>47</v>
      </c>
      <c r="P94" s="141">
        <f>O94*H94</f>
        <v>0</v>
      </c>
      <c r="Q94" s="141">
        <v>0</v>
      </c>
      <c r="R94" s="141">
        <f>Q94*H94</f>
        <v>0</v>
      </c>
      <c r="S94" s="141">
        <v>0.255</v>
      </c>
      <c r="T94" s="142">
        <f>S94*H94</f>
        <v>4.9725000000000001</v>
      </c>
      <c r="AR94" s="143" t="s">
        <v>175</v>
      </c>
      <c r="AT94" s="143" t="s">
        <v>170</v>
      </c>
      <c r="AU94" s="143" t="s">
        <v>85</v>
      </c>
      <c r="AY94" s="18" t="s">
        <v>168</v>
      </c>
      <c r="BE94" s="144">
        <f>IF(N94="základní",J94,0)</f>
        <v>0</v>
      </c>
      <c r="BF94" s="144">
        <f>IF(N94="snížená",J94,0)</f>
        <v>0</v>
      </c>
      <c r="BG94" s="144">
        <f>IF(N94="zákl. přenesená",J94,0)</f>
        <v>0</v>
      </c>
      <c r="BH94" s="144">
        <f>IF(N94="sníž. přenesená",J94,0)</f>
        <v>0</v>
      </c>
      <c r="BI94" s="144">
        <f>IF(N94="nulová",J94,0)</f>
        <v>0</v>
      </c>
      <c r="BJ94" s="18" t="s">
        <v>83</v>
      </c>
      <c r="BK94" s="144">
        <f>ROUND(I94*H94,2)</f>
        <v>0</v>
      </c>
      <c r="BL94" s="18" t="s">
        <v>175</v>
      </c>
      <c r="BM94" s="143" t="s">
        <v>1065</v>
      </c>
    </row>
    <row r="95" spans="2:65" s="1" customFormat="1" ht="11.25">
      <c r="B95" s="33"/>
      <c r="D95" s="145" t="s">
        <v>177</v>
      </c>
      <c r="F95" s="146" t="s">
        <v>1066</v>
      </c>
      <c r="I95" s="147"/>
      <c r="L95" s="33"/>
      <c r="M95" s="148"/>
      <c r="T95" s="54"/>
      <c r="AT95" s="18" t="s">
        <v>177</v>
      </c>
      <c r="AU95" s="18" t="s">
        <v>85</v>
      </c>
    </row>
    <row r="96" spans="2:65" s="12" customFormat="1" ht="11.25">
      <c r="B96" s="149"/>
      <c r="D96" s="150" t="s">
        <v>179</v>
      </c>
      <c r="E96" s="151" t="s">
        <v>19</v>
      </c>
      <c r="F96" s="152" t="s">
        <v>1067</v>
      </c>
      <c r="H96" s="151" t="s">
        <v>19</v>
      </c>
      <c r="I96" s="153"/>
      <c r="L96" s="149"/>
      <c r="M96" s="154"/>
      <c r="T96" s="155"/>
      <c r="AT96" s="151" t="s">
        <v>179</v>
      </c>
      <c r="AU96" s="151" t="s">
        <v>85</v>
      </c>
      <c r="AV96" s="12" t="s">
        <v>83</v>
      </c>
      <c r="AW96" s="12" t="s">
        <v>37</v>
      </c>
      <c r="AX96" s="12" t="s">
        <v>76</v>
      </c>
      <c r="AY96" s="151" t="s">
        <v>168</v>
      </c>
    </row>
    <row r="97" spans="2:65" s="12" customFormat="1" ht="11.25">
      <c r="B97" s="149"/>
      <c r="D97" s="150" t="s">
        <v>179</v>
      </c>
      <c r="E97" s="151" t="s">
        <v>19</v>
      </c>
      <c r="F97" s="152" t="s">
        <v>213</v>
      </c>
      <c r="H97" s="151" t="s">
        <v>19</v>
      </c>
      <c r="I97" s="153"/>
      <c r="L97" s="149"/>
      <c r="M97" s="154"/>
      <c r="T97" s="155"/>
      <c r="AT97" s="151" t="s">
        <v>179</v>
      </c>
      <c r="AU97" s="151" t="s">
        <v>85</v>
      </c>
      <c r="AV97" s="12" t="s">
        <v>83</v>
      </c>
      <c r="AW97" s="12" t="s">
        <v>37</v>
      </c>
      <c r="AX97" s="12" t="s">
        <v>76</v>
      </c>
      <c r="AY97" s="151" t="s">
        <v>168</v>
      </c>
    </row>
    <row r="98" spans="2:65" s="12" customFormat="1" ht="11.25">
      <c r="B98" s="149"/>
      <c r="D98" s="150" t="s">
        <v>179</v>
      </c>
      <c r="E98" s="151" t="s">
        <v>19</v>
      </c>
      <c r="F98" s="152" t="s">
        <v>1068</v>
      </c>
      <c r="H98" s="151" t="s">
        <v>19</v>
      </c>
      <c r="I98" s="153"/>
      <c r="L98" s="149"/>
      <c r="M98" s="154"/>
      <c r="T98" s="155"/>
      <c r="AT98" s="151" t="s">
        <v>179</v>
      </c>
      <c r="AU98" s="151" t="s">
        <v>85</v>
      </c>
      <c r="AV98" s="12" t="s">
        <v>83</v>
      </c>
      <c r="AW98" s="12" t="s">
        <v>37</v>
      </c>
      <c r="AX98" s="12" t="s">
        <v>76</v>
      </c>
      <c r="AY98" s="151" t="s">
        <v>168</v>
      </c>
    </row>
    <row r="99" spans="2:65" s="13" customFormat="1" ht="11.25">
      <c r="B99" s="156"/>
      <c r="D99" s="150" t="s">
        <v>179</v>
      </c>
      <c r="E99" s="157" t="s">
        <v>19</v>
      </c>
      <c r="F99" s="158" t="s">
        <v>487</v>
      </c>
      <c r="H99" s="159">
        <v>19.5</v>
      </c>
      <c r="I99" s="160"/>
      <c r="L99" s="156"/>
      <c r="M99" s="161"/>
      <c r="T99" s="162"/>
      <c r="AT99" s="157" t="s">
        <v>179</v>
      </c>
      <c r="AU99" s="157" t="s">
        <v>85</v>
      </c>
      <c r="AV99" s="13" t="s">
        <v>85</v>
      </c>
      <c r="AW99" s="13" t="s">
        <v>37</v>
      </c>
      <c r="AX99" s="13" t="s">
        <v>76</v>
      </c>
      <c r="AY99" s="157" t="s">
        <v>168</v>
      </c>
    </row>
    <row r="100" spans="2:65" s="14" customFormat="1" ht="11.25">
      <c r="B100" s="163"/>
      <c r="D100" s="150" t="s">
        <v>179</v>
      </c>
      <c r="E100" s="164" t="s">
        <v>19</v>
      </c>
      <c r="F100" s="165" t="s">
        <v>183</v>
      </c>
      <c r="H100" s="166">
        <v>19.5</v>
      </c>
      <c r="I100" s="167"/>
      <c r="L100" s="163"/>
      <c r="M100" s="168"/>
      <c r="T100" s="169"/>
      <c r="AT100" s="164" t="s">
        <v>179</v>
      </c>
      <c r="AU100" s="164" t="s">
        <v>85</v>
      </c>
      <c r="AV100" s="14" t="s">
        <v>175</v>
      </c>
      <c r="AW100" s="14" t="s">
        <v>37</v>
      </c>
      <c r="AX100" s="14" t="s">
        <v>83</v>
      </c>
      <c r="AY100" s="164" t="s">
        <v>168</v>
      </c>
    </row>
    <row r="101" spans="2:65" s="1" customFormat="1" ht="37.9" customHeight="1">
      <c r="B101" s="33"/>
      <c r="C101" s="132" t="s">
        <v>85</v>
      </c>
      <c r="D101" s="132" t="s">
        <v>170</v>
      </c>
      <c r="E101" s="133" t="s">
        <v>715</v>
      </c>
      <c r="F101" s="134" t="s">
        <v>716</v>
      </c>
      <c r="G101" s="135" t="s">
        <v>283</v>
      </c>
      <c r="H101" s="136">
        <v>1250.3040000000001</v>
      </c>
      <c r="I101" s="137"/>
      <c r="J101" s="138">
        <f>ROUND(I101*H101,2)</f>
        <v>0</v>
      </c>
      <c r="K101" s="134" t="s">
        <v>174</v>
      </c>
      <c r="L101" s="33"/>
      <c r="M101" s="139" t="s">
        <v>19</v>
      </c>
      <c r="N101" s="140" t="s">
        <v>47</v>
      </c>
      <c r="P101" s="141">
        <f>O101*H101</f>
        <v>0</v>
      </c>
      <c r="Q101" s="141">
        <v>0</v>
      </c>
      <c r="R101" s="141">
        <f>Q101*H101</f>
        <v>0</v>
      </c>
      <c r="S101" s="141">
        <v>0</v>
      </c>
      <c r="T101" s="142">
        <f>S101*H101</f>
        <v>0</v>
      </c>
      <c r="AR101" s="143" t="s">
        <v>175</v>
      </c>
      <c r="AT101" s="143" t="s">
        <v>170</v>
      </c>
      <c r="AU101" s="143" t="s">
        <v>85</v>
      </c>
      <c r="AY101" s="18" t="s">
        <v>168</v>
      </c>
      <c r="BE101" s="144">
        <f>IF(N101="základní",J101,0)</f>
        <v>0</v>
      </c>
      <c r="BF101" s="144">
        <f>IF(N101="snížená",J101,0)</f>
        <v>0</v>
      </c>
      <c r="BG101" s="144">
        <f>IF(N101="zákl. přenesená",J101,0)</f>
        <v>0</v>
      </c>
      <c r="BH101" s="144">
        <f>IF(N101="sníž. přenesená",J101,0)</f>
        <v>0</v>
      </c>
      <c r="BI101" s="144">
        <f>IF(N101="nulová",J101,0)</f>
        <v>0</v>
      </c>
      <c r="BJ101" s="18" t="s">
        <v>83</v>
      </c>
      <c r="BK101" s="144">
        <f>ROUND(I101*H101,2)</f>
        <v>0</v>
      </c>
      <c r="BL101" s="18" t="s">
        <v>175</v>
      </c>
      <c r="BM101" s="143" t="s">
        <v>1069</v>
      </c>
    </row>
    <row r="102" spans="2:65" s="1" customFormat="1" ht="11.25">
      <c r="B102" s="33"/>
      <c r="D102" s="145" t="s">
        <v>177</v>
      </c>
      <c r="F102" s="146" t="s">
        <v>718</v>
      </c>
      <c r="I102" s="147"/>
      <c r="L102" s="33"/>
      <c r="M102" s="148"/>
      <c r="T102" s="54"/>
      <c r="AT102" s="18" t="s">
        <v>177</v>
      </c>
      <c r="AU102" s="18" t="s">
        <v>85</v>
      </c>
    </row>
    <row r="103" spans="2:65" s="1" customFormat="1" ht="29.25">
      <c r="B103" s="33"/>
      <c r="D103" s="150" t="s">
        <v>324</v>
      </c>
      <c r="F103" s="177" t="s">
        <v>618</v>
      </c>
      <c r="I103" s="147"/>
      <c r="L103" s="33"/>
      <c r="M103" s="148"/>
      <c r="T103" s="54"/>
      <c r="AT103" s="18" t="s">
        <v>324</v>
      </c>
      <c r="AU103" s="18" t="s">
        <v>85</v>
      </c>
    </row>
    <row r="104" spans="2:65" s="12" customFormat="1" ht="22.5">
      <c r="B104" s="149"/>
      <c r="D104" s="150" t="s">
        <v>179</v>
      </c>
      <c r="E104" s="151" t="s">
        <v>19</v>
      </c>
      <c r="F104" s="152" t="s">
        <v>1070</v>
      </c>
      <c r="H104" s="151" t="s">
        <v>19</v>
      </c>
      <c r="I104" s="153"/>
      <c r="L104" s="149"/>
      <c r="M104" s="154"/>
      <c r="T104" s="155"/>
      <c r="AT104" s="151" t="s">
        <v>179</v>
      </c>
      <c r="AU104" s="151" t="s">
        <v>85</v>
      </c>
      <c r="AV104" s="12" t="s">
        <v>83</v>
      </c>
      <c r="AW104" s="12" t="s">
        <v>37</v>
      </c>
      <c r="AX104" s="12" t="s">
        <v>76</v>
      </c>
      <c r="AY104" s="151" t="s">
        <v>168</v>
      </c>
    </row>
    <row r="105" spans="2:65" s="12" customFormat="1" ht="11.25">
      <c r="B105" s="149"/>
      <c r="D105" s="150" t="s">
        <v>179</v>
      </c>
      <c r="E105" s="151" t="s">
        <v>19</v>
      </c>
      <c r="F105" s="152" t="s">
        <v>213</v>
      </c>
      <c r="H105" s="151" t="s">
        <v>19</v>
      </c>
      <c r="I105" s="153"/>
      <c r="L105" s="149"/>
      <c r="M105" s="154"/>
      <c r="T105" s="155"/>
      <c r="AT105" s="151" t="s">
        <v>179</v>
      </c>
      <c r="AU105" s="151" t="s">
        <v>85</v>
      </c>
      <c r="AV105" s="12" t="s">
        <v>83</v>
      </c>
      <c r="AW105" s="12" t="s">
        <v>37</v>
      </c>
      <c r="AX105" s="12" t="s">
        <v>76</v>
      </c>
      <c r="AY105" s="151" t="s">
        <v>168</v>
      </c>
    </row>
    <row r="106" spans="2:65" s="12" customFormat="1" ht="11.25">
      <c r="B106" s="149"/>
      <c r="D106" s="150" t="s">
        <v>179</v>
      </c>
      <c r="E106" s="151" t="s">
        <v>19</v>
      </c>
      <c r="F106" s="152" t="s">
        <v>1071</v>
      </c>
      <c r="H106" s="151" t="s">
        <v>19</v>
      </c>
      <c r="I106" s="153"/>
      <c r="L106" s="149"/>
      <c r="M106" s="154"/>
      <c r="T106" s="155"/>
      <c r="AT106" s="151" t="s">
        <v>179</v>
      </c>
      <c r="AU106" s="151" t="s">
        <v>85</v>
      </c>
      <c r="AV106" s="12" t="s">
        <v>83</v>
      </c>
      <c r="AW106" s="12" t="s">
        <v>37</v>
      </c>
      <c r="AX106" s="12" t="s">
        <v>76</v>
      </c>
      <c r="AY106" s="151" t="s">
        <v>168</v>
      </c>
    </row>
    <row r="107" spans="2:65" s="12" customFormat="1" ht="11.25">
      <c r="B107" s="149"/>
      <c r="D107" s="150" t="s">
        <v>179</v>
      </c>
      <c r="E107" s="151" t="s">
        <v>19</v>
      </c>
      <c r="F107" s="152" t="s">
        <v>1072</v>
      </c>
      <c r="H107" s="151" t="s">
        <v>19</v>
      </c>
      <c r="I107" s="153"/>
      <c r="L107" s="149"/>
      <c r="M107" s="154"/>
      <c r="T107" s="155"/>
      <c r="AT107" s="151" t="s">
        <v>179</v>
      </c>
      <c r="AU107" s="151" t="s">
        <v>85</v>
      </c>
      <c r="AV107" s="12" t="s">
        <v>83</v>
      </c>
      <c r="AW107" s="12" t="s">
        <v>37</v>
      </c>
      <c r="AX107" s="12" t="s">
        <v>76</v>
      </c>
      <c r="AY107" s="151" t="s">
        <v>168</v>
      </c>
    </row>
    <row r="108" spans="2:65" s="13" customFormat="1" ht="11.25">
      <c r="B108" s="156"/>
      <c r="D108" s="150" t="s">
        <v>179</v>
      </c>
      <c r="E108" s="157" t="s">
        <v>19</v>
      </c>
      <c r="F108" s="158" t="s">
        <v>1073</v>
      </c>
      <c r="H108" s="159">
        <v>664.22400000000005</v>
      </c>
      <c r="I108" s="160"/>
      <c r="L108" s="156"/>
      <c r="M108" s="161"/>
      <c r="T108" s="162"/>
      <c r="AT108" s="157" t="s">
        <v>179</v>
      </c>
      <c r="AU108" s="157" t="s">
        <v>85</v>
      </c>
      <c r="AV108" s="13" t="s">
        <v>85</v>
      </c>
      <c r="AW108" s="13" t="s">
        <v>37</v>
      </c>
      <c r="AX108" s="13" t="s">
        <v>76</v>
      </c>
      <c r="AY108" s="157" t="s">
        <v>168</v>
      </c>
    </row>
    <row r="109" spans="2:65" s="15" customFormat="1" ht="11.25">
      <c r="B109" s="170"/>
      <c r="D109" s="150" t="s">
        <v>179</v>
      </c>
      <c r="E109" s="171" t="s">
        <v>19</v>
      </c>
      <c r="F109" s="172" t="s">
        <v>257</v>
      </c>
      <c r="H109" s="173">
        <v>664.22400000000005</v>
      </c>
      <c r="I109" s="174"/>
      <c r="L109" s="170"/>
      <c r="M109" s="175"/>
      <c r="T109" s="176"/>
      <c r="AT109" s="171" t="s">
        <v>179</v>
      </c>
      <c r="AU109" s="171" t="s">
        <v>85</v>
      </c>
      <c r="AV109" s="15" t="s">
        <v>191</v>
      </c>
      <c r="AW109" s="15" t="s">
        <v>37</v>
      </c>
      <c r="AX109" s="15" t="s">
        <v>76</v>
      </c>
      <c r="AY109" s="171" t="s">
        <v>168</v>
      </c>
    </row>
    <row r="110" spans="2:65" s="12" customFormat="1" ht="11.25">
      <c r="B110" s="149"/>
      <c r="D110" s="150" t="s">
        <v>179</v>
      </c>
      <c r="E110" s="151" t="s">
        <v>19</v>
      </c>
      <c r="F110" s="152" t="s">
        <v>624</v>
      </c>
      <c r="H110" s="151" t="s">
        <v>19</v>
      </c>
      <c r="I110" s="153"/>
      <c r="L110" s="149"/>
      <c r="M110" s="154"/>
      <c r="T110" s="155"/>
      <c r="AT110" s="151" t="s">
        <v>179</v>
      </c>
      <c r="AU110" s="151" t="s">
        <v>85</v>
      </c>
      <c r="AV110" s="12" t="s">
        <v>83</v>
      </c>
      <c r="AW110" s="12" t="s">
        <v>37</v>
      </c>
      <c r="AX110" s="12" t="s">
        <v>76</v>
      </c>
      <c r="AY110" s="151" t="s">
        <v>168</v>
      </c>
    </row>
    <row r="111" spans="2:65" s="12" customFormat="1" ht="11.25">
      <c r="B111" s="149"/>
      <c r="D111" s="150" t="s">
        <v>179</v>
      </c>
      <c r="E111" s="151" t="s">
        <v>19</v>
      </c>
      <c r="F111" s="152" t="s">
        <v>1072</v>
      </c>
      <c r="H111" s="151" t="s">
        <v>19</v>
      </c>
      <c r="I111" s="153"/>
      <c r="L111" s="149"/>
      <c r="M111" s="154"/>
      <c r="T111" s="155"/>
      <c r="AT111" s="151" t="s">
        <v>179</v>
      </c>
      <c r="AU111" s="151" t="s">
        <v>85</v>
      </c>
      <c r="AV111" s="12" t="s">
        <v>83</v>
      </c>
      <c r="AW111" s="12" t="s">
        <v>37</v>
      </c>
      <c r="AX111" s="12" t="s">
        <v>76</v>
      </c>
      <c r="AY111" s="151" t="s">
        <v>168</v>
      </c>
    </row>
    <row r="112" spans="2:65" s="13" customFormat="1" ht="11.25">
      <c r="B112" s="156"/>
      <c r="D112" s="150" t="s">
        <v>179</v>
      </c>
      <c r="E112" s="157" t="s">
        <v>19</v>
      </c>
      <c r="F112" s="158" t="s">
        <v>1074</v>
      </c>
      <c r="H112" s="159">
        <v>586.08000000000004</v>
      </c>
      <c r="I112" s="160"/>
      <c r="L112" s="156"/>
      <c r="M112" s="161"/>
      <c r="T112" s="162"/>
      <c r="AT112" s="157" t="s">
        <v>179</v>
      </c>
      <c r="AU112" s="157" t="s">
        <v>85</v>
      </c>
      <c r="AV112" s="13" t="s">
        <v>85</v>
      </c>
      <c r="AW112" s="13" t="s">
        <v>37</v>
      </c>
      <c r="AX112" s="13" t="s">
        <v>76</v>
      </c>
      <c r="AY112" s="157" t="s">
        <v>168</v>
      </c>
    </row>
    <row r="113" spans="2:65" s="15" customFormat="1" ht="11.25">
      <c r="B113" s="170"/>
      <c r="D113" s="150" t="s">
        <v>179</v>
      </c>
      <c r="E113" s="171" t="s">
        <v>19</v>
      </c>
      <c r="F113" s="172" t="s">
        <v>257</v>
      </c>
      <c r="H113" s="173">
        <v>586.08000000000004</v>
      </c>
      <c r="I113" s="174"/>
      <c r="L113" s="170"/>
      <c r="M113" s="175"/>
      <c r="T113" s="176"/>
      <c r="AT113" s="171" t="s">
        <v>179</v>
      </c>
      <c r="AU113" s="171" t="s">
        <v>85</v>
      </c>
      <c r="AV113" s="15" t="s">
        <v>191</v>
      </c>
      <c r="AW113" s="15" t="s">
        <v>37</v>
      </c>
      <c r="AX113" s="15" t="s">
        <v>76</v>
      </c>
      <c r="AY113" s="171" t="s">
        <v>168</v>
      </c>
    </row>
    <row r="114" spans="2:65" s="14" customFormat="1" ht="11.25">
      <c r="B114" s="163"/>
      <c r="D114" s="150" t="s">
        <v>179</v>
      </c>
      <c r="E114" s="164" t="s">
        <v>19</v>
      </c>
      <c r="F114" s="165" t="s">
        <v>183</v>
      </c>
      <c r="H114" s="166">
        <v>1250.3040000000001</v>
      </c>
      <c r="I114" s="167"/>
      <c r="L114" s="163"/>
      <c r="M114" s="168"/>
      <c r="T114" s="169"/>
      <c r="AT114" s="164" t="s">
        <v>179</v>
      </c>
      <c r="AU114" s="164" t="s">
        <v>85</v>
      </c>
      <c r="AV114" s="14" t="s">
        <v>175</v>
      </c>
      <c r="AW114" s="14" t="s">
        <v>37</v>
      </c>
      <c r="AX114" s="14" t="s">
        <v>83</v>
      </c>
      <c r="AY114" s="164" t="s">
        <v>168</v>
      </c>
    </row>
    <row r="115" spans="2:65" s="1" customFormat="1" ht="62.65" customHeight="1">
      <c r="B115" s="33"/>
      <c r="C115" s="132" t="s">
        <v>191</v>
      </c>
      <c r="D115" s="132" t="s">
        <v>170</v>
      </c>
      <c r="E115" s="133" t="s">
        <v>388</v>
      </c>
      <c r="F115" s="134" t="s">
        <v>389</v>
      </c>
      <c r="G115" s="135" t="s">
        <v>283</v>
      </c>
      <c r="H115" s="136">
        <v>1148.3040000000001</v>
      </c>
      <c r="I115" s="137"/>
      <c r="J115" s="138">
        <f>ROUND(I115*H115,2)</f>
        <v>0</v>
      </c>
      <c r="K115" s="134" t="s">
        <v>174</v>
      </c>
      <c r="L115" s="33"/>
      <c r="M115" s="139" t="s">
        <v>19</v>
      </c>
      <c r="N115" s="140" t="s">
        <v>47</v>
      </c>
      <c r="P115" s="141">
        <f>O115*H115</f>
        <v>0</v>
      </c>
      <c r="Q115" s="141">
        <v>0</v>
      </c>
      <c r="R115" s="141">
        <f>Q115*H115</f>
        <v>0</v>
      </c>
      <c r="S115" s="141">
        <v>0</v>
      </c>
      <c r="T115" s="142">
        <f>S115*H115</f>
        <v>0</v>
      </c>
      <c r="AR115" s="143" t="s">
        <v>175</v>
      </c>
      <c r="AT115" s="143" t="s">
        <v>170</v>
      </c>
      <c r="AU115" s="143" t="s">
        <v>85</v>
      </c>
      <c r="AY115" s="18" t="s">
        <v>168</v>
      </c>
      <c r="BE115" s="144">
        <f>IF(N115="základní",J115,0)</f>
        <v>0</v>
      </c>
      <c r="BF115" s="144">
        <f>IF(N115="snížená",J115,0)</f>
        <v>0</v>
      </c>
      <c r="BG115" s="144">
        <f>IF(N115="zákl. přenesená",J115,0)</f>
        <v>0</v>
      </c>
      <c r="BH115" s="144">
        <f>IF(N115="sníž. přenesená",J115,0)</f>
        <v>0</v>
      </c>
      <c r="BI115" s="144">
        <f>IF(N115="nulová",J115,0)</f>
        <v>0</v>
      </c>
      <c r="BJ115" s="18" t="s">
        <v>83</v>
      </c>
      <c r="BK115" s="144">
        <f>ROUND(I115*H115,2)</f>
        <v>0</v>
      </c>
      <c r="BL115" s="18" t="s">
        <v>175</v>
      </c>
      <c r="BM115" s="143" t="s">
        <v>1075</v>
      </c>
    </row>
    <row r="116" spans="2:65" s="1" customFormat="1" ht="11.25">
      <c r="B116" s="33"/>
      <c r="D116" s="145" t="s">
        <v>177</v>
      </c>
      <c r="F116" s="146" t="s">
        <v>391</v>
      </c>
      <c r="I116" s="147"/>
      <c r="L116" s="33"/>
      <c r="M116" s="148"/>
      <c r="T116" s="54"/>
      <c r="AT116" s="18" t="s">
        <v>177</v>
      </c>
      <c r="AU116" s="18" t="s">
        <v>85</v>
      </c>
    </row>
    <row r="117" spans="2:65" s="12" customFormat="1" ht="22.5">
      <c r="B117" s="149"/>
      <c r="D117" s="150" t="s">
        <v>179</v>
      </c>
      <c r="E117" s="151" t="s">
        <v>19</v>
      </c>
      <c r="F117" s="152" t="s">
        <v>392</v>
      </c>
      <c r="H117" s="151" t="s">
        <v>19</v>
      </c>
      <c r="I117" s="153"/>
      <c r="L117" s="149"/>
      <c r="M117" s="154"/>
      <c r="T117" s="155"/>
      <c r="AT117" s="151" t="s">
        <v>179</v>
      </c>
      <c r="AU117" s="151" t="s">
        <v>85</v>
      </c>
      <c r="AV117" s="12" t="s">
        <v>83</v>
      </c>
      <c r="AW117" s="12" t="s">
        <v>37</v>
      </c>
      <c r="AX117" s="12" t="s">
        <v>76</v>
      </c>
      <c r="AY117" s="151" t="s">
        <v>168</v>
      </c>
    </row>
    <row r="118" spans="2:65" s="13" customFormat="1" ht="11.25">
      <c r="B118" s="156"/>
      <c r="D118" s="150" t="s">
        <v>179</v>
      </c>
      <c r="E118" s="157" t="s">
        <v>19</v>
      </c>
      <c r="F118" s="158" t="s">
        <v>1076</v>
      </c>
      <c r="H118" s="159">
        <v>1250.3040000000001</v>
      </c>
      <c r="I118" s="160"/>
      <c r="L118" s="156"/>
      <c r="M118" s="161"/>
      <c r="T118" s="162"/>
      <c r="AT118" s="157" t="s">
        <v>179</v>
      </c>
      <c r="AU118" s="157" t="s">
        <v>85</v>
      </c>
      <c r="AV118" s="13" t="s">
        <v>85</v>
      </c>
      <c r="AW118" s="13" t="s">
        <v>37</v>
      </c>
      <c r="AX118" s="13" t="s">
        <v>76</v>
      </c>
      <c r="AY118" s="157" t="s">
        <v>168</v>
      </c>
    </row>
    <row r="119" spans="2:65" s="13" customFormat="1" ht="11.25">
      <c r="B119" s="156"/>
      <c r="D119" s="150" t="s">
        <v>179</v>
      </c>
      <c r="E119" s="157" t="s">
        <v>19</v>
      </c>
      <c r="F119" s="158" t="s">
        <v>1077</v>
      </c>
      <c r="H119" s="159">
        <v>-102</v>
      </c>
      <c r="I119" s="160"/>
      <c r="L119" s="156"/>
      <c r="M119" s="161"/>
      <c r="T119" s="162"/>
      <c r="AT119" s="157" t="s">
        <v>179</v>
      </c>
      <c r="AU119" s="157" t="s">
        <v>85</v>
      </c>
      <c r="AV119" s="13" t="s">
        <v>85</v>
      </c>
      <c r="AW119" s="13" t="s">
        <v>37</v>
      </c>
      <c r="AX119" s="13" t="s">
        <v>76</v>
      </c>
      <c r="AY119" s="157" t="s">
        <v>168</v>
      </c>
    </row>
    <row r="120" spans="2:65" s="14" customFormat="1" ht="11.25">
      <c r="B120" s="163"/>
      <c r="D120" s="150" t="s">
        <v>179</v>
      </c>
      <c r="E120" s="164" t="s">
        <v>19</v>
      </c>
      <c r="F120" s="165" t="s">
        <v>183</v>
      </c>
      <c r="H120" s="166">
        <v>1148.3040000000001</v>
      </c>
      <c r="I120" s="167"/>
      <c r="L120" s="163"/>
      <c r="M120" s="168"/>
      <c r="T120" s="169"/>
      <c r="AT120" s="164" t="s">
        <v>179</v>
      </c>
      <c r="AU120" s="164" t="s">
        <v>85</v>
      </c>
      <c r="AV120" s="14" t="s">
        <v>175</v>
      </c>
      <c r="AW120" s="14" t="s">
        <v>37</v>
      </c>
      <c r="AX120" s="14" t="s">
        <v>83</v>
      </c>
      <c r="AY120" s="164" t="s">
        <v>168</v>
      </c>
    </row>
    <row r="121" spans="2:65" s="1" customFormat="1" ht="66.75" customHeight="1">
      <c r="B121" s="33"/>
      <c r="C121" s="132" t="s">
        <v>175</v>
      </c>
      <c r="D121" s="132" t="s">
        <v>170</v>
      </c>
      <c r="E121" s="133" t="s">
        <v>394</v>
      </c>
      <c r="F121" s="134" t="s">
        <v>395</v>
      </c>
      <c r="G121" s="135" t="s">
        <v>283</v>
      </c>
      <c r="H121" s="136">
        <v>8038.1279999999997</v>
      </c>
      <c r="I121" s="137"/>
      <c r="J121" s="138">
        <f>ROUND(I121*H121,2)</f>
        <v>0</v>
      </c>
      <c r="K121" s="134" t="s">
        <v>174</v>
      </c>
      <c r="L121" s="33"/>
      <c r="M121" s="139" t="s">
        <v>19</v>
      </c>
      <c r="N121" s="140" t="s">
        <v>47</v>
      </c>
      <c r="P121" s="141">
        <f>O121*H121</f>
        <v>0</v>
      </c>
      <c r="Q121" s="141">
        <v>0</v>
      </c>
      <c r="R121" s="141">
        <f>Q121*H121</f>
        <v>0</v>
      </c>
      <c r="S121" s="141">
        <v>0</v>
      </c>
      <c r="T121" s="142">
        <f>S121*H121</f>
        <v>0</v>
      </c>
      <c r="AR121" s="143" t="s">
        <v>175</v>
      </c>
      <c r="AT121" s="143" t="s">
        <v>170</v>
      </c>
      <c r="AU121" s="143" t="s">
        <v>85</v>
      </c>
      <c r="AY121" s="18" t="s">
        <v>168</v>
      </c>
      <c r="BE121" s="144">
        <f>IF(N121="základní",J121,0)</f>
        <v>0</v>
      </c>
      <c r="BF121" s="144">
        <f>IF(N121="snížená",J121,0)</f>
        <v>0</v>
      </c>
      <c r="BG121" s="144">
        <f>IF(N121="zákl. přenesená",J121,0)</f>
        <v>0</v>
      </c>
      <c r="BH121" s="144">
        <f>IF(N121="sníž. přenesená",J121,0)</f>
        <v>0</v>
      </c>
      <c r="BI121" s="144">
        <f>IF(N121="nulová",J121,0)</f>
        <v>0</v>
      </c>
      <c r="BJ121" s="18" t="s">
        <v>83</v>
      </c>
      <c r="BK121" s="144">
        <f>ROUND(I121*H121,2)</f>
        <v>0</v>
      </c>
      <c r="BL121" s="18" t="s">
        <v>175</v>
      </c>
      <c r="BM121" s="143" t="s">
        <v>1078</v>
      </c>
    </row>
    <row r="122" spans="2:65" s="1" customFormat="1" ht="11.25">
      <c r="B122" s="33"/>
      <c r="D122" s="145" t="s">
        <v>177</v>
      </c>
      <c r="F122" s="146" t="s">
        <v>397</v>
      </c>
      <c r="I122" s="147"/>
      <c r="L122" s="33"/>
      <c r="M122" s="148"/>
      <c r="T122" s="54"/>
      <c r="AT122" s="18" t="s">
        <v>177</v>
      </c>
      <c r="AU122" s="18" t="s">
        <v>85</v>
      </c>
    </row>
    <row r="123" spans="2:65" s="12" customFormat="1" ht="22.5">
      <c r="B123" s="149"/>
      <c r="D123" s="150" t="s">
        <v>179</v>
      </c>
      <c r="E123" s="151" t="s">
        <v>19</v>
      </c>
      <c r="F123" s="152" t="s">
        <v>392</v>
      </c>
      <c r="H123" s="151" t="s">
        <v>19</v>
      </c>
      <c r="I123" s="153"/>
      <c r="L123" s="149"/>
      <c r="M123" s="154"/>
      <c r="T123" s="155"/>
      <c r="AT123" s="151" t="s">
        <v>179</v>
      </c>
      <c r="AU123" s="151" t="s">
        <v>85</v>
      </c>
      <c r="AV123" s="12" t="s">
        <v>83</v>
      </c>
      <c r="AW123" s="12" t="s">
        <v>37</v>
      </c>
      <c r="AX123" s="12" t="s">
        <v>76</v>
      </c>
      <c r="AY123" s="151" t="s">
        <v>168</v>
      </c>
    </row>
    <row r="124" spans="2:65" s="13" customFormat="1" ht="11.25">
      <c r="B124" s="156"/>
      <c r="D124" s="150" t="s">
        <v>179</v>
      </c>
      <c r="E124" s="157" t="s">
        <v>19</v>
      </c>
      <c r="F124" s="158" t="s">
        <v>1079</v>
      </c>
      <c r="H124" s="159">
        <v>8038.1279999999997</v>
      </c>
      <c r="I124" s="160"/>
      <c r="L124" s="156"/>
      <c r="M124" s="161"/>
      <c r="T124" s="162"/>
      <c r="AT124" s="157" t="s">
        <v>179</v>
      </c>
      <c r="AU124" s="157" t="s">
        <v>85</v>
      </c>
      <c r="AV124" s="13" t="s">
        <v>85</v>
      </c>
      <c r="AW124" s="13" t="s">
        <v>37</v>
      </c>
      <c r="AX124" s="13" t="s">
        <v>76</v>
      </c>
      <c r="AY124" s="157" t="s">
        <v>168</v>
      </c>
    </row>
    <row r="125" spans="2:65" s="14" customFormat="1" ht="11.25">
      <c r="B125" s="163"/>
      <c r="D125" s="150" t="s">
        <v>179</v>
      </c>
      <c r="E125" s="164" t="s">
        <v>19</v>
      </c>
      <c r="F125" s="165" t="s">
        <v>183</v>
      </c>
      <c r="H125" s="166">
        <v>8038.1279999999997</v>
      </c>
      <c r="I125" s="167"/>
      <c r="L125" s="163"/>
      <c r="M125" s="168"/>
      <c r="T125" s="169"/>
      <c r="AT125" s="164" t="s">
        <v>179</v>
      </c>
      <c r="AU125" s="164" t="s">
        <v>85</v>
      </c>
      <c r="AV125" s="14" t="s">
        <v>175</v>
      </c>
      <c r="AW125" s="14" t="s">
        <v>37</v>
      </c>
      <c r="AX125" s="14" t="s">
        <v>83</v>
      </c>
      <c r="AY125" s="164" t="s">
        <v>168</v>
      </c>
    </row>
    <row r="126" spans="2:65" s="1" customFormat="1" ht="55.5" customHeight="1">
      <c r="B126" s="33"/>
      <c r="C126" s="132" t="s">
        <v>190</v>
      </c>
      <c r="D126" s="132" t="s">
        <v>170</v>
      </c>
      <c r="E126" s="133" t="s">
        <v>631</v>
      </c>
      <c r="F126" s="134" t="s">
        <v>632</v>
      </c>
      <c r="G126" s="135" t="s">
        <v>283</v>
      </c>
      <c r="H126" s="136">
        <v>586.08000000000004</v>
      </c>
      <c r="I126" s="137"/>
      <c r="J126" s="138">
        <f>ROUND(I126*H126,2)</f>
        <v>0</v>
      </c>
      <c r="K126" s="134" t="s">
        <v>174</v>
      </c>
      <c r="L126" s="33"/>
      <c r="M126" s="139" t="s">
        <v>19</v>
      </c>
      <c r="N126" s="140" t="s">
        <v>47</v>
      </c>
      <c r="P126" s="141">
        <f>O126*H126</f>
        <v>0</v>
      </c>
      <c r="Q126" s="141">
        <v>0</v>
      </c>
      <c r="R126" s="141">
        <f>Q126*H126</f>
        <v>0</v>
      </c>
      <c r="S126" s="141">
        <v>0</v>
      </c>
      <c r="T126" s="142">
        <f>S126*H126</f>
        <v>0</v>
      </c>
      <c r="AR126" s="143" t="s">
        <v>175</v>
      </c>
      <c r="AT126" s="143" t="s">
        <v>170</v>
      </c>
      <c r="AU126" s="143" t="s">
        <v>85</v>
      </c>
      <c r="AY126" s="18" t="s">
        <v>168</v>
      </c>
      <c r="BE126" s="144">
        <f>IF(N126="základní",J126,0)</f>
        <v>0</v>
      </c>
      <c r="BF126" s="144">
        <f>IF(N126="snížená",J126,0)</f>
        <v>0</v>
      </c>
      <c r="BG126" s="144">
        <f>IF(N126="zákl. přenesená",J126,0)</f>
        <v>0</v>
      </c>
      <c r="BH126" s="144">
        <f>IF(N126="sníž. přenesená",J126,0)</f>
        <v>0</v>
      </c>
      <c r="BI126" s="144">
        <f>IF(N126="nulová",J126,0)</f>
        <v>0</v>
      </c>
      <c r="BJ126" s="18" t="s">
        <v>83</v>
      </c>
      <c r="BK126" s="144">
        <f>ROUND(I126*H126,2)</f>
        <v>0</v>
      </c>
      <c r="BL126" s="18" t="s">
        <v>175</v>
      </c>
      <c r="BM126" s="143" t="s">
        <v>1080</v>
      </c>
    </row>
    <row r="127" spans="2:65" s="1" customFormat="1" ht="11.25">
      <c r="B127" s="33"/>
      <c r="D127" s="145" t="s">
        <v>177</v>
      </c>
      <c r="F127" s="146" t="s">
        <v>634</v>
      </c>
      <c r="I127" s="147"/>
      <c r="L127" s="33"/>
      <c r="M127" s="148"/>
      <c r="T127" s="54"/>
      <c r="AT127" s="18" t="s">
        <v>177</v>
      </c>
      <c r="AU127" s="18" t="s">
        <v>85</v>
      </c>
    </row>
    <row r="128" spans="2:65" s="12" customFormat="1" ht="22.5">
      <c r="B128" s="149"/>
      <c r="D128" s="150" t="s">
        <v>179</v>
      </c>
      <c r="E128" s="151" t="s">
        <v>19</v>
      </c>
      <c r="F128" s="152" t="s">
        <v>1081</v>
      </c>
      <c r="H128" s="151" t="s">
        <v>19</v>
      </c>
      <c r="I128" s="153"/>
      <c r="L128" s="149"/>
      <c r="M128" s="154"/>
      <c r="T128" s="155"/>
      <c r="AT128" s="151" t="s">
        <v>179</v>
      </c>
      <c r="AU128" s="151" t="s">
        <v>85</v>
      </c>
      <c r="AV128" s="12" t="s">
        <v>83</v>
      </c>
      <c r="AW128" s="12" t="s">
        <v>37</v>
      </c>
      <c r="AX128" s="12" t="s">
        <v>76</v>
      </c>
      <c r="AY128" s="151" t="s">
        <v>168</v>
      </c>
    </row>
    <row r="129" spans="2:51" s="12" customFormat="1" ht="11.25">
      <c r="B129" s="149"/>
      <c r="D129" s="150" t="s">
        <v>179</v>
      </c>
      <c r="E129" s="151" t="s">
        <v>19</v>
      </c>
      <c r="F129" s="152" t="s">
        <v>213</v>
      </c>
      <c r="H129" s="151" t="s">
        <v>19</v>
      </c>
      <c r="I129" s="153"/>
      <c r="L129" s="149"/>
      <c r="M129" s="154"/>
      <c r="T129" s="155"/>
      <c r="AT129" s="151" t="s">
        <v>179</v>
      </c>
      <c r="AU129" s="151" t="s">
        <v>85</v>
      </c>
      <c r="AV129" s="12" t="s">
        <v>83</v>
      </c>
      <c r="AW129" s="12" t="s">
        <v>37</v>
      </c>
      <c r="AX129" s="12" t="s">
        <v>76</v>
      </c>
      <c r="AY129" s="151" t="s">
        <v>168</v>
      </c>
    </row>
    <row r="130" spans="2:51" s="12" customFormat="1" ht="11.25">
      <c r="B130" s="149"/>
      <c r="D130" s="150" t="s">
        <v>179</v>
      </c>
      <c r="E130" s="151" t="s">
        <v>19</v>
      </c>
      <c r="F130" s="152" t="s">
        <v>1072</v>
      </c>
      <c r="H130" s="151" t="s">
        <v>19</v>
      </c>
      <c r="I130" s="153"/>
      <c r="L130" s="149"/>
      <c r="M130" s="154"/>
      <c r="T130" s="155"/>
      <c r="AT130" s="151" t="s">
        <v>179</v>
      </c>
      <c r="AU130" s="151" t="s">
        <v>85</v>
      </c>
      <c r="AV130" s="12" t="s">
        <v>83</v>
      </c>
      <c r="AW130" s="12" t="s">
        <v>37</v>
      </c>
      <c r="AX130" s="12" t="s">
        <v>76</v>
      </c>
      <c r="AY130" s="151" t="s">
        <v>168</v>
      </c>
    </row>
    <row r="131" spans="2:51" s="12" customFormat="1" ht="11.25">
      <c r="B131" s="149"/>
      <c r="D131" s="150" t="s">
        <v>179</v>
      </c>
      <c r="E131" s="151" t="s">
        <v>19</v>
      </c>
      <c r="F131" s="152" t="s">
        <v>1082</v>
      </c>
      <c r="H131" s="151" t="s">
        <v>19</v>
      </c>
      <c r="I131" s="153"/>
      <c r="L131" s="149"/>
      <c r="M131" s="154"/>
      <c r="T131" s="155"/>
      <c r="AT131" s="151" t="s">
        <v>179</v>
      </c>
      <c r="AU131" s="151" t="s">
        <v>85</v>
      </c>
      <c r="AV131" s="12" t="s">
        <v>83</v>
      </c>
      <c r="AW131" s="12" t="s">
        <v>37</v>
      </c>
      <c r="AX131" s="12" t="s">
        <v>76</v>
      </c>
      <c r="AY131" s="151" t="s">
        <v>168</v>
      </c>
    </row>
    <row r="132" spans="2:51" s="13" customFormat="1" ht="11.25">
      <c r="B132" s="156"/>
      <c r="D132" s="150" t="s">
        <v>179</v>
      </c>
      <c r="E132" s="157" t="s">
        <v>19</v>
      </c>
      <c r="F132" s="158" t="s">
        <v>1083</v>
      </c>
      <c r="H132" s="159">
        <v>102.729</v>
      </c>
      <c r="I132" s="160"/>
      <c r="L132" s="156"/>
      <c r="M132" s="161"/>
      <c r="T132" s="162"/>
      <c r="AT132" s="157" t="s">
        <v>179</v>
      </c>
      <c r="AU132" s="157" t="s">
        <v>85</v>
      </c>
      <c r="AV132" s="13" t="s">
        <v>85</v>
      </c>
      <c r="AW132" s="13" t="s">
        <v>37</v>
      </c>
      <c r="AX132" s="13" t="s">
        <v>76</v>
      </c>
      <c r="AY132" s="157" t="s">
        <v>168</v>
      </c>
    </row>
    <row r="133" spans="2:51" s="15" customFormat="1" ht="11.25">
      <c r="B133" s="170"/>
      <c r="D133" s="150" t="s">
        <v>179</v>
      </c>
      <c r="E133" s="171" t="s">
        <v>19</v>
      </c>
      <c r="F133" s="172" t="s">
        <v>257</v>
      </c>
      <c r="H133" s="173">
        <v>102.729</v>
      </c>
      <c r="I133" s="174"/>
      <c r="L133" s="170"/>
      <c r="M133" s="175"/>
      <c r="T133" s="176"/>
      <c r="AT133" s="171" t="s">
        <v>179</v>
      </c>
      <c r="AU133" s="171" t="s">
        <v>85</v>
      </c>
      <c r="AV133" s="15" t="s">
        <v>191</v>
      </c>
      <c r="AW133" s="15" t="s">
        <v>37</v>
      </c>
      <c r="AX133" s="15" t="s">
        <v>76</v>
      </c>
      <c r="AY133" s="171" t="s">
        <v>168</v>
      </c>
    </row>
    <row r="134" spans="2:51" s="12" customFormat="1" ht="11.25">
      <c r="B134" s="149"/>
      <c r="D134" s="150" t="s">
        <v>179</v>
      </c>
      <c r="E134" s="151" t="s">
        <v>19</v>
      </c>
      <c r="F134" s="152" t="s">
        <v>1084</v>
      </c>
      <c r="H134" s="151" t="s">
        <v>19</v>
      </c>
      <c r="I134" s="153"/>
      <c r="L134" s="149"/>
      <c r="M134" s="154"/>
      <c r="T134" s="155"/>
      <c r="AT134" s="151" t="s">
        <v>179</v>
      </c>
      <c r="AU134" s="151" t="s">
        <v>85</v>
      </c>
      <c r="AV134" s="12" t="s">
        <v>83</v>
      </c>
      <c r="AW134" s="12" t="s">
        <v>37</v>
      </c>
      <c r="AX134" s="12" t="s">
        <v>76</v>
      </c>
      <c r="AY134" s="151" t="s">
        <v>168</v>
      </c>
    </row>
    <row r="135" spans="2:51" s="13" customFormat="1" ht="11.25">
      <c r="B135" s="156"/>
      <c r="D135" s="150" t="s">
        <v>179</v>
      </c>
      <c r="E135" s="157" t="s">
        <v>19</v>
      </c>
      <c r="F135" s="158" t="s">
        <v>1085</v>
      </c>
      <c r="H135" s="159">
        <v>206.38200000000001</v>
      </c>
      <c r="I135" s="160"/>
      <c r="L135" s="156"/>
      <c r="M135" s="161"/>
      <c r="T135" s="162"/>
      <c r="AT135" s="157" t="s">
        <v>179</v>
      </c>
      <c r="AU135" s="157" t="s">
        <v>85</v>
      </c>
      <c r="AV135" s="13" t="s">
        <v>85</v>
      </c>
      <c r="AW135" s="13" t="s">
        <v>37</v>
      </c>
      <c r="AX135" s="13" t="s">
        <v>76</v>
      </c>
      <c r="AY135" s="157" t="s">
        <v>168</v>
      </c>
    </row>
    <row r="136" spans="2:51" s="15" customFormat="1" ht="11.25">
      <c r="B136" s="170"/>
      <c r="D136" s="150" t="s">
        <v>179</v>
      </c>
      <c r="E136" s="171" t="s">
        <v>19</v>
      </c>
      <c r="F136" s="172" t="s">
        <v>257</v>
      </c>
      <c r="H136" s="173">
        <v>206.38200000000001</v>
      </c>
      <c r="I136" s="174"/>
      <c r="L136" s="170"/>
      <c r="M136" s="175"/>
      <c r="T136" s="176"/>
      <c r="AT136" s="171" t="s">
        <v>179</v>
      </c>
      <c r="AU136" s="171" t="s">
        <v>85</v>
      </c>
      <c r="AV136" s="15" t="s">
        <v>191</v>
      </c>
      <c r="AW136" s="15" t="s">
        <v>37</v>
      </c>
      <c r="AX136" s="15" t="s">
        <v>76</v>
      </c>
      <c r="AY136" s="171" t="s">
        <v>168</v>
      </c>
    </row>
    <row r="137" spans="2:51" s="12" customFormat="1" ht="11.25">
      <c r="B137" s="149"/>
      <c r="D137" s="150" t="s">
        <v>179</v>
      </c>
      <c r="E137" s="151" t="s">
        <v>19</v>
      </c>
      <c r="F137" s="152" t="s">
        <v>1086</v>
      </c>
      <c r="H137" s="151" t="s">
        <v>19</v>
      </c>
      <c r="I137" s="153"/>
      <c r="L137" s="149"/>
      <c r="M137" s="154"/>
      <c r="T137" s="155"/>
      <c r="AT137" s="151" t="s">
        <v>179</v>
      </c>
      <c r="AU137" s="151" t="s">
        <v>85</v>
      </c>
      <c r="AV137" s="12" t="s">
        <v>83</v>
      </c>
      <c r="AW137" s="12" t="s">
        <v>37</v>
      </c>
      <c r="AX137" s="12" t="s">
        <v>76</v>
      </c>
      <c r="AY137" s="151" t="s">
        <v>168</v>
      </c>
    </row>
    <row r="138" spans="2:51" s="13" customFormat="1" ht="11.25">
      <c r="B138" s="156"/>
      <c r="D138" s="150" t="s">
        <v>179</v>
      </c>
      <c r="E138" s="157" t="s">
        <v>19</v>
      </c>
      <c r="F138" s="158" t="s">
        <v>1087</v>
      </c>
      <c r="H138" s="159">
        <v>189.58500000000001</v>
      </c>
      <c r="I138" s="160"/>
      <c r="L138" s="156"/>
      <c r="M138" s="161"/>
      <c r="T138" s="162"/>
      <c r="AT138" s="157" t="s">
        <v>179</v>
      </c>
      <c r="AU138" s="157" t="s">
        <v>85</v>
      </c>
      <c r="AV138" s="13" t="s">
        <v>85</v>
      </c>
      <c r="AW138" s="13" t="s">
        <v>37</v>
      </c>
      <c r="AX138" s="13" t="s">
        <v>76</v>
      </c>
      <c r="AY138" s="157" t="s">
        <v>168</v>
      </c>
    </row>
    <row r="139" spans="2:51" s="15" customFormat="1" ht="11.25">
      <c r="B139" s="170"/>
      <c r="D139" s="150" t="s">
        <v>179</v>
      </c>
      <c r="E139" s="171" t="s">
        <v>19</v>
      </c>
      <c r="F139" s="172" t="s">
        <v>257</v>
      </c>
      <c r="H139" s="173">
        <v>189.58500000000001</v>
      </c>
      <c r="I139" s="174"/>
      <c r="L139" s="170"/>
      <c r="M139" s="175"/>
      <c r="T139" s="176"/>
      <c r="AT139" s="171" t="s">
        <v>179</v>
      </c>
      <c r="AU139" s="171" t="s">
        <v>85</v>
      </c>
      <c r="AV139" s="15" t="s">
        <v>191</v>
      </c>
      <c r="AW139" s="15" t="s">
        <v>37</v>
      </c>
      <c r="AX139" s="15" t="s">
        <v>76</v>
      </c>
      <c r="AY139" s="171" t="s">
        <v>168</v>
      </c>
    </row>
    <row r="140" spans="2:51" s="12" customFormat="1" ht="11.25">
      <c r="B140" s="149"/>
      <c r="D140" s="150" t="s">
        <v>179</v>
      </c>
      <c r="E140" s="151" t="s">
        <v>19</v>
      </c>
      <c r="F140" s="152" t="s">
        <v>1088</v>
      </c>
      <c r="H140" s="151" t="s">
        <v>19</v>
      </c>
      <c r="I140" s="153"/>
      <c r="L140" s="149"/>
      <c r="M140" s="154"/>
      <c r="T140" s="155"/>
      <c r="AT140" s="151" t="s">
        <v>179</v>
      </c>
      <c r="AU140" s="151" t="s">
        <v>85</v>
      </c>
      <c r="AV140" s="12" t="s">
        <v>83</v>
      </c>
      <c r="AW140" s="12" t="s">
        <v>37</v>
      </c>
      <c r="AX140" s="12" t="s">
        <v>76</v>
      </c>
      <c r="AY140" s="151" t="s">
        <v>168</v>
      </c>
    </row>
    <row r="141" spans="2:51" s="13" customFormat="1" ht="11.25">
      <c r="B141" s="156"/>
      <c r="D141" s="150" t="s">
        <v>179</v>
      </c>
      <c r="E141" s="157" t="s">
        <v>19</v>
      </c>
      <c r="F141" s="158" t="s">
        <v>1089</v>
      </c>
      <c r="H141" s="159">
        <v>69.036000000000001</v>
      </c>
      <c r="I141" s="160"/>
      <c r="L141" s="156"/>
      <c r="M141" s="161"/>
      <c r="T141" s="162"/>
      <c r="AT141" s="157" t="s">
        <v>179</v>
      </c>
      <c r="AU141" s="157" t="s">
        <v>85</v>
      </c>
      <c r="AV141" s="13" t="s">
        <v>85</v>
      </c>
      <c r="AW141" s="13" t="s">
        <v>37</v>
      </c>
      <c r="AX141" s="13" t="s">
        <v>76</v>
      </c>
      <c r="AY141" s="157" t="s">
        <v>168</v>
      </c>
    </row>
    <row r="142" spans="2:51" s="15" customFormat="1" ht="11.25">
      <c r="B142" s="170"/>
      <c r="D142" s="150" t="s">
        <v>179</v>
      </c>
      <c r="E142" s="171" t="s">
        <v>19</v>
      </c>
      <c r="F142" s="172" t="s">
        <v>257</v>
      </c>
      <c r="H142" s="173">
        <v>69.036000000000001</v>
      </c>
      <c r="I142" s="174"/>
      <c r="L142" s="170"/>
      <c r="M142" s="175"/>
      <c r="T142" s="176"/>
      <c r="AT142" s="171" t="s">
        <v>179</v>
      </c>
      <c r="AU142" s="171" t="s">
        <v>85</v>
      </c>
      <c r="AV142" s="15" t="s">
        <v>191</v>
      </c>
      <c r="AW142" s="15" t="s">
        <v>37</v>
      </c>
      <c r="AX142" s="15" t="s">
        <v>76</v>
      </c>
      <c r="AY142" s="171" t="s">
        <v>168</v>
      </c>
    </row>
    <row r="143" spans="2:51" s="12" customFormat="1" ht="11.25">
      <c r="B143" s="149"/>
      <c r="D143" s="150" t="s">
        <v>179</v>
      </c>
      <c r="E143" s="151" t="s">
        <v>19</v>
      </c>
      <c r="F143" s="152" t="s">
        <v>1090</v>
      </c>
      <c r="H143" s="151" t="s">
        <v>19</v>
      </c>
      <c r="I143" s="153"/>
      <c r="L143" s="149"/>
      <c r="M143" s="154"/>
      <c r="T143" s="155"/>
      <c r="AT143" s="151" t="s">
        <v>179</v>
      </c>
      <c r="AU143" s="151" t="s">
        <v>85</v>
      </c>
      <c r="AV143" s="12" t="s">
        <v>83</v>
      </c>
      <c r="AW143" s="12" t="s">
        <v>37</v>
      </c>
      <c r="AX143" s="12" t="s">
        <v>76</v>
      </c>
      <c r="AY143" s="151" t="s">
        <v>168</v>
      </c>
    </row>
    <row r="144" spans="2:51" s="13" customFormat="1" ht="11.25">
      <c r="B144" s="156"/>
      <c r="D144" s="150" t="s">
        <v>179</v>
      </c>
      <c r="E144" s="157" t="s">
        <v>19</v>
      </c>
      <c r="F144" s="158" t="s">
        <v>1091</v>
      </c>
      <c r="H144" s="159">
        <v>18.347999999999999</v>
      </c>
      <c r="I144" s="160"/>
      <c r="L144" s="156"/>
      <c r="M144" s="161"/>
      <c r="T144" s="162"/>
      <c r="AT144" s="157" t="s">
        <v>179</v>
      </c>
      <c r="AU144" s="157" t="s">
        <v>85</v>
      </c>
      <c r="AV144" s="13" t="s">
        <v>85</v>
      </c>
      <c r="AW144" s="13" t="s">
        <v>37</v>
      </c>
      <c r="AX144" s="13" t="s">
        <v>76</v>
      </c>
      <c r="AY144" s="157" t="s">
        <v>168</v>
      </c>
    </row>
    <row r="145" spans="2:65" s="15" customFormat="1" ht="11.25">
      <c r="B145" s="170"/>
      <c r="D145" s="150" t="s">
        <v>179</v>
      </c>
      <c r="E145" s="171" t="s">
        <v>19</v>
      </c>
      <c r="F145" s="172" t="s">
        <v>257</v>
      </c>
      <c r="H145" s="173">
        <v>18.347999999999999</v>
      </c>
      <c r="I145" s="174"/>
      <c r="L145" s="170"/>
      <c r="M145" s="175"/>
      <c r="T145" s="176"/>
      <c r="AT145" s="171" t="s">
        <v>179</v>
      </c>
      <c r="AU145" s="171" t="s">
        <v>85</v>
      </c>
      <c r="AV145" s="15" t="s">
        <v>191</v>
      </c>
      <c r="AW145" s="15" t="s">
        <v>37</v>
      </c>
      <c r="AX145" s="15" t="s">
        <v>76</v>
      </c>
      <c r="AY145" s="171" t="s">
        <v>168</v>
      </c>
    </row>
    <row r="146" spans="2:65" s="12" customFormat="1" ht="22.5">
      <c r="B146" s="149"/>
      <c r="D146" s="150" t="s">
        <v>179</v>
      </c>
      <c r="E146" s="151" t="s">
        <v>19</v>
      </c>
      <c r="F146" s="152" t="s">
        <v>636</v>
      </c>
      <c r="H146" s="151" t="s">
        <v>19</v>
      </c>
      <c r="I146" s="153"/>
      <c r="L146" s="149"/>
      <c r="M146" s="154"/>
      <c r="T146" s="155"/>
      <c r="AT146" s="151" t="s">
        <v>179</v>
      </c>
      <c r="AU146" s="151" t="s">
        <v>85</v>
      </c>
      <c r="AV146" s="12" t="s">
        <v>83</v>
      </c>
      <c r="AW146" s="12" t="s">
        <v>37</v>
      </c>
      <c r="AX146" s="12" t="s">
        <v>76</v>
      </c>
      <c r="AY146" s="151" t="s">
        <v>168</v>
      </c>
    </row>
    <row r="147" spans="2:65" s="14" customFormat="1" ht="11.25">
      <c r="B147" s="163"/>
      <c r="D147" s="150" t="s">
        <v>179</v>
      </c>
      <c r="E147" s="164" t="s">
        <v>19</v>
      </c>
      <c r="F147" s="165" t="s">
        <v>183</v>
      </c>
      <c r="H147" s="166">
        <v>586.08000000000004</v>
      </c>
      <c r="I147" s="167"/>
      <c r="L147" s="163"/>
      <c r="M147" s="168"/>
      <c r="T147" s="169"/>
      <c r="AT147" s="164" t="s">
        <v>179</v>
      </c>
      <c r="AU147" s="164" t="s">
        <v>85</v>
      </c>
      <c r="AV147" s="14" t="s">
        <v>175</v>
      </c>
      <c r="AW147" s="14" t="s">
        <v>37</v>
      </c>
      <c r="AX147" s="14" t="s">
        <v>83</v>
      </c>
      <c r="AY147" s="164" t="s">
        <v>168</v>
      </c>
    </row>
    <row r="148" spans="2:65" s="1" customFormat="1" ht="16.5" customHeight="1">
      <c r="B148" s="33"/>
      <c r="C148" s="181" t="s">
        <v>207</v>
      </c>
      <c r="D148" s="181" t="s">
        <v>446</v>
      </c>
      <c r="E148" s="182" t="s">
        <v>637</v>
      </c>
      <c r="F148" s="183" t="s">
        <v>638</v>
      </c>
      <c r="G148" s="184" t="s">
        <v>334</v>
      </c>
      <c r="H148" s="185">
        <v>975.30899999999997</v>
      </c>
      <c r="I148" s="186"/>
      <c r="J148" s="187">
        <f>ROUND(I148*H148,2)</f>
        <v>0</v>
      </c>
      <c r="K148" s="183" t="s">
        <v>322</v>
      </c>
      <c r="L148" s="188"/>
      <c r="M148" s="189" t="s">
        <v>19</v>
      </c>
      <c r="N148" s="190" t="s">
        <v>47</v>
      </c>
      <c r="P148" s="141">
        <f>O148*H148</f>
        <v>0</v>
      </c>
      <c r="Q148" s="141">
        <v>1</v>
      </c>
      <c r="R148" s="141">
        <f>Q148*H148</f>
        <v>975.30899999999997</v>
      </c>
      <c r="S148" s="141">
        <v>0</v>
      </c>
      <c r="T148" s="142">
        <f>S148*H148</f>
        <v>0</v>
      </c>
      <c r="AR148" s="143" t="s">
        <v>230</v>
      </c>
      <c r="AT148" s="143" t="s">
        <v>446</v>
      </c>
      <c r="AU148" s="143" t="s">
        <v>85</v>
      </c>
      <c r="AY148" s="18" t="s">
        <v>168</v>
      </c>
      <c r="BE148" s="144">
        <f>IF(N148="základní",J148,0)</f>
        <v>0</v>
      </c>
      <c r="BF148" s="144">
        <f>IF(N148="snížená",J148,0)</f>
        <v>0</v>
      </c>
      <c r="BG148" s="144">
        <f>IF(N148="zákl. přenesená",J148,0)</f>
        <v>0</v>
      </c>
      <c r="BH148" s="144">
        <f>IF(N148="sníž. přenesená",J148,0)</f>
        <v>0</v>
      </c>
      <c r="BI148" s="144">
        <f>IF(N148="nulová",J148,0)</f>
        <v>0</v>
      </c>
      <c r="BJ148" s="18" t="s">
        <v>83</v>
      </c>
      <c r="BK148" s="144">
        <f>ROUND(I148*H148,2)</f>
        <v>0</v>
      </c>
      <c r="BL148" s="18" t="s">
        <v>175</v>
      </c>
      <c r="BM148" s="143" t="s">
        <v>1092</v>
      </c>
    </row>
    <row r="149" spans="2:65" s="1" customFormat="1" ht="39">
      <c r="B149" s="33"/>
      <c r="D149" s="150" t="s">
        <v>324</v>
      </c>
      <c r="F149" s="177" t="s">
        <v>640</v>
      </c>
      <c r="I149" s="147"/>
      <c r="L149" s="33"/>
      <c r="M149" s="148"/>
      <c r="T149" s="54"/>
      <c r="AT149" s="18" t="s">
        <v>324</v>
      </c>
      <c r="AU149" s="18" t="s">
        <v>85</v>
      </c>
    </row>
    <row r="150" spans="2:65" s="12" customFormat="1" ht="22.5">
      <c r="B150" s="149"/>
      <c r="D150" s="150" t="s">
        <v>179</v>
      </c>
      <c r="E150" s="151" t="s">
        <v>19</v>
      </c>
      <c r="F150" s="152" t="s">
        <v>641</v>
      </c>
      <c r="H150" s="151" t="s">
        <v>19</v>
      </c>
      <c r="I150" s="153"/>
      <c r="L150" s="149"/>
      <c r="M150" s="154"/>
      <c r="T150" s="155"/>
      <c r="AT150" s="151" t="s">
        <v>179</v>
      </c>
      <c r="AU150" s="151" t="s">
        <v>85</v>
      </c>
      <c r="AV150" s="12" t="s">
        <v>83</v>
      </c>
      <c r="AW150" s="12" t="s">
        <v>37</v>
      </c>
      <c r="AX150" s="12" t="s">
        <v>76</v>
      </c>
      <c r="AY150" s="151" t="s">
        <v>168</v>
      </c>
    </row>
    <row r="151" spans="2:65" s="13" customFormat="1" ht="11.25">
      <c r="B151" s="156"/>
      <c r="D151" s="150" t="s">
        <v>179</v>
      </c>
      <c r="E151" s="157" t="s">
        <v>19</v>
      </c>
      <c r="F151" s="158" t="s">
        <v>1093</v>
      </c>
      <c r="H151" s="159">
        <v>975.30899999999997</v>
      </c>
      <c r="I151" s="160"/>
      <c r="L151" s="156"/>
      <c r="M151" s="161"/>
      <c r="T151" s="162"/>
      <c r="AT151" s="157" t="s">
        <v>179</v>
      </c>
      <c r="AU151" s="157" t="s">
        <v>85</v>
      </c>
      <c r="AV151" s="13" t="s">
        <v>85</v>
      </c>
      <c r="AW151" s="13" t="s">
        <v>37</v>
      </c>
      <c r="AX151" s="13" t="s">
        <v>76</v>
      </c>
      <c r="AY151" s="157" t="s">
        <v>168</v>
      </c>
    </row>
    <row r="152" spans="2:65" s="14" customFormat="1" ht="11.25">
      <c r="B152" s="163"/>
      <c r="D152" s="150" t="s">
        <v>179</v>
      </c>
      <c r="E152" s="164" t="s">
        <v>19</v>
      </c>
      <c r="F152" s="165" t="s">
        <v>183</v>
      </c>
      <c r="H152" s="166">
        <v>975.30899999999997</v>
      </c>
      <c r="I152" s="167"/>
      <c r="L152" s="163"/>
      <c r="M152" s="168"/>
      <c r="T152" s="169"/>
      <c r="AT152" s="164" t="s">
        <v>179</v>
      </c>
      <c r="AU152" s="164" t="s">
        <v>85</v>
      </c>
      <c r="AV152" s="14" t="s">
        <v>175</v>
      </c>
      <c r="AW152" s="14" t="s">
        <v>37</v>
      </c>
      <c r="AX152" s="14" t="s">
        <v>83</v>
      </c>
      <c r="AY152" s="164" t="s">
        <v>168</v>
      </c>
    </row>
    <row r="153" spans="2:65" s="1" customFormat="1" ht="37.9" customHeight="1">
      <c r="B153" s="33"/>
      <c r="C153" s="132" t="s">
        <v>218</v>
      </c>
      <c r="D153" s="132" t="s">
        <v>170</v>
      </c>
      <c r="E153" s="133" t="s">
        <v>399</v>
      </c>
      <c r="F153" s="134" t="s">
        <v>400</v>
      </c>
      <c r="G153" s="135" t="s">
        <v>334</v>
      </c>
      <c r="H153" s="136">
        <v>2066.9470000000001</v>
      </c>
      <c r="I153" s="137"/>
      <c r="J153" s="138">
        <f>ROUND(I153*H153,2)</f>
        <v>0</v>
      </c>
      <c r="K153" s="134" t="s">
        <v>174</v>
      </c>
      <c r="L153" s="33"/>
      <c r="M153" s="139" t="s">
        <v>19</v>
      </c>
      <c r="N153" s="140" t="s">
        <v>47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175</v>
      </c>
      <c r="AT153" s="143" t="s">
        <v>170</v>
      </c>
      <c r="AU153" s="143" t="s">
        <v>85</v>
      </c>
      <c r="AY153" s="18" t="s">
        <v>168</v>
      </c>
      <c r="BE153" s="144">
        <f>IF(N153="základní",J153,0)</f>
        <v>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8" t="s">
        <v>83</v>
      </c>
      <c r="BK153" s="144">
        <f>ROUND(I153*H153,2)</f>
        <v>0</v>
      </c>
      <c r="BL153" s="18" t="s">
        <v>175</v>
      </c>
      <c r="BM153" s="143" t="s">
        <v>1094</v>
      </c>
    </row>
    <row r="154" spans="2:65" s="1" customFormat="1" ht="11.25">
      <c r="B154" s="33"/>
      <c r="D154" s="145" t="s">
        <v>177</v>
      </c>
      <c r="F154" s="146" t="s">
        <v>402</v>
      </c>
      <c r="I154" s="147"/>
      <c r="L154" s="33"/>
      <c r="M154" s="148"/>
      <c r="T154" s="54"/>
      <c r="AT154" s="18" t="s">
        <v>177</v>
      </c>
      <c r="AU154" s="18" t="s">
        <v>85</v>
      </c>
    </row>
    <row r="155" spans="2:65" s="12" customFormat="1" ht="11.25">
      <c r="B155" s="149"/>
      <c r="D155" s="150" t="s">
        <v>179</v>
      </c>
      <c r="E155" s="151" t="s">
        <v>19</v>
      </c>
      <c r="F155" s="152" t="s">
        <v>403</v>
      </c>
      <c r="H155" s="151" t="s">
        <v>19</v>
      </c>
      <c r="I155" s="153"/>
      <c r="L155" s="149"/>
      <c r="M155" s="154"/>
      <c r="T155" s="155"/>
      <c r="AT155" s="151" t="s">
        <v>179</v>
      </c>
      <c r="AU155" s="151" t="s">
        <v>85</v>
      </c>
      <c r="AV155" s="12" t="s">
        <v>83</v>
      </c>
      <c r="AW155" s="12" t="s">
        <v>37</v>
      </c>
      <c r="AX155" s="12" t="s">
        <v>76</v>
      </c>
      <c r="AY155" s="151" t="s">
        <v>168</v>
      </c>
    </row>
    <row r="156" spans="2:65" s="13" customFormat="1" ht="11.25">
      <c r="B156" s="156"/>
      <c r="D156" s="150" t="s">
        <v>179</v>
      </c>
      <c r="E156" s="157" t="s">
        <v>19</v>
      </c>
      <c r="F156" s="158" t="s">
        <v>1095</v>
      </c>
      <c r="H156" s="159">
        <v>2066.9470000000001</v>
      </c>
      <c r="I156" s="160"/>
      <c r="L156" s="156"/>
      <c r="M156" s="161"/>
      <c r="T156" s="162"/>
      <c r="AT156" s="157" t="s">
        <v>179</v>
      </c>
      <c r="AU156" s="157" t="s">
        <v>85</v>
      </c>
      <c r="AV156" s="13" t="s">
        <v>85</v>
      </c>
      <c r="AW156" s="13" t="s">
        <v>37</v>
      </c>
      <c r="AX156" s="13" t="s">
        <v>76</v>
      </c>
      <c r="AY156" s="157" t="s">
        <v>168</v>
      </c>
    </row>
    <row r="157" spans="2:65" s="14" customFormat="1" ht="11.25">
      <c r="B157" s="163"/>
      <c r="D157" s="150" t="s">
        <v>179</v>
      </c>
      <c r="E157" s="164" t="s">
        <v>19</v>
      </c>
      <c r="F157" s="165" t="s">
        <v>183</v>
      </c>
      <c r="H157" s="166">
        <v>2066.9470000000001</v>
      </c>
      <c r="I157" s="167"/>
      <c r="L157" s="163"/>
      <c r="M157" s="168"/>
      <c r="T157" s="169"/>
      <c r="AT157" s="164" t="s">
        <v>179</v>
      </c>
      <c r="AU157" s="164" t="s">
        <v>85</v>
      </c>
      <c r="AV157" s="14" t="s">
        <v>175</v>
      </c>
      <c r="AW157" s="14" t="s">
        <v>37</v>
      </c>
      <c r="AX157" s="14" t="s">
        <v>83</v>
      </c>
      <c r="AY157" s="164" t="s">
        <v>168</v>
      </c>
    </row>
    <row r="158" spans="2:65" s="1" customFormat="1" ht="44.25" customHeight="1">
      <c r="B158" s="33"/>
      <c r="C158" s="132" t="s">
        <v>230</v>
      </c>
      <c r="D158" s="132" t="s">
        <v>170</v>
      </c>
      <c r="E158" s="133" t="s">
        <v>563</v>
      </c>
      <c r="F158" s="134" t="s">
        <v>564</v>
      </c>
      <c r="G158" s="135" t="s">
        <v>283</v>
      </c>
      <c r="H158" s="136">
        <v>102</v>
      </c>
      <c r="I158" s="137"/>
      <c r="J158" s="138">
        <f>ROUND(I158*H158,2)</f>
        <v>0</v>
      </c>
      <c r="K158" s="134" t="s">
        <v>174</v>
      </c>
      <c r="L158" s="33"/>
      <c r="M158" s="139" t="s">
        <v>19</v>
      </c>
      <c r="N158" s="140" t="s">
        <v>47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175</v>
      </c>
      <c r="AT158" s="143" t="s">
        <v>170</v>
      </c>
      <c r="AU158" s="143" t="s">
        <v>85</v>
      </c>
      <c r="AY158" s="18" t="s">
        <v>168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8" t="s">
        <v>83</v>
      </c>
      <c r="BK158" s="144">
        <f>ROUND(I158*H158,2)</f>
        <v>0</v>
      </c>
      <c r="BL158" s="18" t="s">
        <v>175</v>
      </c>
      <c r="BM158" s="143" t="s">
        <v>1096</v>
      </c>
    </row>
    <row r="159" spans="2:65" s="1" customFormat="1" ht="11.25">
      <c r="B159" s="33"/>
      <c r="D159" s="145" t="s">
        <v>177</v>
      </c>
      <c r="F159" s="146" t="s">
        <v>566</v>
      </c>
      <c r="I159" s="147"/>
      <c r="L159" s="33"/>
      <c r="M159" s="148"/>
      <c r="T159" s="54"/>
      <c r="AT159" s="18" t="s">
        <v>177</v>
      </c>
      <c r="AU159" s="18" t="s">
        <v>85</v>
      </c>
    </row>
    <row r="160" spans="2:65" s="12" customFormat="1" ht="22.5">
      <c r="B160" s="149"/>
      <c r="D160" s="150" t="s">
        <v>179</v>
      </c>
      <c r="E160" s="151" t="s">
        <v>19</v>
      </c>
      <c r="F160" s="152" t="s">
        <v>567</v>
      </c>
      <c r="H160" s="151" t="s">
        <v>19</v>
      </c>
      <c r="I160" s="153"/>
      <c r="L160" s="149"/>
      <c r="M160" s="154"/>
      <c r="T160" s="155"/>
      <c r="AT160" s="151" t="s">
        <v>179</v>
      </c>
      <c r="AU160" s="151" t="s">
        <v>85</v>
      </c>
      <c r="AV160" s="12" t="s">
        <v>83</v>
      </c>
      <c r="AW160" s="12" t="s">
        <v>37</v>
      </c>
      <c r="AX160" s="12" t="s">
        <v>76</v>
      </c>
      <c r="AY160" s="151" t="s">
        <v>168</v>
      </c>
    </row>
    <row r="161" spans="2:65" s="12" customFormat="1" ht="11.25">
      <c r="B161" s="149"/>
      <c r="D161" s="150" t="s">
        <v>179</v>
      </c>
      <c r="E161" s="151" t="s">
        <v>19</v>
      </c>
      <c r="F161" s="152" t="s">
        <v>181</v>
      </c>
      <c r="H161" s="151" t="s">
        <v>19</v>
      </c>
      <c r="I161" s="153"/>
      <c r="L161" s="149"/>
      <c r="M161" s="154"/>
      <c r="T161" s="155"/>
      <c r="AT161" s="151" t="s">
        <v>179</v>
      </c>
      <c r="AU161" s="151" t="s">
        <v>85</v>
      </c>
      <c r="AV161" s="12" t="s">
        <v>83</v>
      </c>
      <c r="AW161" s="12" t="s">
        <v>37</v>
      </c>
      <c r="AX161" s="12" t="s">
        <v>76</v>
      </c>
      <c r="AY161" s="151" t="s">
        <v>168</v>
      </c>
    </row>
    <row r="162" spans="2:65" s="13" customFormat="1" ht="11.25">
      <c r="B162" s="156"/>
      <c r="D162" s="150" t="s">
        <v>179</v>
      </c>
      <c r="E162" s="157" t="s">
        <v>19</v>
      </c>
      <c r="F162" s="158" t="s">
        <v>1097</v>
      </c>
      <c r="H162" s="159">
        <v>102</v>
      </c>
      <c r="I162" s="160"/>
      <c r="L162" s="156"/>
      <c r="M162" s="161"/>
      <c r="T162" s="162"/>
      <c r="AT162" s="157" t="s">
        <v>179</v>
      </c>
      <c r="AU162" s="157" t="s">
        <v>85</v>
      </c>
      <c r="AV162" s="13" t="s">
        <v>85</v>
      </c>
      <c r="AW162" s="13" t="s">
        <v>37</v>
      </c>
      <c r="AX162" s="13" t="s">
        <v>76</v>
      </c>
      <c r="AY162" s="157" t="s">
        <v>168</v>
      </c>
    </row>
    <row r="163" spans="2:65" s="14" customFormat="1" ht="11.25">
      <c r="B163" s="163"/>
      <c r="D163" s="150" t="s">
        <v>179</v>
      </c>
      <c r="E163" s="164" t="s">
        <v>19</v>
      </c>
      <c r="F163" s="165" t="s">
        <v>183</v>
      </c>
      <c r="H163" s="166">
        <v>102</v>
      </c>
      <c r="I163" s="167"/>
      <c r="L163" s="163"/>
      <c r="M163" s="168"/>
      <c r="T163" s="169"/>
      <c r="AT163" s="164" t="s">
        <v>179</v>
      </c>
      <c r="AU163" s="164" t="s">
        <v>85</v>
      </c>
      <c r="AV163" s="14" t="s">
        <v>175</v>
      </c>
      <c r="AW163" s="14" t="s">
        <v>37</v>
      </c>
      <c r="AX163" s="14" t="s">
        <v>83</v>
      </c>
      <c r="AY163" s="164" t="s">
        <v>168</v>
      </c>
    </row>
    <row r="164" spans="2:65" s="1" customFormat="1" ht="33" customHeight="1">
      <c r="B164" s="33"/>
      <c r="C164" s="132" t="s">
        <v>241</v>
      </c>
      <c r="D164" s="132" t="s">
        <v>170</v>
      </c>
      <c r="E164" s="133" t="s">
        <v>647</v>
      </c>
      <c r="F164" s="134" t="s">
        <v>648</v>
      </c>
      <c r="G164" s="135" t="s">
        <v>173</v>
      </c>
      <c r="H164" s="136">
        <v>1953.6</v>
      </c>
      <c r="I164" s="137"/>
      <c r="J164" s="138">
        <f>ROUND(I164*H164,2)</f>
        <v>0</v>
      </c>
      <c r="K164" s="134" t="s">
        <v>174</v>
      </c>
      <c r="L164" s="33"/>
      <c r="M164" s="139" t="s">
        <v>19</v>
      </c>
      <c r="N164" s="140" t="s">
        <v>47</v>
      </c>
      <c r="P164" s="141">
        <f>O164*H164</f>
        <v>0</v>
      </c>
      <c r="Q164" s="141">
        <v>0</v>
      </c>
      <c r="R164" s="141">
        <f>Q164*H164</f>
        <v>0</v>
      </c>
      <c r="S164" s="141">
        <v>0</v>
      </c>
      <c r="T164" s="142">
        <f>S164*H164</f>
        <v>0</v>
      </c>
      <c r="AR164" s="143" t="s">
        <v>175</v>
      </c>
      <c r="AT164" s="143" t="s">
        <v>170</v>
      </c>
      <c r="AU164" s="143" t="s">
        <v>85</v>
      </c>
      <c r="AY164" s="18" t="s">
        <v>168</v>
      </c>
      <c r="BE164" s="144">
        <f>IF(N164="základní",J164,0)</f>
        <v>0</v>
      </c>
      <c r="BF164" s="144">
        <f>IF(N164="snížená",J164,0)</f>
        <v>0</v>
      </c>
      <c r="BG164" s="144">
        <f>IF(N164="zákl. přenesená",J164,0)</f>
        <v>0</v>
      </c>
      <c r="BH164" s="144">
        <f>IF(N164="sníž. přenesená",J164,0)</f>
        <v>0</v>
      </c>
      <c r="BI164" s="144">
        <f>IF(N164="nulová",J164,0)</f>
        <v>0</v>
      </c>
      <c r="BJ164" s="18" t="s">
        <v>83</v>
      </c>
      <c r="BK164" s="144">
        <f>ROUND(I164*H164,2)</f>
        <v>0</v>
      </c>
      <c r="BL164" s="18" t="s">
        <v>175</v>
      </c>
      <c r="BM164" s="143" t="s">
        <v>1098</v>
      </c>
    </row>
    <row r="165" spans="2:65" s="1" customFormat="1" ht="11.25">
      <c r="B165" s="33"/>
      <c r="D165" s="145" t="s">
        <v>177</v>
      </c>
      <c r="F165" s="146" t="s">
        <v>746</v>
      </c>
      <c r="I165" s="147"/>
      <c r="L165" s="33"/>
      <c r="M165" s="148"/>
      <c r="T165" s="54"/>
      <c r="AT165" s="18" t="s">
        <v>177</v>
      </c>
      <c r="AU165" s="18" t="s">
        <v>85</v>
      </c>
    </row>
    <row r="166" spans="2:65" s="12" customFormat="1" ht="22.5">
      <c r="B166" s="149"/>
      <c r="D166" s="150" t="s">
        <v>179</v>
      </c>
      <c r="E166" s="151" t="s">
        <v>19</v>
      </c>
      <c r="F166" s="152" t="s">
        <v>650</v>
      </c>
      <c r="H166" s="151" t="s">
        <v>19</v>
      </c>
      <c r="I166" s="153"/>
      <c r="L166" s="149"/>
      <c r="M166" s="154"/>
      <c r="T166" s="155"/>
      <c r="AT166" s="151" t="s">
        <v>179</v>
      </c>
      <c r="AU166" s="151" t="s">
        <v>85</v>
      </c>
      <c r="AV166" s="12" t="s">
        <v>83</v>
      </c>
      <c r="AW166" s="12" t="s">
        <v>37</v>
      </c>
      <c r="AX166" s="12" t="s">
        <v>76</v>
      </c>
      <c r="AY166" s="151" t="s">
        <v>168</v>
      </c>
    </row>
    <row r="167" spans="2:65" s="12" customFormat="1" ht="11.25">
      <c r="B167" s="149"/>
      <c r="D167" s="150" t="s">
        <v>179</v>
      </c>
      <c r="E167" s="151" t="s">
        <v>19</v>
      </c>
      <c r="F167" s="152" t="s">
        <v>1099</v>
      </c>
      <c r="H167" s="151" t="s">
        <v>19</v>
      </c>
      <c r="I167" s="153"/>
      <c r="L167" s="149"/>
      <c r="M167" s="154"/>
      <c r="T167" s="155"/>
      <c r="AT167" s="151" t="s">
        <v>179</v>
      </c>
      <c r="AU167" s="151" t="s">
        <v>85</v>
      </c>
      <c r="AV167" s="12" t="s">
        <v>83</v>
      </c>
      <c r="AW167" s="12" t="s">
        <v>37</v>
      </c>
      <c r="AX167" s="12" t="s">
        <v>76</v>
      </c>
      <c r="AY167" s="151" t="s">
        <v>168</v>
      </c>
    </row>
    <row r="168" spans="2:65" s="12" customFormat="1" ht="11.25">
      <c r="B168" s="149"/>
      <c r="D168" s="150" t="s">
        <v>179</v>
      </c>
      <c r="E168" s="151" t="s">
        <v>19</v>
      </c>
      <c r="F168" s="152" t="s">
        <v>1082</v>
      </c>
      <c r="H168" s="151" t="s">
        <v>19</v>
      </c>
      <c r="I168" s="153"/>
      <c r="L168" s="149"/>
      <c r="M168" s="154"/>
      <c r="T168" s="155"/>
      <c r="AT168" s="151" t="s">
        <v>179</v>
      </c>
      <c r="AU168" s="151" t="s">
        <v>85</v>
      </c>
      <c r="AV168" s="12" t="s">
        <v>83</v>
      </c>
      <c r="AW168" s="12" t="s">
        <v>37</v>
      </c>
      <c r="AX168" s="12" t="s">
        <v>76</v>
      </c>
      <c r="AY168" s="151" t="s">
        <v>168</v>
      </c>
    </row>
    <row r="169" spans="2:65" s="13" customFormat="1" ht="11.25">
      <c r="B169" s="156"/>
      <c r="D169" s="150" t="s">
        <v>179</v>
      </c>
      <c r="E169" s="157" t="s">
        <v>19</v>
      </c>
      <c r="F169" s="158" t="s">
        <v>1100</v>
      </c>
      <c r="H169" s="159">
        <v>342.43</v>
      </c>
      <c r="I169" s="160"/>
      <c r="L169" s="156"/>
      <c r="M169" s="161"/>
      <c r="T169" s="162"/>
      <c r="AT169" s="157" t="s">
        <v>179</v>
      </c>
      <c r="AU169" s="157" t="s">
        <v>85</v>
      </c>
      <c r="AV169" s="13" t="s">
        <v>85</v>
      </c>
      <c r="AW169" s="13" t="s">
        <v>37</v>
      </c>
      <c r="AX169" s="13" t="s">
        <v>76</v>
      </c>
      <c r="AY169" s="157" t="s">
        <v>168</v>
      </c>
    </row>
    <row r="170" spans="2:65" s="15" customFormat="1" ht="11.25">
      <c r="B170" s="170"/>
      <c r="D170" s="150" t="s">
        <v>179</v>
      </c>
      <c r="E170" s="171" t="s">
        <v>19</v>
      </c>
      <c r="F170" s="172" t="s">
        <v>257</v>
      </c>
      <c r="H170" s="173">
        <v>342.43</v>
      </c>
      <c r="I170" s="174"/>
      <c r="L170" s="170"/>
      <c r="M170" s="175"/>
      <c r="T170" s="176"/>
      <c r="AT170" s="171" t="s">
        <v>179</v>
      </c>
      <c r="AU170" s="171" t="s">
        <v>85</v>
      </c>
      <c r="AV170" s="15" t="s">
        <v>191</v>
      </c>
      <c r="AW170" s="15" t="s">
        <v>37</v>
      </c>
      <c r="AX170" s="15" t="s">
        <v>76</v>
      </c>
      <c r="AY170" s="171" t="s">
        <v>168</v>
      </c>
    </row>
    <row r="171" spans="2:65" s="12" customFormat="1" ht="11.25">
      <c r="B171" s="149"/>
      <c r="D171" s="150" t="s">
        <v>179</v>
      </c>
      <c r="E171" s="151" t="s">
        <v>19</v>
      </c>
      <c r="F171" s="152" t="s">
        <v>1084</v>
      </c>
      <c r="H171" s="151" t="s">
        <v>19</v>
      </c>
      <c r="I171" s="153"/>
      <c r="L171" s="149"/>
      <c r="M171" s="154"/>
      <c r="T171" s="155"/>
      <c r="AT171" s="151" t="s">
        <v>179</v>
      </c>
      <c r="AU171" s="151" t="s">
        <v>85</v>
      </c>
      <c r="AV171" s="12" t="s">
        <v>83</v>
      </c>
      <c r="AW171" s="12" t="s">
        <v>37</v>
      </c>
      <c r="AX171" s="12" t="s">
        <v>76</v>
      </c>
      <c r="AY171" s="151" t="s">
        <v>168</v>
      </c>
    </row>
    <row r="172" spans="2:65" s="13" customFormat="1" ht="11.25">
      <c r="B172" s="156"/>
      <c r="D172" s="150" t="s">
        <v>179</v>
      </c>
      <c r="E172" s="157" t="s">
        <v>19</v>
      </c>
      <c r="F172" s="158" t="s">
        <v>1101</v>
      </c>
      <c r="H172" s="159">
        <v>687.94</v>
      </c>
      <c r="I172" s="160"/>
      <c r="L172" s="156"/>
      <c r="M172" s="161"/>
      <c r="T172" s="162"/>
      <c r="AT172" s="157" t="s">
        <v>179</v>
      </c>
      <c r="AU172" s="157" t="s">
        <v>85</v>
      </c>
      <c r="AV172" s="13" t="s">
        <v>85</v>
      </c>
      <c r="AW172" s="13" t="s">
        <v>37</v>
      </c>
      <c r="AX172" s="13" t="s">
        <v>76</v>
      </c>
      <c r="AY172" s="157" t="s">
        <v>168</v>
      </c>
    </row>
    <row r="173" spans="2:65" s="15" customFormat="1" ht="11.25">
      <c r="B173" s="170"/>
      <c r="D173" s="150" t="s">
        <v>179</v>
      </c>
      <c r="E173" s="171" t="s">
        <v>19</v>
      </c>
      <c r="F173" s="172" t="s">
        <v>257</v>
      </c>
      <c r="H173" s="173">
        <v>687.94</v>
      </c>
      <c r="I173" s="174"/>
      <c r="L173" s="170"/>
      <c r="M173" s="175"/>
      <c r="T173" s="176"/>
      <c r="AT173" s="171" t="s">
        <v>179</v>
      </c>
      <c r="AU173" s="171" t="s">
        <v>85</v>
      </c>
      <c r="AV173" s="15" t="s">
        <v>191</v>
      </c>
      <c r="AW173" s="15" t="s">
        <v>37</v>
      </c>
      <c r="AX173" s="15" t="s">
        <v>76</v>
      </c>
      <c r="AY173" s="171" t="s">
        <v>168</v>
      </c>
    </row>
    <row r="174" spans="2:65" s="12" customFormat="1" ht="11.25">
      <c r="B174" s="149"/>
      <c r="D174" s="150" t="s">
        <v>179</v>
      </c>
      <c r="E174" s="151" t="s">
        <v>19</v>
      </c>
      <c r="F174" s="152" t="s">
        <v>1086</v>
      </c>
      <c r="H174" s="151" t="s">
        <v>19</v>
      </c>
      <c r="I174" s="153"/>
      <c r="L174" s="149"/>
      <c r="M174" s="154"/>
      <c r="T174" s="155"/>
      <c r="AT174" s="151" t="s">
        <v>179</v>
      </c>
      <c r="AU174" s="151" t="s">
        <v>85</v>
      </c>
      <c r="AV174" s="12" t="s">
        <v>83</v>
      </c>
      <c r="AW174" s="12" t="s">
        <v>37</v>
      </c>
      <c r="AX174" s="12" t="s">
        <v>76</v>
      </c>
      <c r="AY174" s="151" t="s">
        <v>168</v>
      </c>
    </row>
    <row r="175" spans="2:65" s="13" customFormat="1" ht="11.25">
      <c r="B175" s="156"/>
      <c r="D175" s="150" t="s">
        <v>179</v>
      </c>
      <c r="E175" s="157" t="s">
        <v>19</v>
      </c>
      <c r="F175" s="158" t="s">
        <v>1102</v>
      </c>
      <c r="H175" s="159">
        <v>631.95000000000005</v>
      </c>
      <c r="I175" s="160"/>
      <c r="L175" s="156"/>
      <c r="M175" s="161"/>
      <c r="T175" s="162"/>
      <c r="AT175" s="157" t="s">
        <v>179</v>
      </c>
      <c r="AU175" s="157" t="s">
        <v>85</v>
      </c>
      <c r="AV175" s="13" t="s">
        <v>85</v>
      </c>
      <c r="AW175" s="13" t="s">
        <v>37</v>
      </c>
      <c r="AX175" s="13" t="s">
        <v>76</v>
      </c>
      <c r="AY175" s="157" t="s">
        <v>168</v>
      </c>
    </row>
    <row r="176" spans="2:65" s="15" customFormat="1" ht="11.25">
      <c r="B176" s="170"/>
      <c r="D176" s="150" t="s">
        <v>179</v>
      </c>
      <c r="E176" s="171" t="s">
        <v>19</v>
      </c>
      <c r="F176" s="172" t="s">
        <v>257</v>
      </c>
      <c r="H176" s="173">
        <v>631.95000000000005</v>
      </c>
      <c r="I176" s="174"/>
      <c r="L176" s="170"/>
      <c r="M176" s="175"/>
      <c r="T176" s="176"/>
      <c r="AT176" s="171" t="s">
        <v>179</v>
      </c>
      <c r="AU176" s="171" t="s">
        <v>85</v>
      </c>
      <c r="AV176" s="15" t="s">
        <v>191</v>
      </c>
      <c r="AW176" s="15" t="s">
        <v>37</v>
      </c>
      <c r="AX176" s="15" t="s">
        <v>76</v>
      </c>
      <c r="AY176" s="171" t="s">
        <v>168</v>
      </c>
    </row>
    <row r="177" spans="2:65" s="12" customFormat="1" ht="11.25">
      <c r="B177" s="149"/>
      <c r="D177" s="150" t="s">
        <v>179</v>
      </c>
      <c r="E177" s="151" t="s">
        <v>19</v>
      </c>
      <c r="F177" s="152" t="s">
        <v>1088</v>
      </c>
      <c r="H177" s="151" t="s">
        <v>19</v>
      </c>
      <c r="I177" s="153"/>
      <c r="L177" s="149"/>
      <c r="M177" s="154"/>
      <c r="T177" s="155"/>
      <c r="AT177" s="151" t="s">
        <v>179</v>
      </c>
      <c r="AU177" s="151" t="s">
        <v>85</v>
      </c>
      <c r="AV177" s="12" t="s">
        <v>83</v>
      </c>
      <c r="AW177" s="12" t="s">
        <v>37</v>
      </c>
      <c r="AX177" s="12" t="s">
        <v>76</v>
      </c>
      <c r="AY177" s="151" t="s">
        <v>168</v>
      </c>
    </row>
    <row r="178" spans="2:65" s="13" customFormat="1" ht="11.25">
      <c r="B178" s="156"/>
      <c r="D178" s="150" t="s">
        <v>179</v>
      </c>
      <c r="E178" s="157" t="s">
        <v>19</v>
      </c>
      <c r="F178" s="158" t="s">
        <v>1103</v>
      </c>
      <c r="H178" s="159">
        <v>230.12</v>
      </c>
      <c r="I178" s="160"/>
      <c r="L178" s="156"/>
      <c r="M178" s="161"/>
      <c r="T178" s="162"/>
      <c r="AT178" s="157" t="s">
        <v>179</v>
      </c>
      <c r="AU178" s="157" t="s">
        <v>85</v>
      </c>
      <c r="AV178" s="13" t="s">
        <v>85</v>
      </c>
      <c r="AW178" s="13" t="s">
        <v>37</v>
      </c>
      <c r="AX178" s="13" t="s">
        <v>76</v>
      </c>
      <c r="AY178" s="157" t="s">
        <v>168</v>
      </c>
    </row>
    <row r="179" spans="2:65" s="15" customFormat="1" ht="11.25">
      <c r="B179" s="170"/>
      <c r="D179" s="150" t="s">
        <v>179</v>
      </c>
      <c r="E179" s="171" t="s">
        <v>19</v>
      </c>
      <c r="F179" s="172" t="s">
        <v>257</v>
      </c>
      <c r="H179" s="173">
        <v>230.12</v>
      </c>
      <c r="I179" s="174"/>
      <c r="L179" s="170"/>
      <c r="M179" s="175"/>
      <c r="T179" s="176"/>
      <c r="AT179" s="171" t="s">
        <v>179</v>
      </c>
      <c r="AU179" s="171" t="s">
        <v>85</v>
      </c>
      <c r="AV179" s="15" t="s">
        <v>191</v>
      </c>
      <c r="AW179" s="15" t="s">
        <v>37</v>
      </c>
      <c r="AX179" s="15" t="s">
        <v>76</v>
      </c>
      <c r="AY179" s="171" t="s">
        <v>168</v>
      </c>
    </row>
    <row r="180" spans="2:65" s="12" customFormat="1" ht="11.25">
      <c r="B180" s="149"/>
      <c r="D180" s="150" t="s">
        <v>179</v>
      </c>
      <c r="E180" s="151" t="s">
        <v>19</v>
      </c>
      <c r="F180" s="152" t="s">
        <v>1090</v>
      </c>
      <c r="H180" s="151" t="s">
        <v>19</v>
      </c>
      <c r="I180" s="153"/>
      <c r="L180" s="149"/>
      <c r="M180" s="154"/>
      <c r="T180" s="155"/>
      <c r="AT180" s="151" t="s">
        <v>179</v>
      </c>
      <c r="AU180" s="151" t="s">
        <v>85</v>
      </c>
      <c r="AV180" s="12" t="s">
        <v>83</v>
      </c>
      <c r="AW180" s="12" t="s">
        <v>37</v>
      </c>
      <c r="AX180" s="12" t="s">
        <v>76</v>
      </c>
      <c r="AY180" s="151" t="s">
        <v>168</v>
      </c>
    </row>
    <row r="181" spans="2:65" s="13" customFormat="1" ht="11.25">
      <c r="B181" s="156"/>
      <c r="D181" s="150" t="s">
        <v>179</v>
      </c>
      <c r="E181" s="157" t="s">
        <v>19</v>
      </c>
      <c r="F181" s="158" t="s">
        <v>1104</v>
      </c>
      <c r="H181" s="159">
        <v>61.16</v>
      </c>
      <c r="I181" s="160"/>
      <c r="L181" s="156"/>
      <c r="M181" s="161"/>
      <c r="T181" s="162"/>
      <c r="AT181" s="157" t="s">
        <v>179</v>
      </c>
      <c r="AU181" s="157" t="s">
        <v>85</v>
      </c>
      <c r="AV181" s="13" t="s">
        <v>85</v>
      </c>
      <c r="AW181" s="13" t="s">
        <v>37</v>
      </c>
      <c r="AX181" s="13" t="s">
        <v>76</v>
      </c>
      <c r="AY181" s="157" t="s">
        <v>168</v>
      </c>
    </row>
    <row r="182" spans="2:65" s="15" customFormat="1" ht="11.25">
      <c r="B182" s="170"/>
      <c r="D182" s="150" t="s">
        <v>179</v>
      </c>
      <c r="E182" s="171" t="s">
        <v>19</v>
      </c>
      <c r="F182" s="172" t="s">
        <v>257</v>
      </c>
      <c r="H182" s="173">
        <v>61.16</v>
      </c>
      <c r="I182" s="174"/>
      <c r="L182" s="170"/>
      <c r="M182" s="175"/>
      <c r="T182" s="176"/>
      <c r="AT182" s="171" t="s">
        <v>179</v>
      </c>
      <c r="AU182" s="171" t="s">
        <v>85</v>
      </c>
      <c r="AV182" s="15" t="s">
        <v>191</v>
      </c>
      <c r="AW182" s="15" t="s">
        <v>37</v>
      </c>
      <c r="AX182" s="15" t="s">
        <v>76</v>
      </c>
      <c r="AY182" s="171" t="s">
        <v>168</v>
      </c>
    </row>
    <row r="183" spans="2:65" s="14" customFormat="1" ht="11.25">
      <c r="B183" s="163"/>
      <c r="D183" s="150" t="s">
        <v>179</v>
      </c>
      <c r="E183" s="164" t="s">
        <v>19</v>
      </c>
      <c r="F183" s="165" t="s">
        <v>183</v>
      </c>
      <c r="H183" s="166">
        <v>1953.6</v>
      </c>
      <c r="I183" s="167"/>
      <c r="L183" s="163"/>
      <c r="M183" s="168"/>
      <c r="T183" s="169"/>
      <c r="AT183" s="164" t="s">
        <v>179</v>
      </c>
      <c r="AU183" s="164" t="s">
        <v>85</v>
      </c>
      <c r="AV183" s="14" t="s">
        <v>175</v>
      </c>
      <c r="AW183" s="14" t="s">
        <v>37</v>
      </c>
      <c r="AX183" s="14" t="s">
        <v>83</v>
      </c>
      <c r="AY183" s="164" t="s">
        <v>168</v>
      </c>
    </row>
    <row r="184" spans="2:65" s="11" customFormat="1" ht="22.9" customHeight="1">
      <c r="B184" s="120"/>
      <c r="D184" s="121" t="s">
        <v>75</v>
      </c>
      <c r="E184" s="130" t="s">
        <v>190</v>
      </c>
      <c r="F184" s="130" t="s">
        <v>405</v>
      </c>
      <c r="I184" s="123"/>
      <c r="J184" s="131">
        <f>BK184</f>
        <v>0</v>
      </c>
      <c r="L184" s="120"/>
      <c r="M184" s="125"/>
      <c r="P184" s="126">
        <f>SUM(P185:P271)</f>
        <v>0</v>
      </c>
      <c r="R184" s="126">
        <f>SUM(R185:R271)</f>
        <v>1438.9678639999997</v>
      </c>
      <c r="T184" s="127">
        <f>SUM(T185:T271)</f>
        <v>0</v>
      </c>
      <c r="AR184" s="121" t="s">
        <v>83</v>
      </c>
      <c r="AT184" s="128" t="s">
        <v>75</v>
      </c>
      <c r="AU184" s="128" t="s">
        <v>83</v>
      </c>
      <c r="AY184" s="121" t="s">
        <v>168</v>
      </c>
      <c r="BK184" s="129">
        <f>SUM(BK185:BK271)</f>
        <v>0</v>
      </c>
    </row>
    <row r="185" spans="2:65" s="1" customFormat="1" ht="33" customHeight="1">
      <c r="B185" s="33"/>
      <c r="C185" s="132" t="s">
        <v>248</v>
      </c>
      <c r="D185" s="132" t="s">
        <v>170</v>
      </c>
      <c r="E185" s="133" t="s">
        <v>1105</v>
      </c>
      <c r="F185" s="134" t="s">
        <v>1106</v>
      </c>
      <c r="G185" s="135" t="s">
        <v>173</v>
      </c>
      <c r="H185" s="136">
        <v>19.5</v>
      </c>
      <c r="I185" s="137"/>
      <c r="J185" s="138">
        <f>ROUND(I185*H185,2)</f>
        <v>0</v>
      </c>
      <c r="K185" s="134" t="s">
        <v>174</v>
      </c>
      <c r="L185" s="33"/>
      <c r="M185" s="139" t="s">
        <v>19</v>
      </c>
      <c r="N185" s="140" t="s">
        <v>47</v>
      </c>
      <c r="P185" s="141">
        <f>O185*H185</f>
        <v>0</v>
      </c>
      <c r="Q185" s="141">
        <v>0.115</v>
      </c>
      <c r="R185" s="141">
        <f>Q185*H185</f>
        <v>2.2425000000000002</v>
      </c>
      <c r="S185" s="141">
        <v>0</v>
      </c>
      <c r="T185" s="142">
        <f>S185*H185</f>
        <v>0</v>
      </c>
      <c r="AR185" s="143" t="s">
        <v>175</v>
      </c>
      <c r="AT185" s="143" t="s">
        <v>170</v>
      </c>
      <c r="AU185" s="143" t="s">
        <v>85</v>
      </c>
      <c r="AY185" s="18" t="s">
        <v>168</v>
      </c>
      <c r="BE185" s="144">
        <f>IF(N185="základní",J185,0)</f>
        <v>0</v>
      </c>
      <c r="BF185" s="144">
        <f>IF(N185="snížená",J185,0)</f>
        <v>0</v>
      </c>
      <c r="BG185" s="144">
        <f>IF(N185="zákl. přenesená",J185,0)</f>
        <v>0</v>
      </c>
      <c r="BH185" s="144">
        <f>IF(N185="sníž. přenesená",J185,0)</f>
        <v>0</v>
      </c>
      <c r="BI185" s="144">
        <f>IF(N185="nulová",J185,0)</f>
        <v>0</v>
      </c>
      <c r="BJ185" s="18" t="s">
        <v>83</v>
      </c>
      <c r="BK185" s="144">
        <f>ROUND(I185*H185,2)</f>
        <v>0</v>
      </c>
      <c r="BL185" s="18" t="s">
        <v>175</v>
      </c>
      <c r="BM185" s="143" t="s">
        <v>1107</v>
      </c>
    </row>
    <row r="186" spans="2:65" s="1" customFormat="1" ht="11.25">
      <c r="B186" s="33"/>
      <c r="D186" s="145" t="s">
        <v>177</v>
      </c>
      <c r="F186" s="146" t="s">
        <v>1108</v>
      </c>
      <c r="I186" s="147"/>
      <c r="L186" s="33"/>
      <c r="M186" s="148"/>
      <c r="T186" s="54"/>
      <c r="AT186" s="18" t="s">
        <v>177</v>
      </c>
      <c r="AU186" s="18" t="s">
        <v>85</v>
      </c>
    </row>
    <row r="187" spans="2:65" s="12" customFormat="1" ht="22.5">
      <c r="B187" s="149"/>
      <c r="D187" s="150" t="s">
        <v>179</v>
      </c>
      <c r="E187" s="151" t="s">
        <v>19</v>
      </c>
      <c r="F187" s="152" t="s">
        <v>1109</v>
      </c>
      <c r="H187" s="151" t="s">
        <v>19</v>
      </c>
      <c r="I187" s="153"/>
      <c r="L187" s="149"/>
      <c r="M187" s="154"/>
      <c r="T187" s="155"/>
      <c r="AT187" s="151" t="s">
        <v>179</v>
      </c>
      <c r="AU187" s="151" t="s">
        <v>85</v>
      </c>
      <c r="AV187" s="12" t="s">
        <v>83</v>
      </c>
      <c r="AW187" s="12" t="s">
        <v>37</v>
      </c>
      <c r="AX187" s="12" t="s">
        <v>76</v>
      </c>
      <c r="AY187" s="151" t="s">
        <v>168</v>
      </c>
    </row>
    <row r="188" spans="2:65" s="12" customFormat="1" ht="11.25">
      <c r="B188" s="149"/>
      <c r="D188" s="150" t="s">
        <v>179</v>
      </c>
      <c r="E188" s="151" t="s">
        <v>19</v>
      </c>
      <c r="F188" s="152" t="s">
        <v>213</v>
      </c>
      <c r="H188" s="151" t="s">
        <v>19</v>
      </c>
      <c r="I188" s="153"/>
      <c r="L188" s="149"/>
      <c r="M188" s="154"/>
      <c r="T188" s="155"/>
      <c r="AT188" s="151" t="s">
        <v>179</v>
      </c>
      <c r="AU188" s="151" t="s">
        <v>85</v>
      </c>
      <c r="AV188" s="12" t="s">
        <v>83</v>
      </c>
      <c r="AW188" s="12" t="s">
        <v>37</v>
      </c>
      <c r="AX188" s="12" t="s">
        <v>76</v>
      </c>
      <c r="AY188" s="151" t="s">
        <v>168</v>
      </c>
    </row>
    <row r="189" spans="2:65" s="13" customFormat="1" ht="11.25">
      <c r="B189" s="156"/>
      <c r="D189" s="150" t="s">
        <v>179</v>
      </c>
      <c r="E189" s="157" t="s">
        <v>19</v>
      </c>
      <c r="F189" s="158" t="s">
        <v>1110</v>
      </c>
      <c r="H189" s="159">
        <v>19.5</v>
      </c>
      <c r="I189" s="160"/>
      <c r="L189" s="156"/>
      <c r="M189" s="161"/>
      <c r="T189" s="162"/>
      <c r="AT189" s="157" t="s">
        <v>179</v>
      </c>
      <c r="AU189" s="157" t="s">
        <v>85</v>
      </c>
      <c r="AV189" s="13" t="s">
        <v>85</v>
      </c>
      <c r="AW189" s="13" t="s">
        <v>37</v>
      </c>
      <c r="AX189" s="13" t="s">
        <v>76</v>
      </c>
      <c r="AY189" s="157" t="s">
        <v>168</v>
      </c>
    </row>
    <row r="190" spans="2:65" s="14" customFormat="1" ht="11.25">
      <c r="B190" s="163"/>
      <c r="D190" s="150" t="s">
        <v>179</v>
      </c>
      <c r="E190" s="164" t="s">
        <v>19</v>
      </c>
      <c r="F190" s="165" t="s">
        <v>183</v>
      </c>
      <c r="H190" s="166">
        <v>19.5</v>
      </c>
      <c r="I190" s="167"/>
      <c r="L190" s="163"/>
      <c r="M190" s="168"/>
      <c r="T190" s="169"/>
      <c r="AT190" s="164" t="s">
        <v>179</v>
      </c>
      <c r="AU190" s="164" t="s">
        <v>85</v>
      </c>
      <c r="AV190" s="14" t="s">
        <v>175</v>
      </c>
      <c r="AW190" s="14" t="s">
        <v>37</v>
      </c>
      <c r="AX190" s="14" t="s">
        <v>83</v>
      </c>
      <c r="AY190" s="164" t="s">
        <v>168</v>
      </c>
    </row>
    <row r="191" spans="2:65" s="1" customFormat="1" ht="33" customHeight="1">
      <c r="B191" s="33"/>
      <c r="C191" s="132" t="s">
        <v>272</v>
      </c>
      <c r="D191" s="132" t="s">
        <v>170</v>
      </c>
      <c r="E191" s="133" t="s">
        <v>1111</v>
      </c>
      <c r="F191" s="134" t="s">
        <v>1112</v>
      </c>
      <c r="G191" s="135" t="s">
        <v>173</v>
      </c>
      <c r="H191" s="136">
        <v>1811.52</v>
      </c>
      <c r="I191" s="137"/>
      <c r="J191" s="138">
        <f>ROUND(I191*H191,2)</f>
        <v>0</v>
      </c>
      <c r="K191" s="134" t="s">
        <v>174</v>
      </c>
      <c r="L191" s="33"/>
      <c r="M191" s="139" t="s">
        <v>19</v>
      </c>
      <c r="N191" s="140" t="s">
        <v>47</v>
      </c>
      <c r="P191" s="141">
        <f>O191*H191</f>
        <v>0</v>
      </c>
      <c r="Q191" s="141">
        <v>0.57499999999999996</v>
      </c>
      <c r="R191" s="141">
        <f>Q191*H191</f>
        <v>1041.6239999999998</v>
      </c>
      <c r="S191" s="141">
        <v>0</v>
      </c>
      <c r="T191" s="142">
        <f>S191*H191</f>
        <v>0</v>
      </c>
      <c r="AR191" s="143" t="s">
        <v>175</v>
      </c>
      <c r="AT191" s="143" t="s">
        <v>170</v>
      </c>
      <c r="AU191" s="143" t="s">
        <v>85</v>
      </c>
      <c r="AY191" s="18" t="s">
        <v>168</v>
      </c>
      <c r="BE191" s="144">
        <f>IF(N191="základní",J191,0)</f>
        <v>0</v>
      </c>
      <c r="BF191" s="144">
        <f>IF(N191="snížená",J191,0)</f>
        <v>0</v>
      </c>
      <c r="BG191" s="144">
        <f>IF(N191="zákl. přenesená",J191,0)</f>
        <v>0</v>
      </c>
      <c r="BH191" s="144">
        <f>IF(N191="sníž. přenesená",J191,0)</f>
        <v>0</v>
      </c>
      <c r="BI191" s="144">
        <f>IF(N191="nulová",J191,0)</f>
        <v>0</v>
      </c>
      <c r="BJ191" s="18" t="s">
        <v>83</v>
      </c>
      <c r="BK191" s="144">
        <f>ROUND(I191*H191,2)</f>
        <v>0</v>
      </c>
      <c r="BL191" s="18" t="s">
        <v>175</v>
      </c>
      <c r="BM191" s="143" t="s">
        <v>1113</v>
      </c>
    </row>
    <row r="192" spans="2:65" s="1" customFormat="1" ht="11.25">
      <c r="B192" s="33"/>
      <c r="D192" s="145" t="s">
        <v>177</v>
      </c>
      <c r="F192" s="146" t="s">
        <v>1114</v>
      </c>
      <c r="I192" s="147"/>
      <c r="L192" s="33"/>
      <c r="M192" s="148"/>
      <c r="T192" s="54"/>
      <c r="AT192" s="18" t="s">
        <v>177</v>
      </c>
      <c r="AU192" s="18" t="s">
        <v>85</v>
      </c>
    </row>
    <row r="193" spans="2:51" s="12" customFormat="1" ht="11.25">
      <c r="B193" s="149"/>
      <c r="D193" s="150" t="s">
        <v>179</v>
      </c>
      <c r="E193" s="151" t="s">
        <v>19</v>
      </c>
      <c r="F193" s="152" t="s">
        <v>1115</v>
      </c>
      <c r="H193" s="151" t="s">
        <v>19</v>
      </c>
      <c r="I193" s="153"/>
      <c r="L193" s="149"/>
      <c r="M193" s="154"/>
      <c r="T193" s="155"/>
      <c r="AT193" s="151" t="s">
        <v>179</v>
      </c>
      <c r="AU193" s="151" t="s">
        <v>85</v>
      </c>
      <c r="AV193" s="12" t="s">
        <v>83</v>
      </c>
      <c r="AW193" s="12" t="s">
        <v>37</v>
      </c>
      <c r="AX193" s="12" t="s">
        <v>76</v>
      </c>
      <c r="AY193" s="151" t="s">
        <v>168</v>
      </c>
    </row>
    <row r="194" spans="2:51" s="12" customFormat="1" ht="11.25">
      <c r="B194" s="149"/>
      <c r="D194" s="150" t="s">
        <v>179</v>
      </c>
      <c r="E194" s="151" t="s">
        <v>19</v>
      </c>
      <c r="F194" s="152" t="s">
        <v>213</v>
      </c>
      <c r="H194" s="151" t="s">
        <v>19</v>
      </c>
      <c r="I194" s="153"/>
      <c r="L194" s="149"/>
      <c r="M194" s="154"/>
      <c r="T194" s="155"/>
      <c r="AT194" s="151" t="s">
        <v>179</v>
      </c>
      <c r="AU194" s="151" t="s">
        <v>85</v>
      </c>
      <c r="AV194" s="12" t="s">
        <v>83</v>
      </c>
      <c r="AW194" s="12" t="s">
        <v>37</v>
      </c>
      <c r="AX194" s="12" t="s">
        <v>76</v>
      </c>
      <c r="AY194" s="151" t="s">
        <v>168</v>
      </c>
    </row>
    <row r="195" spans="2:51" s="12" customFormat="1" ht="11.25">
      <c r="B195" s="149"/>
      <c r="D195" s="150" t="s">
        <v>179</v>
      </c>
      <c r="E195" s="151" t="s">
        <v>19</v>
      </c>
      <c r="F195" s="152" t="s">
        <v>1116</v>
      </c>
      <c r="H195" s="151" t="s">
        <v>19</v>
      </c>
      <c r="I195" s="153"/>
      <c r="L195" s="149"/>
      <c r="M195" s="154"/>
      <c r="T195" s="155"/>
      <c r="AT195" s="151" t="s">
        <v>179</v>
      </c>
      <c r="AU195" s="151" t="s">
        <v>85</v>
      </c>
      <c r="AV195" s="12" t="s">
        <v>83</v>
      </c>
      <c r="AW195" s="12" t="s">
        <v>37</v>
      </c>
      <c r="AX195" s="12" t="s">
        <v>76</v>
      </c>
      <c r="AY195" s="151" t="s">
        <v>168</v>
      </c>
    </row>
    <row r="196" spans="2:51" s="12" customFormat="1" ht="11.25">
      <c r="B196" s="149"/>
      <c r="D196" s="150" t="s">
        <v>179</v>
      </c>
      <c r="E196" s="151" t="s">
        <v>19</v>
      </c>
      <c r="F196" s="152" t="s">
        <v>1082</v>
      </c>
      <c r="H196" s="151" t="s">
        <v>19</v>
      </c>
      <c r="I196" s="153"/>
      <c r="L196" s="149"/>
      <c r="M196" s="154"/>
      <c r="T196" s="155"/>
      <c r="AT196" s="151" t="s">
        <v>179</v>
      </c>
      <c r="AU196" s="151" t="s">
        <v>85</v>
      </c>
      <c r="AV196" s="12" t="s">
        <v>83</v>
      </c>
      <c r="AW196" s="12" t="s">
        <v>37</v>
      </c>
      <c r="AX196" s="12" t="s">
        <v>76</v>
      </c>
      <c r="AY196" s="151" t="s">
        <v>168</v>
      </c>
    </row>
    <row r="197" spans="2:51" s="13" customFormat="1" ht="11.25">
      <c r="B197" s="156"/>
      <c r="D197" s="150" t="s">
        <v>179</v>
      </c>
      <c r="E197" s="157" t="s">
        <v>19</v>
      </c>
      <c r="F197" s="158" t="s">
        <v>1117</v>
      </c>
      <c r="H197" s="159">
        <v>317.52600000000001</v>
      </c>
      <c r="I197" s="160"/>
      <c r="L197" s="156"/>
      <c r="M197" s="161"/>
      <c r="T197" s="162"/>
      <c r="AT197" s="157" t="s">
        <v>179</v>
      </c>
      <c r="AU197" s="157" t="s">
        <v>85</v>
      </c>
      <c r="AV197" s="13" t="s">
        <v>85</v>
      </c>
      <c r="AW197" s="13" t="s">
        <v>37</v>
      </c>
      <c r="AX197" s="13" t="s">
        <v>76</v>
      </c>
      <c r="AY197" s="157" t="s">
        <v>168</v>
      </c>
    </row>
    <row r="198" spans="2:51" s="15" customFormat="1" ht="11.25">
      <c r="B198" s="170"/>
      <c r="D198" s="150" t="s">
        <v>179</v>
      </c>
      <c r="E198" s="171" t="s">
        <v>19</v>
      </c>
      <c r="F198" s="172" t="s">
        <v>257</v>
      </c>
      <c r="H198" s="173">
        <v>317.52600000000001</v>
      </c>
      <c r="I198" s="174"/>
      <c r="L198" s="170"/>
      <c r="M198" s="175"/>
      <c r="T198" s="176"/>
      <c r="AT198" s="171" t="s">
        <v>179</v>
      </c>
      <c r="AU198" s="171" t="s">
        <v>85</v>
      </c>
      <c r="AV198" s="15" t="s">
        <v>191</v>
      </c>
      <c r="AW198" s="15" t="s">
        <v>37</v>
      </c>
      <c r="AX198" s="15" t="s">
        <v>76</v>
      </c>
      <c r="AY198" s="171" t="s">
        <v>168</v>
      </c>
    </row>
    <row r="199" spans="2:51" s="12" customFormat="1" ht="11.25">
      <c r="B199" s="149"/>
      <c r="D199" s="150" t="s">
        <v>179</v>
      </c>
      <c r="E199" s="151" t="s">
        <v>19</v>
      </c>
      <c r="F199" s="152" t="s">
        <v>1084</v>
      </c>
      <c r="H199" s="151" t="s">
        <v>19</v>
      </c>
      <c r="I199" s="153"/>
      <c r="L199" s="149"/>
      <c r="M199" s="154"/>
      <c r="T199" s="155"/>
      <c r="AT199" s="151" t="s">
        <v>179</v>
      </c>
      <c r="AU199" s="151" t="s">
        <v>85</v>
      </c>
      <c r="AV199" s="12" t="s">
        <v>83</v>
      </c>
      <c r="AW199" s="12" t="s">
        <v>37</v>
      </c>
      <c r="AX199" s="12" t="s">
        <v>76</v>
      </c>
      <c r="AY199" s="151" t="s">
        <v>168</v>
      </c>
    </row>
    <row r="200" spans="2:51" s="13" customFormat="1" ht="11.25">
      <c r="B200" s="156"/>
      <c r="D200" s="150" t="s">
        <v>179</v>
      </c>
      <c r="E200" s="157" t="s">
        <v>19</v>
      </c>
      <c r="F200" s="158" t="s">
        <v>1118</v>
      </c>
      <c r="H200" s="159">
        <v>637.90800000000002</v>
      </c>
      <c r="I200" s="160"/>
      <c r="L200" s="156"/>
      <c r="M200" s="161"/>
      <c r="T200" s="162"/>
      <c r="AT200" s="157" t="s">
        <v>179</v>
      </c>
      <c r="AU200" s="157" t="s">
        <v>85</v>
      </c>
      <c r="AV200" s="13" t="s">
        <v>85</v>
      </c>
      <c r="AW200" s="13" t="s">
        <v>37</v>
      </c>
      <c r="AX200" s="13" t="s">
        <v>76</v>
      </c>
      <c r="AY200" s="157" t="s">
        <v>168</v>
      </c>
    </row>
    <row r="201" spans="2:51" s="15" customFormat="1" ht="11.25">
      <c r="B201" s="170"/>
      <c r="D201" s="150" t="s">
        <v>179</v>
      </c>
      <c r="E201" s="171" t="s">
        <v>19</v>
      </c>
      <c r="F201" s="172" t="s">
        <v>257</v>
      </c>
      <c r="H201" s="173">
        <v>637.90800000000002</v>
      </c>
      <c r="I201" s="174"/>
      <c r="L201" s="170"/>
      <c r="M201" s="175"/>
      <c r="T201" s="176"/>
      <c r="AT201" s="171" t="s">
        <v>179</v>
      </c>
      <c r="AU201" s="171" t="s">
        <v>85</v>
      </c>
      <c r="AV201" s="15" t="s">
        <v>191</v>
      </c>
      <c r="AW201" s="15" t="s">
        <v>37</v>
      </c>
      <c r="AX201" s="15" t="s">
        <v>76</v>
      </c>
      <c r="AY201" s="171" t="s">
        <v>168</v>
      </c>
    </row>
    <row r="202" spans="2:51" s="12" customFormat="1" ht="11.25">
      <c r="B202" s="149"/>
      <c r="D202" s="150" t="s">
        <v>179</v>
      </c>
      <c r="E202" s="151" t="s">
        <v>19</v>
      </c>
      <c r="F202" s="152" t="s">
        <v>1086</v>
      </c>
      <c r="H202" s="151" t="s">
        <v>19</v>
      </c>
      <c r="I202" s="153"/>
      <c r="L202" s="149"/>
      <c r="M202" s="154"/>
      <c r="T202" s="155"/>
      <c r="AT202" s="151" t="s">
        <v>179</v>
      </c>
      <c r="AU202" s="151" t="s">
        <v>85</v>
      </c>
      <c r="AV202" s="12" t="s">
        <v>83</v>
      </c>
      <c r="AW202" s="12" t="s">
        <v>37</v>
      </c>
      <c r="AX202" s="12" t="s">
        <v>76</v>
      </c>
      <c r="AY202" s="151" t="s">
        <v>168</v>
      </c>
    </row>
    <row r="203" spans="2:51" s="13" customFormat="1" ht="11.25">
      <c r="B203" s="156"/>
      <c r="D203" s="150" t="s">
        <v>179</v>
      </c>
      <c r="E203" s="157" t="s">
        <v>19</v>
      </c>
      <c r="F203" s="158" t="s">
        <v>1119</v>
      </c>
      <c r="H203" s="159">
        <v>585.99</v>
      </c>
      <c r="I203" s="160"/>
      <c r="L203" s="156"/>
      <c r="M203" s="161"/>
      <c r="T203" s="162"/>
      <c r="AT203" s="157" t="s">
        <v>179</v>
      </c>
      <c r="AU203" s="157" t="s">
        <v>85</v>
      </c>
      <c r="AV203" s="13" t="s">
        <v>85</v>
      </c>
      <c r="AW203" s="13" t="s">
        <v>37</v>
      </c>
      <c r="AX203" s="13" t="s">
        <v>76</v>
      </c>
      <c r="AY203" s="157" t="s">
        <v>168</v>
      </c>
    </row>
    <row r="204" spans="2:51" s="12" customFormat="1" ht="11.25">
      <c r="B204" s="149"/>
      <c r="D204" s="150" t="s">
        <v>179</v>
      </c>
      <c r="E204" s="151" t="s">
        <v>19</v>
      </c>
      <c r="F204" s="152" t="s">
        <v>1088</v>
      </c>
      <c r="H204" s="151" t="s">
        <v>19</v>
      </c>
      <c r="I204" s="153"/>
      <c r="L204" s="149"/>
      <c r="M204" s="154"/>
      <c r="T204" s="155"/>
      <c r="AT204" s="151" t="s">
        <v>179</v>
      </c>
      <c r="AU204" s="151" t="s">
        <v>85</v>
      </c>
      <c r="AV204" s="12" t="s">
        <v>83</v>
      </c>
      <c r="AW204" s="12" t="s">
        <v>37</v>
      </c>
      <c r="AX204" s="12" t="s">
        <v>76</v>
      </c>
      <c r="AY204" s="151" t="s">
        <v>168</v>
      </c>
    </row>
    <row r="205" spans="2:51" s="13" customFormat="1" ht="11.25">
      <c r="B205" s="156"/>
      <c r="D205" s="150" t="s">
        <v>179</v>
      </c>
      <c r="E205" s="157" t="s">
        <v>19</v>
      </c>
      <c r="F205" s="158" t="s">
        <v>1120</v>
      </c>
      <c r="H205" s="159">
        <v>213.38399999999999</v>
      </c>
      <c r="I205" s="160"/>
      <c r="L205" s="156"/>
      <c r="M205" s="161"/>
      <c r="T205" s="162"/>
      <c r="AT205" s="157" t="s">
        <v>179</v>
      </c>
      <c r="AU205" s="157" t="s">
        <v>85</v>
      </c>
      <c r="AV205" s="13" t="s">
        <v>85</v>
      </c>
      <c r="AW205" s="13" t="s">
        <v>37</v>
      </c>
      <c r="AX205" s="13" t="s">
        <v>76</v>
      </c>
      <c r="AY205" s="157" t="s">
        <v>168</v>
      </c>
    </row>
    <row r="206" spans="2:51" s="12" customFormat="1" ht="11.25">
      <c r="B206" s="149"/>
      <c r="D206" s="150" t="s">
        <v>179</v>
      </c>
      <c r="E206" s="151" t="s">
        <v>19</v>
      </c>
      <c r="F206" s="152" t="s">
        <v>1090</v>
      </c>
      <c r="H206" s="151" t="s">
        <v>19</v>
      </c>
      <c r="I206" s="153"/>
      <c r="L206" s="149"/>
      <c r="M206" s="154"/>
      <c r="T206" s="155"/>
      <c r="AT206" s="151" t="s">
        <v>179</v>
      </c>
      <c r="AU206" s="151" t="s">
        <v>85</v>
      </c>
      <c r="AV206" s="12" t="s">
        <v>83</v>
      </c>
      <c r="AW206" s="12" t="s">
        <v>37</v>
      </c>
      <c r="AX206" s="12" t="s">
        <v>76</v>
      </c>
      <c r="AY206" s="151" t="s">
        <v>168</v>
      </c>
    </row>
    <row r="207" spans="2:51" s="13" customFormat="1" ht="11.25">
      <c r="B207" s="156"/>
      <c r="D207" s="150" t="s">
        <v>179</v>
      </c>
      <c r="E207" s="157" t="s">
        <v>19</v>
      </c>
      <c r="F207" s="158" t="s">
        <v>1121</v>
      </c>
      <c r="H207" s="159">
        <v>56.712000000000003</v>
      </c>
      <c r="I207" s="160"/>
      <c r="L207" s="156"/>
      <c r="M207" s="161"/>
      <c r="T207" s="162"/>
      <c r="AT207" s="157" t="s">
        <v>179</v>
      </c>
      <c r="AU207" s="157" t="s">
        <v>85</v>
      </c>
      <c r="AV207" s="13" t="s">
        <v>85</v>
      </c>
      <c r="AW207" s="13" t="s">
        <v>37</v>
      </c>
      <c r="AX207" s="13" t="s">
        <v>76</v>
      </c>
      <c r="AY207" s="157" t="s">
        <v>168</v>
      </c>
    </row>
    <row r="208" spans="2:51" s="15" customFormat="1" ht="11.25">
      <c r="B208" s="170"/>
      <c r="D208" s="150" t="s">
        <v>179</v>
      </c>
      <c r="E208" s="171" t="s">
        <v>19</v>
      </c>
      <c r="F208" s="172" t="s">
        <v>257</v>
      </c>
      <c r="H208" s="173">
        <v>856.08600000000001</v>
      </c>
      <c r="I208" s="174"/>
      <c r="L208" s="170"/>
      <c r="M208" s="175"/>
      <c r="T208" s="176"/>
      <c r="AT208" s="171" t="s">
        <v>179</v>
      </c>
      <c r="AU208" s="171" t="s">
        <v>85</v>
      </c>
      <c r="AV208" s="15" t="s">
        <v>191</v>
      </c>
      <c r="AW208" s="15" t="s">
        <v>37</v>
      </c>
      <c r="AX208" s="15" t="s">
        <v>76</v>
      </c>
      <c r="AY208" s="171" t="s">
        <v>168</v>
      </c>
    </row>
    <row r="209" spans="2:65" s="14" customFormat="1" ht="11.25">
      <c r="B209" s="163"/>
      <c r="D209" s="150" t="s">
        <v>179</v>
      </c>
      <c r="E209" s="164" t="s">
        <v>19</v>
      </c>
      <c r="F209" s="165" t="s">
        <v>183</v>
      </c>
      <c r="H209" s="166">
        <v>1811.52</v>
      </c>
      <c r="I209" s="167"/>
      <c r="L209" s="163"/>
      <c r="M209" s="168"/>
      <c r="T209" s="169"/>
      <c r="AT209" s="164" t="s">
        <v>179</v>
      </c>
      <c r="AU209" s="164" t="s">
        <v>85</v>
      </c>
      <c r="AV209" s="14" t="s">
        <v>175</v>
      </c>
      <c r="AW209" s="14" t="s">
        <v>37</v>
      </c>
      <c r="AX209" s="14" t="s">
        <v>83</v>
      </c>
      <c r="AY209" s="164" t="s">
        <v>168</v>
      </c>
    </row>
    <row r="210" spans="2:65" s="1" customFormat="1" ht="78" customHeight="1">
      <c r="B210" s="33"/>
      <c r="C210" s="132" t="s">
        <v>8</v>
      </c>
      <c r="D210" s="132" t="s">
        <v>170</v>
      </c>
      <c r="E210" s="133" t="s">
        <v>1122</v>
      </c>
      <c r="F210" s="134" t="s">
        <v>1123</v>
      </c>
      <c r="G210" s="135" t="s">
        <v>173</v>
      </c>
      <c r="H210" s="136">
        <v>1758.4</v>
      </c>
      <c r="I210" s="137"/>
      <c r="J210" s="138">
        <f>ROUND(I210*H210,2)</f>
        <v>0</v>
      </c>
      <c r="K210" s="134" t="s">
        <v>174</v>
      </c>
      <c r="L210" s="33"/>
      <c r="M210" s="139" t="s">
        <v>19</v>
      </c>
      <c r="N210" s="140" t="s">
        <v>47</v>
      </c>
      <c r="P210" s="141">
        <f>O210*H210</f>
        <v>0</v>
      </c>
      <c r="Q210" s="141">
        <v>8.9219999999999994E-2</v>
      </c>
      <c r="R210" s="141">
        <f>Q210*H210</f>
        <v>156.88444799999999</v>
      </c>
      <c r="S210" s="141">
        <v>0</v>
      </c>
      <c r="T210" s="142">
        <f>S210*H210</f>
        <v>0</v>
      </c>
      <c r="AR210" s="143" t="s">
        <v>175</v>
      </c>
      <c r="AT210" s="143" t="s">
        <v>170</v>
      </c>
      <c r="AU210" s="143" t="s">
        <v>85</v>
      </c>
      <c r="AY210" s="18" t="s">
        <v>168</v>
      </c>
      <c r="BE210" s="144">
        <f>IF(N210="základní",J210,0)</f>
        <v>0</v>
      </c>
      <c r="BF210" s="144">
        <f>IF(N210="snížená",J210,0)</f>
        <v>0</v>
      </c>
      <c r="BG210" s="144">
        <f>IF(N210="zákl. přenesená",J210,0)</f>
        <v>0</v>
      </c>
      <c r="BH210" s="144">
        <f>IF(N210="sníž. přenesená",J210,0)</f>
        <v>0</v>
      </c>
      <c r="BI210" s="144">
        <f>IF(N210="nulová",J210,0)</f>
        <v>0</v>
      </c>
      <c r="BJ210" s="18" t="s">
        <v>83</v>
      </c>
      <c r="BK210" s="144">
        <f>ROUND(I210*H210,2)</f>
        <v>0</v>
      </c>
      <c r="BL210" s="18" t="s">
        <v>175</v>
      </c>
      <c r="BM210" s="143" t="s">
        <v>1124</v>
      </c>
    </row>
    <row r="211" spans="2:65" s="1" customFormat="1" ht="11.25">
      <c r="B211" s="33"/>
      <c r="D211" s="145" t="s">
        <v>177</v>
      </c>
      <c r="F211" s="146" t="s">
        <v>1125</v>
      </c>
      <c r="I211" s="147"/>
      <c r="L211" s="33"/>
      <c r="M211" s="148"/>
      <c r="T211" s="54"/>
      <c r="AT211" s="18" t="s">
        <v>177</v>
      </c>
      <c r="AU211" s="18" t="s">
        <v>85</v>
      </c>
    </row>
    <row r="212" spans="2:65" s="12" customFormat="1" ht="11.25">
      <c r="B212" s="149"/>
      <c r="D212" s="150" t="s">
        <v>179</v>
      </c>
      <c r="E212" s="151" t="s">
        <v>19</v>
      </c>
      <c r="F212" s="152" t="s">
        <v>1126</v>
      </c>
      <c r="H212" s="151" t="s">
        <v>19</v>
      </c>
      <c r="I212" s="153"/>
      <c r="L212" s="149"/>
      <c r="M212" s="154"/>
      <c r="T212" s="155"/>
      <c r="AT212" s="151" t="s">
        <v>179</v>
      </c>
      <c r="AU212" s="151" t="s">
        <v>85</v>
      </c>
      <c r="AV212" s="12" t="s">
        <v>83</v>
      </c>
      <c r="AW212" s="12" t="s">
        <v>37</v>
      </c>
      <c r="AX212" s="12" t="s">
        <v>76</v>
      </c>
      <c r="AY212" s="151" t="s">
        <v>168</v>
      </c>
    </row>
    <row r="213" spans="2:65" s="12" customFormat="1" ht="11.25">
      <c r="B213" s="149"/>
      <c r="D213" s="150" t="s">
        <v>179</v>
      </c>
      <c r="E213" s="151" t="s">
        <v>19</v>
      </c>
      <c r="F213" s="152" t="s">
        <v>213</v>
      </c>
      <c r="H213" s="151" t="s">
        <v>19</v>
      </c>
      <c r="I213" s="153"/>
      <c r="L213" s="149"/>
      <c r="M213" s="154"/>
      <c r="T213" s="155"/>
      <c r="AT213" s="151" t="s">
        <v>179</v>
      </c>
      <c r="AU213" s="151" t="s">
        <v>85</v>
      </c>
      <c r="AV213" s="12" t="s">
        <v>83</v>
      </c>
      <c r="AW213" s="12" t="s">
        <v>37</v>
      </c>
      <c r="AX213" s="12" t="s">
        <v>76</v>
      </c>
      <c r="AY213" s="151" t="s">
        <v>168</v>
      </c>
    </row>
    <row r="214" spans="2:65" s="12" customFormat="1" ht="11.25">
      <c r="B214" s="149"/>
      <c r="D214" s="150" t="s">
        <v>179</v>
      </c>
      <c r="E214" s="151" t="s">
        <v>19</v>
      </c>
      <c r="F214" s="152" t="s">
        <v>1127</v>
      </c>
      <c r="H214" s="151" t="s">
        <v>19</v>
      </c>
      <c r="I214" s="153"/>
      <c r="L214" s="149"/>
      <c r="M214" s="154"/>
      <c r="T214" s="155"/>
      <c r="AT214" s="151" t="s">
        <v>179</v>
      </c>
      <c r="AU214" s="151" t="s">
        <v>85</v>
      </c>
      <c r="AV214" s="12" t="s">
        <v>83</v>
      </c>
      <c r="AW214" s="12" t="s">
        <v>37</v>
      </c>
      <c r="AX214" s="12" t="s">
        <v>76</v>
      </c>
      <c r="AY214" s="151" t="s">
        <v>168</v>
      </c>
    </row>
    <row r="215" spans="2:65" s="12" customFormat="1" ht="11.25">
      <c r="B215" s="149"/>
      <c r="D215" s="150" t="s">
        <v>179</v>
      </c>
      <c r="E215" s="151" t="s">
        <v>19</v>
      </c>
      <c r="F215" s="152" t="s">
        <v>1082</v>
      </c>
      <c r="H215" s="151" t="s">
        <v>19</v>
      </c>
      <c r="I215" s="153"/>
      <c r="L215" s="149"/>
      <c r="M215" s="154"/>
      <c r="T215" s="155"/>
      <c r="AT215" s="151" t="s">
        <v>179</v>
      </c>
      <c r="AU215" s="151" t="s">
        <v>85</v>
      </c>
      <c r="AV215" s="12" t="s">
        <v>83</v>
      </c>
      <c r="AW215" s="12" t="s">
        <v>37</v>
      </c>
      <c r="AX215" s="12" t="s">
        <v>76</v>
      </c>
      <c r="AY215" s="151" t="s">
        <v>168</v>
      </c>
    </row>
    <row r="216" spans="2:65" s="13" customFormat="1" ht="11.25">
      <c r="B216" s="156"/>
      <c r="D216" s="150" t="s">
        <v>179</v>
      </c>
      <c r="E216" s="157" t="s">
        <v>19</v>
      </c>
      <c r="F216" s="158" t="s">
        <v>1128</v>
      </c>
      <c r="H216" s="159">
        <v>306.7</v>
      </c>
      <c r="I216" s="160"/>
      <c r="L216" s="156"/>
      <c r="M216" s="161"/>
      <c r="T216" s="162"/>
      <c r="AT216" s="157" t="s">
        <v>179</v>
      </c>
      <c r="AU216" s="157" t="s">
        <v>85</v>
      </c>
      <c r="AV216" s="13" t="s">
        <v>85</v>
      </c>
      <c r="AW216" s="13" t="s">
        <v>37</v>
      </c>
      <c r="AX216" s="13" t="s">
        <v>76</v>
      </c>
      <c r="AY216" s="157" t="s">
        <v>168</v>
      </c>
    </row>
    <row r="217" spans="2:65" s="12" customFormat="1" ht="11.25">
      <c r="B217" s="149"/>
      <c r="D217" s="150" t="s">
        <v>179</v>
      </c>
      <c r="E217" s="151" t="s">
        <v>19</v>
      </c>
      <c r="F217" s="152" t="s">
        <v>1084</v>
      </c>
      <c r="H217" s="151" t="s">
        <v>19</v>
      </c>
      <c r="I217" s="153"/>
      <c r="L217" s="149"/>
      <c r="M217" s="154"/>
      <c r="T217" s="155"/>
      <c r="AT217" s="151" t="s">
        <v>179</v>
      </c>
      <c r="AU217" s="151" t="s">
        <v>85</v>
      </c>
      <c r="AV217" s="12" t="s">
        <v>83</v>
      </c>
      <c r="AW217" s="12" t="s">
        <v>37</v>
      </c>
      <c r="AX217" s="12" t="s">
        <v>76</v>
      </c>
      <c r="AY217" s="151" t="s">
        <v>168</v>
      </c>
    </row>
    <row r="218" spans="2:65" s="13" customFormat="1" ht="11.25">
      <c r="B218" s="156"/>
      <c r="D218" s="150" t="s">
        <v>179</v>
      </c>
      <c r="E218" s="157" t="s">
        <v>19</v>
      </c>
      <c r="F218" s="158" t="s">
        <v>1129</v>
      </c>
      <c r="H218" s="159">
        <v>609.29999999999995</v>
      </c>
      <c r="I218" s="160"/>
      <c r="L218" s="156"/>
      <c r="M218" s="161"/>
      <c r="T218" s="162"/>
      <c r="AT218" s="157" t="s">
        <v>179</v>
      </c>
      <c r="AU218" s="157" t="s">
        <v>85</v>
      </c>
      <c r="AV218" s="13" t="s">
        <v>85</v>
      </c>
      <c r="AW218" s="13" t="s">
        <v>37</v>
      </c>
      <c r="AX218" s="13" t="s">
        <v>76</v>
      </c>
      <c r="AY218" s="157" t="s">
        <v>168</v>
      </c>
    </row>
    <row r="219" spans="2:65" s="12" customFormat="1" ht="11.25">
      <c r="B219" s="149"/>
      <c r="D219" s="150" t="s">
        <v>179</v>
      </c>
      <c r="E219" s="151" t="s">
        <v>19</v>
      </c>
      <c r="F219" s="152" t="s">
        <v>1086</v>
      </c>
      <c r="H219" s="151" t="s">
        <v>19</v>
      </c>
      <c r="I219" s="153"/>
      <c r="L219" s="149"/>
      <c r="M219" s="154"/>
      <c r="T219" s="155"/>
      <c r="AT219" s="151" t="s">
        <v>179</v>
      </c>
      <c r="AU219" s="151" t="s">
        <v>85</v>
      </c>
      <c r="AV219" s="12" t="s">
        <v>83</v>
      </c>
      <c r="AW219" s="12" t="s">
        <v>37</v>
      </c>
      <c r="AX219" s="12" t="s">
        <v>76</v>
      </c>
      <c r="AY219" s="151" t="s">
        <v>168</v>
      </c>
    </row>
    <row r="220" spans="2:65" s="13" customFormat="1" ht="11.25">
      <c r="B220" s="156"/>
      <c r="D220" s="150" t="s">
        <v>179</v>
      </c>
      <c r="E220" s="157" t="s">
        <v>19</v>
      </c>
      <c r="F220" s="158" t="s">
        <v>1130</v>
      </c>
      <c r="H220" s="159">
        <v>555.5</v>
      </c>
      <c r="I220" s="160"/>
      <c r="L220" s="156"/>
      <c r="M220" s="161"/>
      <c r="T220" s="162"/>
      <c r="AT220" s="157" t="s">
        <v>179</v>
      </c>
      <c r="AU220" s="157" t="s">
        <v>85</v>
      </c>
      <c r="AV220" s="13" t="s">
        <v>85</v>
      </c>
      <c r="AW220" s="13" t="s">
        <v>37</v>
      </c>
      <c r="AX220" s="13" t="s">
        <v>76</v>
      </c>
      <c r="AY220" s="157" t="s">
        <v>168</v>
      </c>
    </row>
    <row r="221" spans="2:65" s="12" customFormat="1" ht="11.25">
      <c r="B221" s="149"/>
      <c r="D221" s="150" t="s">
        <v>179</v>
      </c>
      <c r="E221" s="151" t="s">
        <v>19</v>
      </c>
      <c r="F221" s="152" t="s">
        <v>1088</v>
      </c>
      <c r="H221" s="151" t="s">
        <v>19</v>
      </c>
      <c r="I221" s="153"/>
      <c r="L221" s="149"/>
      <c r="M221" s="154"/>
      <c r="T221" s="155"/>
      <c r="AT221" s="151" t="s">
        <v>179</v>
      </c>
      <c r="AU221" s="151" t="s">
        <v>85</v>
      </c>
      <c r="AV221" s="12" t="s">
        <v>83</v>
      </c>
      <c r="AW221" s="12" t="s">
        <v>37</v>
      </c>
      <c r="AX221" s="12" t="s">
        <v>76</v>
      </c>
      <c r="AY221" s="151" t="s">
        <v>168</v>
      </c>
    </row>
    <row r="222" spans="2:65" s="13" customFormat="1" ht="11.25">
      <c r="B222" s="156"/>
      <c r="D222" s="150" t="s">
        <v>179</v>
      </c>
      <c r="E222" s="157" t="s">
        <v>19</v>
      </c>
      <c r="F222" s="158" t="s">
        <v>1131</v>
      </c>
      <c r="H222" s="159">
        <v>209.2</v>
      </c>
      <c r="I222" s="160"/>
      <c r="L222" s="156"/>
      <c r="M222" s="161"/>
      <c r="T222" s="162"/>
      <c r="AT222" s="157" t="s">
        <v>179</v>
      </c>
      <c r="AU222" s="157" t="s">
        <v>85</v>
      </c>
      <c r="AV222" s="13" t="s">
        <v>85</v>
      </c>
      <c r="AW222" s="13" t="s">
        <v>37</v>
      </c>
      <c r="AX222" s="13" t="s">
        <v>76</v>
      </c>
      <c r="AY222" s="157" t="s">
        <v>168</v>
      </c>
    </row>
    <row r="223" spans="2:65" s="12" customFormat="1" ht="11.25">
      <c r="B223" s="149"/>
      <c r="D223" s="150" t="s">
        <v>179</v>
      </c>
      <c r="E223" s="151" t="s">
        <v>19</v>
      </c>
      <c r="F223" s="152" t="s">
        <v>1090</v>
      </c>
      <c r="H223" s="151" t="s">
        <v>19</v>
      </c>
      <c r="I223" s="153"/>
      <c r="L223" s="149"/>
      <c r="M223" s="154"/>
      <c r="T223" s="155"/>
      <c r="AT223" s="151" t="s">
        <v>179</v>
      </c>
      <c r="AU223" s="151" t="s">
        <v>85</v>
      </c>
      <c r="AV223" s="12" t="s">
        <v>83</v>
      </c>
      <c r="AW223" s="12" t="s">
        <v>37</v>
      </c>
      <c r="AX223" s="12" t="s">
        <v>76</v>
      </c>
      <c r="AY223" s="151" t="s">
        <v>168</v>
      </c>
    </row>
    <row r="224" spans="2:65" s="13" customFormat="1" ht="11.25">
      <c r="B224" s="156"/>
      <c r="D224" s="150" t="s">
        <v>179</v>
      </c>
      <c r="E224" s="157" t="s">
        <v>19</v>
      </c>
      <c r="F224" s="158" t="s">
        <v>1132</v>
      </c>
      <c r="H224" s="159">
        <v>52.9</v>
      </c>
      <c r="I224" s="160"/>
      <c r="L224" s="156"/>
      <c r="M224" s="161"/>
      <c r="T224" s="162"/>
      <c r="AT224" s="157" t="s">
        <v>179</v>
      </c>
      <c r="AU224" s="157" t="s">
        <v>85</v>
      </c>
      <c r="AV224" s="13" t="s">
        <v>85</v>
      </c>
      <c r="AW224" s="13" t="s">
        <v>37</v>
      </c>
      <c r="AX224" s="13" t="s">
        <v>76</v>
      </c>
      <c r="AY224" s="157" t="s">
        <v>168</v>
      </c>
    </row>
    <row r="225" spans="2:65" s="15" customFormat="1" ht="11.25">
      <c r="B225" s="170"/>
      <c r="D225" s="150" t="s">
        <v>179</v>
      </c>
      <c r="E225" s="171" t="s">
        <v>19</v>
      </c>
      <c r="F225" s="172" t="s">
        <v>257</v>
      </c>
      <c r="H225" s="173">
        <v>1733.6</v>
      </c>
      <c r="I225" s="174"/>
      <c r="L225" s="170"/>
      <c r="M225" s="175"/>
      <c r="T225" s="176"/>
      <c r="AT225" s="171" t="s">
        <v>179</v>
      </c>
      <c r="AU225" s="171" t="s">
        <v>85</v>
      </c>
      <c r="AV225" s="15" t="s">
        <v>191</v>
      </c>
      <c r="AW225" s="15" t="s">
        <v>37</v>
      </c>
      <c r="AX225" s="15" t="s">
        <v>76</v>
      </c>
      <c r="AY225" s="171" t="s">
        <v>168</v>
      </c>
    </row>
    <row r="226" spans="2:65" s="12" customFormat="1" ht="11.25">
      <c r="B226" s="149"/>
      <c r="D226" s="150" t="s">
        <v>179</v>
      </c>
      <c r="E226" s="151" t="s">
        <v>19</v>
      </c>
      <c r="F226" s="152" t="s">
        <v>1133</v>
      </c>
      <c r="H226" s="151" t="s">
        <v>19</v>
      </c>
      <c r="I226" s="153"/>
      <c r="L226" s="149"/>
      <c r="M226" s="154"/>
      <c r="T226" s="155"/>
      <c r="AT226" s="151" t="s">
        <v>179</v>
      </c>
      <c r="AU226" s="151" t="s">
        <v>85</v>
      </c>
      <c r="AV226" s="12" t="s">
        <v>83</v>
      </c>
      <c r="AW226" s="12" t="s">
        <v>37</v>
      </c>
      <c r="AX226" s="12" t="s">
        <v>76</v>
      </c>
      <c r="AY226" s="151" t="s">
        <v>168</v>
      </c>
    </row>
    <row r="227" spans="2:65" s="12" customFormat="1" ht="11.25">
      <c r="B227" s="149"/>
      <c r="D227" s="150" t="s">
        <v>179</v>
      </c>
      <c r="E227" s="151" t="s">
        <v>19</v>
      </c>
      <c r="F227" s="152" t="s">
        <v>1082</v>
      </c>
      <c r="H227" s="151" t="s">
        <v>19</v>
      </c>
      <c r="I227" s="153"/>
      <c r="L227" s="149"/>
      <c r="M227" s="154"/>
      <c r="T227" s="155"/>
      <c r="AT227" s="151" t="s">
        <v>179</v>
      </c>
      <c r="AU227" s="151" t="s">
        <v>85</v>
      </c>
      <c r="AV227" s="12" t="s">
        <v>83</v>
      </c>
      <c r="AW227" s="12" t="s">
        <v>37</v>
      </c>
      <c r="AX227" s="12" t="s">
        <v>76</v>
      </c>
      <c r="AY227" s="151" t="s">
        <v>168</v>
      </c>
    </row>
    <row r="228" spans="2:65" s="13" customFormat="1" ht="11.25">
      <c r="B228" s="156"/>
      <c r="D228" s="150" t="s">
        <v>179</v>
      </c>
      <c r="E228" s="157" t="s">
        <v>19</v>
      </c>
      <c r="F228" s="158" t="s">
        <v>1134</v>
      </c>
      <c r="H228" s="159">
        <v>2.8</v>
      </c>
      <c r="I228" s="160"/>
      <c r="L228" s="156"/>
      <c r="M228" s="161"/>
      <c r="T228" s="162"/>
      <c r="AT228" s="157" t="s">
        <v>179</v>
      </c>
      <c r="AU228" s="157" t="s">
        <v>85</v>
      </c>
      <c r="AV228" s="13" t="s">
        <v>85</v>
      </c>
      <c r="AW228" s="13" t="s">
        <v>37</v>
      </c>
      <c r="AX228" s="13" t="s">
        <v>76</v>
      </c>
      <c r="AY228" s="157" t="s">
        <v>168</v>
      </c>
    </row>
    <row r="229" spans="2:65" s="12" customFormat="1" ht="11.25">
      <c r="B229" s="149"/>
      <c r="D229" s="150" t="s">
        <v>179</v>
      </c>
      <c r="E229" s="151" t="s">
        <v>19</v>
      </c>
      <c r="F229" s="152" t="s">
        <v>1084</v>
      </c>
      <c r="H229" s="151" t="s">
        <v>19</v>
      </c>
      <c r="I229" s="153"/>
      <c r="L229" s="149"/>
      <c r="M229" s="154"/>
      <c r="T229" s="155"/>
      <c r="AT229" s="151" t="s">
        <v>179</v>
      </c>
      <c r="AU229" s="151" t="s">
        <v>85</v>
      </c>
      <c r="AV229" s="12" t="s">
        <v>83</v>
      </c>
      <c r="AW229" s="12" t="s">
        <v>37</v>
      </c>
      <c r="AX229" s="12" t="s">
        <v>76</v>
      </c>
      <c r="AY229" s="151" t="s">
        <v>168</v>
      </c>
    </row>
    <row r="230" spans="2:65" s="13" customFormat="1" ht="11.25">
      <c r="B230" s="156"/>
      <c r="D230" s="150" t="s">
        <v>179</v>
      </c>
      <c r="E230" s="157" t="s">
        <v>19</v>
      </c>
      <c r="F230" s="158" t="s">
        <v>1135</v>
      </c>
      <c r="H230" s="159">
        <v>9.4</v>
      </c>
      <c r="I230" s="160"/>
      <c r="L230" s="156"/>
      <c r="M230" s="161"/>
      <c r="T230" s="162"/>
      <c r="AT230" s="157" t="s">
        <v>179</v>
      </c>
      <c r="AU230" s="157" t="s">
        <v>85</v>
      </c>
      <c r="AV230" s="13" t="s">
        <v>85</v>
      </c>
      <c r="AW230" s="13" t="s">
        <v>37</v>
      </c>
      <c r="AX230" s="13" t="s">
        <v>76</v>
      </c>
      <c r="AY230" s="157" t="s">
        <v>168</v>
      </c>
    </row>
    <row r="231" spans="2:65" s="12" customFormat="1" ht="11.25">
      <c r="B231" s="149"/>
      <c r="D231" s="150" t="s">
        <v>179</v>
      </c>
      <c r="E231" s="151" t="s">
        <v>19</v>
      </c>
      <c r="F231" s="152" t="s">
        <v>1086</v>
      </c>
      <c r="H231" s="151" t="s">
        <v>19</v>
      </c>
      <c r="I231" s="153"/>
      <c r="L231" s="149"/>
      <c r="M231" s="154"/>
      <c r="T231" s="155"/>
      <c r="AT231" s="151" t="s">
        <v>179</v>
      </c>
      <c r="AU231" s="151" t="s">
        <v>85</v>
      </c>
      <c r="AV231" s="12" t="s">
        <v>83</v>
      </c>
      <c r="AW231" s="12" t="s">
        <v>37</v>
      </c>
      <c r="AX231" s="12" t="s">
        <v>76</v>
      </c>
      <c r="AY231" s="151" t="s">
        <v>168</v>
      </c>
    </row>
    <row r="232" spans="2:65" s="13" customFormat="1" ht="11.25">
      <c r="B232" s="156"/>
      <c r="D232" s="150" t="s">
        <v>179</v>
      </c>
      <c r="E232" s="157" t="s">
        <v>19</v>
      </c>
      <c r="F232" s="158" t="s">
        <v>1136</v>
      </c>
      <c r="H232" s="159">
        <v>11.4</v>
      </c>
      <c r="I232" s="160"/>
      <c r="L232" s="156"/>
      <c r="M232" s="161"/>
      <c r="T232" s="162"/>
      <c r="AT232" s="157" t="s">
        <v>179</v>
      </c>
      <c r="AU232" s="157" t="s">
        <v>85</v>
      </c>
      <c r="AV232" s="13" t="s">
        <v>85</v>
      </c>
      <c r="AW232" s="13" t="s">
        <v>37</v>
      </c>
      <c r="AX232" s="13" t="s">
        <v>76</v>
      </c>
      <c r="AY232" s="157" t="s">
        <v>168</v>
      </c>
    </row>
    <row r="233" spans="2:65" s="12" customFormat="1" ht="11.25">
      <c r="B233" s="149"/>
      <c r="D233" s="150" t="s">
        <v>179</v>
      </c>
      <c r="E233" s="151" t="s">
        <v>19</v>
      </c>
      <c r="F233" s="152" t="s">
        <v>1090</v>
      </c>
      <c r="H233" s="151" t="s">
        <v>19</v>
      </c>
      <c r="I233" s="153"/>
      <c r="L233" s="149"/>
      <c r="M233" s="154"/>
      <c r="T233" s="155"/>
      <c r="AT233" s="151" t="s">
        <v>179</v>
      </c>
      <c r="AU233" s="151" t="s">
        <v>85</v>
      </c>
      <c r="AV233" s="12" t="s">
        <v>83</v>
      </c>
      <c r="AW233" s="12" t="s">
        <v>37</v>
      </c>
      <c r="AX233" s="12" t="s">
        <v>76</v>
      </c>
      <c r="AY233" s="151" t="s">
        <v>168</v>
      </c>
    </row>
    <row r="234" spans="2:65" s="13" customFormat="1" ht="11.25">
      <c r="B234" s="156"/>
      <c r="D234" s="150" t="s">
        <v>179</v>
      </c>
      <c r="E234" s="157" t="s">
        <v>19</v>
      </c>
      <c r="F234" s="158" t="s">
        <v>1137</v>
      </c>
      <c r="H234" s="159">
        <v>1.2</v>
      </c>
      <c r="I234" s="160"/>
      <c r="L234" s="156"/>
      <c r="M234" s="161"/>
      <c r="T234" s="162"/>
      <c r="AT234" s="157" t="s">
        <v>179</v>
      </c>
      <c r="AU234" s="157" t="s">
        <v>85</v>
      </c>
      <c r="AV234" s="13" t="s">
        <v>85</v>
      </c>
      <c r="AW234" s="13" t="s">
        <v>37</v>
      </c>
      <c r="AX234" s="13" t="s">
        <v>76</v>
      </c>
      <c r="AY234" s="157" t="s">
        <v>168</v>
      </c>
    </row>
    <row r="235" spans="2:65" s="15" customFormat="1" ht="11.25">
      <c r="B235" s="170"/>
      <c r="D235" s="150" t="s">
        <v>179</v>
      </c>
      <c r="E235" s="171" t="s">
        <v>19</v>
      </c>
      <c r="F235" s="172" t="s">
        <v>257</v>
      </c>
      <c r="H235" s="173">
        <v>24.8</v>
      </c>
      <c r="I235" s="174"/>
      <c r="L235" s="170"/>
      <c r="M235" s="175"/>
      <c r="T235" s="176"/>
      <c r="AT235" s="171" t="s">
        <v>179</v>
      </c>
      <c r="AU235" s="171" t="s">
        <v>85</v>
      </c>
      <c r="AV235" s="15" t="s">
        <v>191</v>
      </c>
      <c r="AW235" s="15" t="s">
        <v>37</v>
      </c>
      <c r="AX235" s="15" t="s">
        <v>76</v>
      </c>
      <c r="AY235" s="171" t="s">
        <v>168</v>
      </c>
    </row>
    <row r="236" spans="2:65" s="14" customFormat="1" ht="11.25">
      <c r="B236" s="163"/>
      <c r="D236" s="150" t="s">
        <v>179</v>
      </c>
      <c r="E236" s="164" t="s">
        <v>19</v>
      </c>
      <c r="F236" s="165" t="s">
        <v>183</v>
      </c>
      <c r="H236" s="166">
        <v>1758.4</v>
      </c>
      <c r="I236" s="167"/>
      <c r="L236" s="163"/>
      <c r="M236" s="168"/>
      <c r="T236" s="169"/>
      <c r="AT236" s="164" t="s">
        <v>179</v>
      </c>
      <c r="AU236" s="164" t="s">
        <v>85</v>
      </c>
      <c r="AV236" s="14" t="s">
        <v>175</v>
      </c>
      <c r="AW236" s="14" t="s">
        <v>37</v>
      </c>
      <c r="AX236" s="14" t="s">
        <v>83</v>
      </c>
      <c r="AY236" s="164" t="s">
        <v>168</v>
      </c>
    </row>
    <row r="237" spans="2:65" s="1" customFormat="1" ht="24.2" customHeight="1">
      <c r="B237" s="33"/>
      <c r="C237" s="181" t="s">
        <v>288</v>
      </c>
      <c r="D237" s="181" t="s">
        <v>446</v>
      </c>
      <c r="E237" s="182" t="s">
        <v>1138</v>
      </c>
      <c r="F237" s="183" t="s">
        <v>1139</v>
      </c>
      <c r="G237" s="184" t="s">
        <v>173</v>
      </c>
      <c r="H237" s="185">
        <v>25.544</v>
      </c>
      <c r="I237" s="186"/>
      <c r="J237" s="187">
        <f>ROUND(I237*H237,2)</f>
        <v>0</v>
      </c>
      <c r="K237" s="183" t="s">
        <v>174</v>
      </c>
      <c r="L237" s="188"/>
      <c r="M237" s="189" t="s">
        <v>19</v>
      </c>
      <c r="N237" s="190" t="s">
        <v>47</v>
      </c>
      <c r="P237" s="141">
        <f>O237*H237</f>
        <v>0</v>
      </c>
      <c r="Q237" s="141">
        <v>0.13100000000000001</v>
      </c>
      <c r="R237" s="141">
        <f>Q237*H237</f>
        <v>3.3462640000000001</v>
      </c>
      <c r="S237" s="141">
        <v>0</v>
      </c>
      <c r="T237" s="142">
        <f>S237*H237</f>
        <v>0</v>
      </c>
      <c r="AR237" s="143" t="s">
        <v>230</v>
      </c>
      <c r="AT237" s="143" t="s">
        <v>446</v>
      </c>
      <c r="AU237" s="143" t="s">
        <v>85</v>
      </c>
      <c r="AY237" s="18" t="s">
        <v>168</v>
      </c>
      <c r="BE237" s="144">
        <f>IF(N237="základní",J237,0)</f>
        <v>0</v>
      </c>
      <c r="BF237" s="144">
        <f>IF(N237="snížená",J237,0)</f>
        <v>0</v>
      </c>
      <c r="BG237" s="144">
        <f>IF(N237="zákl. přenesená",J237,0)</f>
        <v>0</v>
      </c>
      <c r="BH237" s="144">
        <f>IF(N237="sníž. přenesená",J237,0)</f>
        <v>0</v>
      </c>
      <c r="BI237" s="144">
        <f>IF(N237="nulová",J237,0)</f>
        <v>0</v>
      </c>
      <c r="BJ237" s="18" t="s">
        <v>83</v>
      </c>
      <c r="BK237" s="144">
        <f>ROUND(I237*H237,2)</f>
        <v>0</v>
      </c>
      <c r="BL237" s="18" t="s">
        <v>175</v>
      </c>
      <c r="BM237" s="143" t="s">
        <v>1140</v>
      </c>
    </row>
    <row r="238" spans="2:65" s="12" customFormat="1" ht="11.25">
      <c r="B238" s="149"/>
      <c r="D238" s="150" t="s">
        <v>179</v>
      </c>
      <c r="E238" s="151" t="s">
        <v>19</v>
      </c>
      <c r="F238" s="152" t="s">
        <v>1012</v>
      </c>
      <c r="H238" s="151" t="s">
        <v>19</v>
      </c>
      <c r="I238" s="153"/>
      <c r="L238" s="149"/>
      <c r="M238" s="154"/>
      <c r="T238" s="155"/>
      <c r="AT238" s="151" t="s">
        <v>179</v>
      </c>
      <c r="AU238" s="151" t="s">
        <v>85</v>
      </c>
      <c r="AV238" s="12" t="s">
        <v>83</v>
      </c>
      <c r="AW238" s="12" t="s">
        <v>37</v>
      </c>
      <c r="AX238" s="12" t="s">
        <v>76</v>
      </c>
      <c r="AY238" s="151" t="s">
        <v>168</v>
      </c>
    </row>
    <row r="239" spans="2:65" s="12" customFormat="1" ht="11.25">
      <c r="B239" s="149"/>
      <c r="D239" s="150" t="s">
        <v>179</v>
      </c>
      <c r="E239" s="151" t="s">
        <v>19</v>
      </c>
      <c r="F239" s="152" t="s">
        <v>1013</v>
      </c>
      <c r="H239" s="151" t="s">
        <v>19</v>
      </c>
      <c r="I239" s="153"/>
      <c r="L239" s="149"/>
      <c r="M239" s="154"/>
      <c r="T239" s="155"/>
      <c r="AT239" s="151" t="s">
        <v>179</v>
      </c>
      <c r="AU239" s="151" t="s">
        <v>85</v>
      </c>
      <c r="AV239" s="12" t="s">
        <v>83</v>
      </c>
      <c r="AW239" s="12" t="s">
        <v>37</v>
      </c>
      <c r="AX239" s="12" t="s">
        <v>76</v>
      </c>
      <c r="AY239" s="151" t="s">
        <v>168</v>
      </c>
    </row>
    <row r="240" spans="2:65" s="13" customFormat="1" ht="11.25">
      <c r="B240" s="156"/>
      <c r="D240" s="150" t="s">
        <v>179</v>
      </c>
      <c r="E240" s="157" t="s">
        <v>19</v>
      </c>
      <c r="F240" s="158" t="s">
        <v>1141</v>
      </c>
      <c r="H240" s="159">
        <v>25.544</v>
      </c>
      <c r="I240" s="160"/>
      <c r="L240" s="156"/>
      <c r="M240" s="161"/>
      <c r="T240" s="162"/>
      <c r="AT240" s="157" t="s">
        <v>179</v>
      </c>
      <c r="AU240" s="157" t="s">
        <v>85</v>
      </c>
      <c r="AV240" s="13" t="s">
        <v>85</v>
      </c>
      <c r="AW240" s="13" t="s">
        <v>37</v>
      </c>
      <c r="AX240" s="13" t="s">
        <v>76</v>
      </c>
      <c r="AY240" s="157" t="s">
        <v>168</v>
      </c>
    </row>
    <row r="241" spans="2:65" s="14" customFormat="1" ht="11.25">
      <c r="B241" s="163"/>
      <c r="D241" s="150" t="s">
        <v>179</v>
      </c>
      <c r="E241" s="164" t="s">
        <v>19</v>
      </c>
      <c r="F241" s="165" t="s">
        <v>183</v>
      </c>
      <c r="H241" s="166">
        <v>25.544</v>
      </c>
      <c r="I241" s="167"/>
      <c r="L241" s="163"/>
      <c r="M241" s="168"/>
      <c r="T241" s="169"/>
      <c r="AT241" s="164" t="s">
        <v>179</v>
      </c>
      <c r="AU241" s="164" t="s">
        <v>85</v>
      </c>
      <c r="AV241" s="14" t="s">
        <v>175</v>
      </c>
      <c r="AW241" s="14" t="s">
        <v>37</v>
      </c>
      <c r="AX241" s="14" t="s">
        <v>83</v>
      </c>
      <c r="AY241" s="164" t="s">
        <v>168</v>
      </c>
    </row>
    <row r="242" spans="2:65" s="1" customFormat="1" ht="24.2" customHeight="1">
      <c r="B242" s="33"/>
      <c r="C242" s="181" t="s">
        <v>295</v>
      </c>
      <c r="D242" s="181" t="s">
        <v>446</v>
      </c>
      <c r="E242" s="182" t="s">
        <v>1142</v>
      </c>
      <c r="F242" s="183" t="s">
        <v>1143</v>
      </c>
      <c r="G242" s="184" t="s">
        <v>173</v>
      </c>
      <c r="H242" s="185">
        <v>1750.9359999999999</v>
      </c>
      <c r="I242" s="186"/>
      <c r="J242" s="187">
        <f>ROUND(I242*H242,2)</f>
        <v>0</v>
      </c>
      <c r="K242" s="183" t="s">
        <v>174</v>
      </c>
      <c r="L242" s="188"/>
      <c r="M242" s="189" t="s">
        <v>19</v>
      </c>
      <c r="N242" s="190" t="s">
        <v>47</v>
      </c>
      <c r="P242" s="141">
        <f>O242*H242</f>
        <v>0</v>
      </c>
      <c r="Q242" s="141">
        <v>0.13200000000000001</v>
      </c>
      <c r="R242" s="141">
        <f>Q242*H242</f>
        <v>231.12355199999999</v>
      </c>
      <c r="S242" s="141">
        <v>0</v>
      </c>
      <c r="T242" s="142">
        <f>S242*H242</f>
        <v>0</v>
      </c>
      <c r="AR242" s="143" t="s">
        <v>230</v>
      </c>
      <c r="AT242" s="143" t="s">
        <v>446</v>
      </c>
      <c r="AU242" s="143" t="s">
        <v>85</v>
      </c>
      <c r="AY242" s="18" t="s">
        <v>168</v>
      </c>
      <c r="BE242" s="144">
        <f>IF(N242="základní",J242,0)</f>
        <v>0</v>
      </c>
      <c r="BF242" s="144">
        <f>IF(N242="snížená",J242,0)</f>
        <v>0</v>
      </c>
      <c r="BG242" s="144">
        <f>IF(N242="zákl. přenesená",J242,0)</f>
        <v>0</v>
      </c>
      <c r="BH242" s="144">
        <f>IF(N242="sníž. přenesená",J242,0)</f>
        <v>0</v>
      </c>
      <c r="BI242" s="144">
        <f>IF(N242="nulová",J242,0)</f>
        <v>0</v>
      </c>
      <c r="BJ242" s="18" t="s">
        <v>83</v>
      </c>
      <c r="BK242" s="144">
        <f>ROUND(I242*H242,2)</f>
        <v>0</v>
      </c>
      <c r="BL242" s="18" t="s">
        <v>175</v>
      </c>
      <c r="BM242" s="143" t="s">
        <v>1144</v>
      </c>
    </row>
    <row r="243" spans="2:65" s="12" customFormat="1" ht="11.25">
      <c r="B243" s="149"/>
      <c r="D243" s="150" t="s">
        <v>179</v>
      </c>
      <c r="E243" s="151" t="s">
        <v>19</v>
      </c>
      <c r="F243" s="152" t="s">
        <v>1145</v>
      </c>
      <c r="H243" s="151" t="s">
        <v>19</v>
      </c>
      <c r="I243" s="153"/>
      <c r="L243" s="149"/>
      <c r="M243" s="154"/>
      <c r="T243" s="155"/>
      <c r="AT243" s="151" t="s">
        <v>179</v>
      </c>
      <c r="AU243" s="151" t="s">
        <v>85</v>
      </c>
      <c r="AV243" s="12" t="s">
        <v>83</v>
      </c>
      <c r="AW243" s="12" t="s">
        <v>37</v>
      </c>
      <c r="AX243" s="12" t="s">
        <v>76</v>
      </c>
      <c r="AY243" s="151" t="s">
        <v>168</v>
      </c>
    </row>
    <row r="244" spans="2:65" s="12" customFormat="1" ht="11.25">
      <c r="B244" s="149"/>
      <c r="D244" s="150" t="s">
        <v>179</v>
      </c>
      <c r="E244" s="151" t="s">
        <v>19</v>
      </c>
      <c r="F244" s="152" t="s">
        <v>1019</v>
      </c>
      <c r="H244" s="151" t="s">
        <v>19</v>
      </c>
      <c r="I244" s="153"/>
      <c r="L244" s="149"/>
      <c r="M244" s="154"/>
      <c r="T244" s="155"/>
      <c r="AT244" s="151" t="s">
        <v>179</v>
      </c>
      <c r="AU244" s="151" t="s">
        <v>85</v>
      </c>
      <c r="AV244" s="12" t="s">
        <v>83</v>
      </c>
      <c r="AW244" s="12" t="s">
        <v>37</v>
      </c>
      <c r="AX244" s="12" t="s">
        <v>76</v>
      </c>
      <c r="AY244" s="151" t="s">
        <v>168</v>
      </c>
    </row>
    <row r="245" spans="2:65" s="13" customFormat="1" ht="11.25">
      <c r="B245" s="156"/>
      <c r="D245" s="150" t="s">
        <v>179</v>
      </c>
      <c r="E245" s="157" t="s">
        <v>19</v>
      </c>
      <c r="F245" s="158" t="s">
        <v>1146</v>
      </c>
      <c r="H245" s="159">
        <v>1750.9359999999999</v>
      </c>
      <c r="I245" s="160"/>
      <c r="L245" s="156"/>
      <c r="M245" s="161"/>
      <c r="T245" s="162"/>
      <c r="AT245" s="157" t="s">
        <v>179</v>
      </c>
      <c r="AU245" s="157" t="s">
        <v>85</v>
      </c>
      <c r="AV245" s="13" t="s">
        <v>85</v>
      </c>
      <c r="AW245" s="13" t="s">
        <v>37</v>
      </c>
      <c r="AX245" s="13" t="s">
        <v>76</v>
      </c>
      <c r="AY245" s="157" t="s">
        <v>168</v>
      </c>
    </row>
    <row r="246" spans="2:65" s="14" customFormat="1" ht="11.25">
      <c r="B246" s="163"/>
      <c r="D246" s="150" t="s">
        <v>179</v>
      </c>
      <c r="E246" s="164" t="s">
        <v>19</v>
      </c>
      <c r="F246" s="165" t="s">
        <v>183</v>
      </c>
      <c r="H246" s="166">
        <v>1750.9359999999999</v>
      </c>
      <c r="I246" s="167"/>
      <c r="L246" s="163"/>
      <c r="M246" s="168"/>
      <c r="T246" s="169"/>
      <c r="AT246" s="164" t="s">
        <v>179</v>
      </c>
      <c r="AU246" s="164" t="s">
        <v>85</v>
      </c>
      <c r="AV246" s="14" t="s">
        <v>175</v>
      </c>
      <c r="AW246" s="14" t="s">
        <v>37</v>
      </c>
      <c r="AX246" s="14" t="s">
        <v>83</v>
      </c>
      <c r="AY246" s="164" t="s">
        <v>168</v>
      </c>
    </row>
    <row r="247" spans="2:65" s="1" customFormat="1" ht="66.75" customHeight="1">
      <c r="B247" s="33"/>
      <c r="C247" s="132" t="s">
        <v>302</v>
      </c>
      <c r="D247" s="132" t="s">
        <v>170</v>
      </c>
      <c r="E247" s="133" t="s">
        <v>1021</v>
      </c>
      <c r="F247" s="134" t="s">
        <v>1022</v>
      </c>
      <c r="G247" s="135" t="s">
        <v>173</v>
      </c>
      <c r="H247" s="136">
        <v>17.600000000000001</v>
      </c>
      <c r="I247" s="137"/>
      <c r="J247" s="138">
        <f>ROUND(I247*H247,2)</f>
        <v>0</v>
      </c>
      <c r="K247" s="134" t="s">
        <v>174</v>
      </c>
      <c r="L247" s="33"/>
      <c r="M247" s="139" t="s">
        <v>19</v>
      </c>
      <c r="N247" s="140" t="s">
        <v>47</v>
      </c>
      <c r="P247" s="141">
        <f>O247*H247</f>
        <v>0</v>
      </c>
      <c r="Q247" s="141">
        <v>0.10100000000000001</v>
      </c>
      <c r="R247" s="141">
        <f>Q247*H247</f>
        <v>1.7776000000000003</v>
      </c>
      <c r="S247" s="141">
        <v>0</v>
      </c>
      <c r="T247" s="142">
        <f>S247*H247</f>
        <v>0</v>
      </c>
      <c r="AR247" s="143" t="s">
        <v>175</v>
      </c>
      <c r="AT247" s="143" t="s">
        <v>170</v>
      </c>
      <c r="AU247" s="143" t="s">
        <v>85</v>
      </c>
      <c r="AY247" s="18" t="s">
        <v>168</v>
      </c>
      <c r="BE247" s="144">
        <f>IF(N247="základní",J247,0)</f>
        <v>0</v>
      </c>
      <c r="BF247" s="144">
        <f>IF(N247="snížená",J247,0)</f>
        <v>0</v>
      </c>
      <c r="BG247" s="144">
        <f>IF(N247="zákl. přenesená",J247,0)</f>
        <v>0</v>
      </c>
      <c r="BH247" s="144">
        <f>IF(N247="sníž. přenesená",J247,0)</f>
        <v>0</v>
      </c>
      <c r="BI247" s="144">
        <f>IF(N247="nulová",J247,0)</f>
        <v>0</v>
      </c>
      <c r="BJ247" s="18" t="s">
        <v>83</v>
      </c>
      <c r="BK247" s="144">
        <f>ROUND(I247*H247,2)</f>
        <v>0</v>
      </c>
      <c r="BL247" s="18" t="s">
        <v>175</v>
      </c>
      <c r="BM247" s="143" t="s">
        <v>1147</v>
      </c>
    </row>
    <row r="248" spans="2:65" s="1" customFormat="1" ht="11.25">
      <c r="B248" s="33"/>
      <c r="D248" s="145" t="s">
        <v>177</v>
      </c>
      <c r="F248" s="146" t="s">
        <v>1024</v>
      </c>
      <c r="I248" s="147"/>
      <c r="L248" s="33"/>
      <c r="M248" s="148"/>
      <c r="T248" s="54"/>
      <c r="AT248" s="18" t="s">
        <v>177</v>
      </c>
      <c r="AU248" s="18" t="s">
        <v>85</v>
      </c>
    </row>
    <row r="249" spans="2:65" s="12" customFormat="1" ht="11.25">
      <c r="B249" s="149"/>
      <c r="D249" s="150" t="s">
        <v>179</v>
      </c>
      <c r="E249" s="151" t="s">
        <v>19</v>
      </c>
      <c r="F249" s="152" t="s">
        <v>1126</v>
      </c>
      <c r="H249" s="151" t="s">
        <v>19</v>
      </c>
      <c r="I249" s="153"/>
      <c r="L249" s="149"/>
      <c r="M249" s="154"/>
      <c r="T249" s="155"/>
      <c r="AT249" s="151" t="s">
        <v>179</v>
      </c>
      <c r="AU249" s="151" t="s">
        <v>85</v>
      </c>
      <c r="AV249" s="12" t="s">
        <v>83</v>
      </c>
      <c r="AW249" s="12" t="s">
        <v>37</v>
      </c>
      <c r="AX249" s="12" t="s">
        <v>76</v>
      </c>
      <c r="AY249" s="151" t="s">
        <v>168</v>
      </c>
    </row>
    <row r="250" spans="2:65" s="12" customFormat="1" ht="11.25">
      <c r="B250" s="149"/>
      <c r="D250" s="150" t="s">
        <v>179</v>
      </c>
      <c r="E250" s="151" t="s">
        <v>19</v>
      </c>
      <c r="F250" s="152" t="s">
        <v>213</v>
      </c>
      <c r="H250" s="151" t="s">
        <v>19</v>
      </c>
      <c r="I250" s="153"/>
      <c r="L250" s="149"/>
      <c r="M250" s="154"/>
      <c r="T250" s="155"/>
      <c r="AT250" s="151" t="s">
        <v>179</v>
      </c>
      <c r="AU250" s="151" t="s">
        <v>85</v>
      </c>
      <c r="AV250" s="12" t="s">
        <v>83</v>
      </c>
      <c r="AW250" s="12" t="s">
        <v>37</v>
      </c>
      <c r="AX250" s="12" t="s">
        <v>76</v>
      </c>
      <c r="AY250" s="151" t="s">
        <v>168</v>
      </c>
    </row>
    <row r="251" spans="2:65" s="12" customFormat="1" ht="11.25">
      <c r="B251" s="149"/>
      <c r="D251" s="150" t="s">
        <v>179</v>
      </c>
      <c r="E251" s="151" t="s">
        <v>19</v>
      </c>
      <c r="F251" s="152" t="s">
        <v>1148</v>
      </c>
      <c r="H251" s="151" t="s">
        <v>19</v>
      </c>
      <c r="I251" s="153"/>
      <c r="L251" s="149"/>
      <c r="M251" s="154"/>
      <c r="T251" s="155"/>
      <c r="AT251" s="151" t="s">
        <v>179</v>
      </c>
      <c r="AU251" s="151" t="s">
        <v>85</v>
      </c>
      <c r="AV251" s="12" t="s">
        <v>83</v>
      </c>
      <c r="AW251" s="12" t="s">
        <v>37</v>
      </c>
      <c r="AX251" s="12" t="s">
        <v>76</v>
      </c>
      <c r="AY251" s="151" t="s">
        <v>168</v>
      </c>
    </row>
    <row r="252" spans="2:65" s="12" customFormat="1" ht="11.25">
      <c r="B252" s="149"/>
      <c r="D252" s="150" t="s">
        <v>179</v>
      </c>
      <c r="E252" s="151" t="s">
        <v>19</v>
      </c>
      <c r="F252" s="152" t="s">
        <v>1082</v>
      </c>
      <c r="H252" s="151" t="s">
        <v>19</v>
      </c>
      <c r="I252" s="153"/>
      <c r="L252" s="149"/>
      <c r="M252" s="154"/>
      <c r="T252" s="155"/>
      <c r="AT252" s="151" t="s">
        <v>179</v>
      </c>
      <c r="AU252" s="151" t="s">
        <v>85</v>
      </c>
      <c r="AV252" s="12" t="s">
        <v>83</v>
      </c>
      <c r="AW252" s="12" t="s">
        <v>37</v>
      </c>
      <c r="AX252" s="12" t="s">
        <v>76</v>
      </c>
      <c r="AY252" s="151" t="s">
        <v>168</v>
      </c>
    </row>
    <row r="253" spans="2:65" s="13" customFormat="1" ht="11.25">
      <c r="B253" s="156"/>
      <c r="D253" s="150" t="s">
        <v>179</v>
      </c>
      <c r="E253" s="157" t="s">
        <v>19</v>
      </c>
      <c r="F253" s="158" t="s">
        <v>1149</v>
      </c>
      <c r="H253" s="159">
        <v>1.8</v>
      </c>
      <c r="I253" s="160"/>
      <c r="L253" s="156"/>
      <c r="M253" s="161"/>
      <c r="T253" s="162"/>
      <c r="AT253" s="157" t="s">
        <v>179</v>
      </c>
      <c r="AU253" s="157" t="s">
        <v>85</v>
      </c>
      <c r="AV253" s="13" t="s">
        <v>85</v>
      </c>
      <c r="AW253" s="13" t="s">
        <v>37</v>
      </c>
      <c r="AX253" s="13" t="s">
        <v>76</v>
      </c>
      <c r="AY253" s="157" t="s">
        <v>168</v>
      </c>
    </row>
    <row r="254" spans="2:65" s="12" customFormat="1" ht="11.25">
      <c r="B254" s="149"/>
      <c r="D254" s="150" t="s">
        <v>179</v>
      </c>
      <c r="E254" s="151" t="s">
        <v>19</v>
      </c>
      <c r="F254" s="152" t="s">
        <v>1084</v>
      </c>
      <c r="H254" s="151" t="s">
        <v>19</v>
      </c>
      <c r="I254" s="153"/>
      <c r="L254" s="149"/>
      <c r="M254" s="154"/>
      <c r="T254" s="155"/>
      <c r="AT254" s="151" t="s">
        <v>179</v>
      </c>
      <c r="AU254" s="151" t="s">
        <v>85</v>
      </c>
      <c r="AV254" s="12" t="s">
        <v>83</v>
      </c>
      <c r="AW254" s="12" t="s">
        <v>37</v>
      </c>
      <c r="AX254" s="12" t="s">
        <v>76</v>
      </c>
      <c r="AY254" s="151" t="s">
        <v>168</v>
      </c>
    </row>
    <row r="255" spans="2:65" s="13" customFormat="1" ht="11.25">
      <c r="B255" s="156"/>
      <c r="D255" s="150" t="s">
        <v>179</v>
      </c>
      <c r="E255" s="157" t="s">
        <v>19</v>
      </c>
      <c r="F255" s="158" t="s">
        <v>1150</v>
      </c>
      <c r="H255" s="159">
        <v>6.7</v>
      </c>
      <c r="I255" s="160"/>
      <c r="L255" s="156"/>
      <c r="M255" s="161"/>
      <c r="T255" s="162"/>
      <c r="AT255" s="157" t="s">
        <v>179</v>
      </c>
      <c r="AU255" s="157" t="s">
        <v>85</v>
      </c>
      <c r="AV255" s="13" t="s">
        <v>85</v>
      </c>
      <c r="AW255" s="13" t="s">
        <v>37</v>
      </c>
      <c r="AX255" s="13" t="s">
        <v>76</v>
      </c>
      <c r="AY255" s="157" t="s">
        <v>168</v>
      </c>
    </row>
    <row r="256" spans="2:65" s="12" customFormat="1" ht="11.25">
      <c r="B256" s="149"/>
      <c r="D256" s="150" t="s">
        <v>179</v>
      </c>
      <c r="E256" s="151" t="s">
        <v>19</v>
      </c>
      <c r="F256" s="152" t="s">
        <v>1151</v>
      </c>
      <c r="H256" s="151" t="s">
        <v>19</v>
      </c>
      <c r="I256" s="153"/>
      <c r="L256" s="149"/>
      <c r="M256" s="154"/>
      <c r="T256" s="155"/>
      <c r="AT256" s="151" t="s">
        <v>179</v>
      </c>
      <c r="AU256" s="151" t="s">
        <v>85</v>
      </c>
      <c r="AV256" s="12" t="s">
        <v>83</v>
      </c>
      <c r="AW256" s="12" t="s">
        <v>37</v>
      </c>
      <c r="AX256" s="12" t="s">
        <v>76</v>
      </c>
      <c r="AY256" s="151" t="s">
        <v>168</v>
      </c>
    </row>
    <row r="257" spans="2:65" s="13" customFormat="1" ht="11.25">
      <c r="B257" s="156"/>
      <c r="D257" s="150" t="s">
        <v>179</v>
      </c>
      <c r="E257" s="157" t="s">
        <v>19</v>
      </c>
      <c r="F257" s="158" t="s">
        <v>1152</v>
      </c>
      <c r="H257" s="159">
        <v>7.6</v>
      </c>
      <c r="I257" s="160"/>
      <c r="L257" s="156"/>
      <c r="M257" s="161"/>
      <c r="T257" s="162"/>
      <c r="AT257" s="157" t="s">
        <v>179</v>
      </c>
      <c r="AU257" s="157" t="s">
        <v>85</v>
      </c>
      <c r="AV257" s="13" t="s">
        <v>85</v>
      </c>
      <c r="AW257" s="13" t="s">
        <v>37</v>
      </c>
      <c r="AX257" s="13" t="s">
        <v>76</v>
      </c>
      <c r="AY257" s="157" t="s">
        <v>168</v>
      </c>
    </row>
    <row r="258" spans="2:65" s="12" customFormat="1" ht="11.25">
      <c r="B258" s="149"/>
      <c r="D258" s="150" t="s">
        <v>179</v>
      </c>
      <c r="E258" s="151" t="s">
        <v>19</v>
      </c>
      <c r="F258" s="152" t="s">
        <v>1090</v>
      </c>
      <c r="H258" s="151" t="s">
        <v>19</v>
      </c>
      <c r="I258" s="153"/>
      <c r="L258" s="149"/>
      <c r="M258" s="154"/>
      <c r="T258" s="155"/>
      <c r="AT258" s="151" t="s">
        <v>179</v>
      </c>
      <c r="AU258" s="151" t="s">
        <v>85</v>
      </c>
      <c r="AV258" s="12" t="s">
        <v>83</v>
      </c>
      <c r="AW258" s="12" t="s">
        <v>37</v>
      </c>
      <c r="AX258" s="12" t="s">
        <v>76</v>
      </c>
      <c r="AY258" s="151" t="s">
        <v>168</v>
      </c>
    </row>
    <row r="259" spans="2:65" s="13" customFormat="1" ht="11.25">
      <c r="B259" s="156"/>
      <c r="D259" s="150" t="s">
        <v>179</v>
      </c>
      <c r="E259" s="157" t="s">
        <v>19</v>
      </c>
      <c r="F259" s="158" t="s">
        <v>1153</v>
      </c>
      <c r="H259" s="159">
        <v>1.5</v>
      </c>
      <c r="I259" s="160"/>
      <c r="L259" s="156"/>
      <c r="M259" s="161"/>
      <c r="T259" s="162"/>
      <c r="AT259" s="157" t="s">
        <v>179</v>
      </c>
      <c r="AU259" s="157" t="s">
        <v>85</v>
      </c>
      <c r="AV259" s="13" t="s">
        <v>85</v>
      </c>
      <c r="AW259" s="13" t="s">
        <v>37</v>
      </c>
      <c r="AX259" s="13" t="s">
        <v>76</v>
      </c>
      <c r="AY259" s="157" t="s">
        <v>168</v>
      </c>
    </row>
    <row r="260" spans="2:65" s="14" customFormat="1" ht="11.25">
      <c r="B260" s="163"/>
      <c r="D260" s="150" t="s">
        <v>179</v>
      </c>
      <c r="E260" s="164" t="s">
        <v>19</v>
      </c>
      <c r="F260" s="165" t="s">
        <v>183</v>
      </c>
      <c r="H260" s="166">
        <v>17.600000000000001</v>
      </c>
      <c r="I260" s="167"/>
      <c r="L260" s="163"/>
      <c r="M260" s="168"/>
      <c r="T260" s="169"/>
      <c r="AT260" s="164" t="s">
        <v>179</v>
      </c>
      <c r="AU260" s="164" t="s">
        <v>85</v>
      </c>
      <c r="AV260" s="14" t="s">
        <v>175</v>
      </c>
      <c r="AW260" s="14" t="s">
        <v>37</v>
      </c>
      <c r="AX260" s="14" t="s">
        <v>83</v>
      </c>
      <c r="AY260" s="164" t="s">
        <v>168</v>
      </c>
    </row>
    <row r="261" spans="2:65" s="1" customFormat="1" ht="24.2" customHeight="1">
      <c r="B261" s="33"/>
      <c r="C261" s="181" t="s">
        <v>308</v>
      </c>
      <c r="D261" s="181" t="s">
        <v>446</v>
      </c>
      <c r="E261" s="182" t="s">
        <v>1154</v>
      </c>
      <c r="F261" s="183" t="s">
        <v>1029</v>
      </c>
      <c r="G261" s="184" t="s">
        <v>173</v>
      </c>
      <c r="H261" s="185">
        <v>18.128</v>
      </c>
      <c r="I261" s="186"/>
      <c r="J261" s="187">
        <f>ROUND(I261*H261,2)</f>
        <v>0</v>
      </c>
      <c r="K261" s="183" t="s">
        <v>322</v>
      </c>
      <c r="L261" s="188"/>
      <c r="M261" s="189" t="s">
        <v>19</v>
      </c>
      <c r="N261" s="190" t="s">
        <v>47</v>
      </c>
      <c r="P261" s="141">
        <f>O261*H261</f>
        <v>0</v>
      </c>
      <c r="Q261" s="141">
        <v>0</v>
      </c>
      <c r="R261" s="141">
        <f>Q261*H261</f>
        <v>0</v>
      </c>
      <c r="S261" s="141">
        <v>0</v>
      </c>
      <c r="T261" s="142">
        <f>S261*H261</f>
        <v>0</v>
      </c>
      <c r="AR261" s="143" t="s">
        <v>230</v>
      </c>
      <c r="AT261" s="143" t="s">
        <v>446</v>
      </c>
      <c r="AU261" s="143" t="s">
        <v>85</v>
      </c>
      <c r="AY261" s="18" t="s">
        <v>168</v>
      </c>
      <c r="BE261" s="144">
        <f>IF(N261="základní",J261,0)</f>
        <v>0</v>
      </c>
      <c r="BF261" s="144">
        <f>IF(N261="snížená",J261,0)</f>
        <v>0</v>
      </c>
      <c r="BG261" s="144">
        <f>IF(N261="zákl. přenesená",J261,0)</f>
        <v>0</v>
      </c>
      <c r="BH261" s="144">
        <f>IF(N261="sníž. přenesená",J261,0)</f>
        <v>0</v>
      </c>
      <c r="BI261" s="144">
        <f>IF(N261="nulová",J261,0)</f>
        <v>0</v>
      </c>
      <c r="BJ261" s="18" t="s">
        <v>83</v>
      </c>
      <c r="BK261" s="144">
        <f>ROUND(I261*H261,2)</f>
        <v>0</v>
      </c>
      <c r="BL261" s="18" t="s">
        <v>175</v>
      </c>
      <c r="BM261" s="143" t="s">
        <v>1155</v>
      </c>
    </row>
    <row r="262" spans="2:65" s="1" customFormat="1" ht="19.5">
      <c r="B262" s="33"/>
      <c r="D262" s="150" t="s">
        <v>324</v>
      </c>
      <c r="F262" s="177" t="s">
        <v>498</v>
      </c>
      <c r="I262" s="147"/>
      <c r="L262" s="33"/>
      <c r="M262" s="148"/>
      <c r="T262" s="54"/>
      <c r="AT262" s="18" t="s">
        <v>324</v>
      </c>
      <c r="AU262" s="18" t="s">
        <v>85</v>
      </c>
    </row>
    <row r="263" spans="2:65" s="12" customFormat="1" ht="11.25">
      <c r="B263" s="149"/>
      <c r="D263" s="150" t="s">
        <v>179</v>
      </c>
      <c r="E263" s="151" t="s">
        <v>19</v>
      </c>
      <c r="F263" s="152" t="s">
        <v>1156</v>
      </c>
      <c r="H263" s="151" t="s">
        <v>19</v>
      </c>
      <c r="I263" s="153"/>
      <c r="L263" s="149"/>
      <c r="M263" s="154"/>
      <c r="T263" s="155"/>
      <c r="AT263" s="151" t="s">
        <v>179</v>
      </c>
      <c r="AU263" s="151" t="s">
        <v>85</v>
      </c>
      <c r="AV263" s="12" t="s">
        <v>83</v>
      </c>
      <c r="AW263" s="12" t="s">
        <v>37</v>
      </c>
      <c r="AX263" s="12" t="s">
        <v>76</v>
      </c>
      <c r="AY263" s="151" t="s">
        <v>168</v>
      </c>
    </row>
    <row r="264" spans="2:65" s="13" customFormat="1" ht="11.25">
      <c r="B264" s="156"/>
      <c r="D264" s="150" t="s">
        <v>179</v>
      </c>
      <c r="E264" s="157" t="s">
        <v>19</v>
      </c>
      <c r="F264" s="158" t="s">
        <v>1157</v>
      </c>
      <c r="H264" s="159">
        <v>18.128</v>
      </c>
      <c r="I264" s="160"/>
      <c r="L264" s="156"/>
      <c r="M264" s="161"/>
      <c r="T264" s="162"/>
      <c r="AT264" s="157" t="s">
        <v>179</v>
      </c>
      <c r="AU264" s="157" t="s">
        <v>85</v>
      </c>
      <c r="AV264" s="13" t="s">
        <v>85</v>
      </c>
      <c r="AW264" s="13" t="s">
        <v>37</v>
      </c>
      <c r="AX264" s="13" t="s">
        <v>76</v>
      </c>
      <c r="AY264" s="157" t="s">
        <v>168</v>
      </c>
    </row>
    <row r="265" spans="2:65" s="14" customFormat="1" ht="11.25">
      <c r="B265" s="163"/>
      <c r="D265" s="150" t="s">
        <v>179</v>
      </c>
      <c r="E265" s="164" t="s">
        <v>19</v>
      </c>
      <c r="F265" s="165" t="s">
        <v>183</v>
      </c>
      <c r="H265" s="166">
        <v>18.128</v>
      </c>
      <c r="I265" s="167"/>
      <c r="L265" s="163"/>
      <c r="M265" s="168"/>
      <c r="T265" s="169"/>
      <c r="AT265" s="164" t="s">
        <v>179</v>
      </c>
      <c r="AU265" s="164" t="s">
        <v>85</v>
      </c>
      <c r="AV265" s="14" t="s">
        <v>175</v>
      </c>
      <c r="AW265" s="14" t="s">
        <v>37</v>
      </c>
      <c r="AX265" s="14" t="s">
        <v>83</v>
      </c>
      <c r="AY265" s="164" t="s">
        <v>168</v>
      </c>
    </row>
    <row r="266" spans="2:65" s="1" customFormat="1" ht="66.75" customHeight="1">
      <c r="B266" s="33"/>
      <c r="C266" s="132" t="s">
        <v>319</v>
      </c>
      <c r="D266" s="132" t="s">
        <v>170</v>
      </c>
      <c r="E266" s="133" t="s">
        <v>1158</v>
      </c>
      <c r="F266" s="134" t="s">
        <v>1159</v>
      </c>
      <c r="G266" s="135" t="s">
        <v>173</v>
      </c>
      <c r="H266" s="136">
        <v>19.5</v>
      </c>
      <c r="I266" s="137"/>
      <c r="J266" s="138">
        <f>ROUND(I266*H266,2)</f>
        <v>0</v>
      </c>
      <c r="K266" s="134" t="s">
        <v>174</v>
      </c>
      <c r="L266" s="33"/>
      <c r="M266" s="139" t="s">
        <v>19</v>
      </c>
      <c r="N266" s="140" t="s">
        <v>47</v>
      </c>
      <c r="P266" s="141">
        <f>O266*H266</f>
        <v>0</v>
      </c>
      <c r="Q266" s="141">
        <v>0.10100000000000001</v>
      </c>
      <c r="R266" s="141">
        <f>Q266*H266</f>
        <v>1.9695</v>
      </c>
      <c r="S266" s="141">
        <v>0</v>
      </c>
      <c r="T266" s="142">
        <f>S266*H266</f>
        <v>0</v>
      </c>
      <c r="AR266" s="143" t="s">
        <v>175</v>
      </c>
      <c r="AT266" s="143" t="s">
        <v>170</v>
      </c>
      <c r="AU266" s="143" t="s">
        <v>85</v>
      </c>
      <c r="AY266" s="18" t="s">
        <v>168</v>
      </c>
      <c r="BE266" s="144">
        <f>IF(N266="základní",J266,0)</f>
        <v>0</v>
      </c>
      <c r="BF266" s="144">
        <f>IF(N266="snížená",J266,0)</f>
        <v>0</v>
      </c>
      <c r="BG266" s="144">
        <f>IF(N266="zákl. přenesená",J266,0)</f>
        <v>0</v>
      </c>
      <c r="BH266" s="144">
        <f>IF(N266="sníž. přenesená",J266,0)</f>
        <v>0</v>
      </c>
      <c r="BI266" s="144">
        <f>IF(N266="nulová",J266,0)</f>
        <v>0</v>
      </c>
      <c r="BJ266" s="18" t="s">
        <v>83</v>
      </c>
      <c r="BK266" s="144">
        <f>ROUND(I266*H266,2)</f>
        <v>0</v>
      </c>
      <c r="BL266" s="18" t="s">
        <v>175</v>
      </c>
      <c r="BM266" s="143" t="s">
        <v>1160</v>
      </c>
    </row>
    <row r="267" spans="2:65" s="1" customFormat="1" ht="11.25">
      <c r="B267" s="33"/>
      <c r="D267" s="145" t="s">
        <v>177</v>
      </c>
      <c r="F267" s="146" t="s">
        <v>1161</v>
      </c>
      <c r="I267" s="147"/>
      <c r="L267" s="33"/>
      <c r="M267" s="148"/>
      <c r="T267" s="54"/>
      <c r="AT267" s="18" t="s">
        <v>177</v>
      </c>
      <c r="AU267" s="18" t="s">
        <v>85</v>
      </c>
    </row>
    <row r="268" spans="2:65" s="12" customFormat="1" ht="22.5">
      <c r="B268" s="149"/>
      <c r="D268" s="150" t="s">
        <v>179</v>
      </c>
      <c r="E268" s="151" t="s">
        <v>19</v>
      </c>
      <c r="F268" s="152" t="s">
        <v>1109</v>
      </c>
      <c r="H268" s="151" t="s">
        <v>19</v>
      </c>
      <c r="I268" s="153"/>
      <c r="L268" s="149"/>
      <c r="M268" s="154"/>
      <c r="T268" s="155"/>
      <c r="AT268" s="151" t="s">
        <v>179</v>
      </c>
      <c r="AU268" s="151" t="s">
        <v>85</v>
      </c>
      <c r="AV268" s="12" t="s">
        <v>83</v>
      </c>
      <c r="AW268" s="12" t="s">
        <v>37</v>
      </c>
      <c r="AX268" s="12" t="s">
        <v>76</v>
      </c>
      <c r="AY268" s="151" t="s">
        <v>168</v>
      </c>
    </row>
    <row r="269" spans="2:65" s="12" customFormat="1" ht="11.25">
      <c r="B269" s="149"/>
      <c r="D269" s="150" t="s">
        <v>179</v>
      </c>
      <c r="E269" s="151" t="s">
        <v>19</v>
      </c>
      <c r="F269" s="152" t="s">
        <v>213</v>
      </c>
      <c r="H269" s="151" t="s">
        <v>19</v>
      </c>
      <c r="I269" s="153"/>
      <c r="L269" s="149"/>
      <c r="M269" s="154"/>
      <c r="T269" s="155"/>
      <c r="AT269" s="151" t="s">
        <v>179</v>
      </c>
      <c r="AU269" s="151" t="s">
        <v>85</v>
      </c>
      <c r="AV269" s="12" t="s">
        <v>83</v>
      </c>
      <c r="AW269" s="12" t="s">
        <v>37</v>
      </c>
      <c r="AX269" s="12" t="s">
        <v>76</v>
      </c>
      <c r="AY269" s="151" t="s">
        <v>168</v>
      </c>
    </row>
    <row r="270" spans="2:65" s="13" customFormat="1" ht="11.25">
      <c r="B270" s="156"/>
      <c r="D270" s="150" t="s">
        <v>179</v>
      </c>
      <c r="E270" s="157" t="s">
        <v>19</v>
      </c>
      <c r="F270" s="158" t="s">
        <v>487</v>
      </c>
      <c r="H270" s="159">
        <v>19.5</v>
      </c>
      <c r="I270" s="160"/>
      <c r="L270" s="156"/>
      <c r="M270" s="161"/>
      <c r="T270" s="162"/>
      <c r="AT270" s="157" t="s">
        <v>179</v>
      </c>
      <c r="AU270" s="157" t="s">
        <v>85</v>
      </c>
      <c r="AV270" s="13" t="s">
        <v>85</v>
      </c>
      <c r="AW270" s="13" t="s">
        <v>37</v>
      </c>
      <c r="AX270" s="13" t="s">
        <v>83</v>
      </c>
      <c r="AY270" s="157" t="s">
        <v>168</v>
      </c>
    </row>
    <row r="271" spans="2:65" s="12" customFormat="1" ht="22.5">
      <c r="B271" s="149"/>
      <c r="D271" s="150" t="s">
        <v>179</v>
      </c>
      <c r="E271" s="151" t="s">
        <v>19</v>
      </c>
      <c r="F271" s="152" t="s">
        <v>1162</v>
      </c>
      <c r="H271" s="151" t="s">
        <v>19</v>
      </c>
      <c r="I271" s="153"/>
      <c r="L271" s="149"/>
      <c r="M271" s="154"/>
      <c r="T271" s="155"/>
      <c r="AT271" s="151" t="s">
        <v>179</v>
      </c>
      <c r="AU271" s="151" t="s">
        <v>85</v>
      </c>
      <c r="AV271" s="12" t="s">
        <v>83</v>
      </c>
      <c r="AW271" s="12" t="s">
        <v>37</v>
      </c>
      <c r="AX271" s="12" t="s">
        <v>76</v>
      </c>
      <c r="AY271" s="151" t="s">
        <v>168</v>
      </c>
    </row>
    <row r="272" spans="2:65" s="11" customFormat="1" ht="22.9" customHeight="1">
      <c r="B272" s="120"/>
      <c r="D272" s="121" t="s">
        <v>75</v>
      </c>
      <c r="E272" s="130" t="s">
        <v>230</v>
      </c>
      <c r="F272" s="130" t="s">
        <v>429</v>
      </c>
      <c r="I272" s="123"/>
      <c r="J272" s="131">
        <f>BK272</f>
        <v>0</v>
      </c>
      <c r="L272" s="120"/>
      <c r="M272" s="125"/>
      <c r="P272" s="126">
        <f>SUM(P273:P285)</f>
        <v>0</v>
      </c>
      <c r="R272" s="126">
        <f>SUM(R273:R285)</f>
        <v>7.2432799999999995</v>
      </c>
      <c r="T272" s="127">
        <f>SUM(T273:T285)</f>
        <v>5.0200000000000005</v>
      </c>
      <c r="AR272" s="121" t="s">
        <v>83</v>
      </c>
      <c r="AT272" s="128" t="s">
        <v>75</v>
      </c>
      <c r="AU272" s="128" t="s">
        <v>83</v>
      </c>
      <c r="AY272" s="121" t="s">
        <v>168</v>
      </c>
      <c r="BK272" s="129">
        <f>SUM(BK273:BK285)</f>
        <v>0</v>
      </c>
    </row>
    <row r="273" spans="2:65" s="1" customFormat="1" ht="37.9" customHeight="1">
      <c r="B273" s="33"/>
      <c r="C273" s="132" t="s">
        <v>331</v>
      </c>
      <c r="D273" s="132" t="s">
        <v>170</v>
      </c>
      <c r="E273" s="133" t="s">
        <v>430</v>
      </c>
      <c r="F273" s="134" t="s">
        <v>431</v>
      </c>
      <c r="G273" s="135" t="s">
        <v>186</v>
      </c>
      <c r="H273" s="136">
        <v>7</v>
      </c>
      <c r="I273" s="137"/>
      <c r="J273" s="138">
        <f>ROUND(I273*H273,2)</f>
        <v>0</v>
      </c>
      <c r="K273" s="134" t="s">
        <v>174</v>
      </c>
      <c r="L273" s="33"/>
      <c r="M273" s="139" t="s">
        <v>19</v>
      </c>
      <c r="N273" s="140" t="s">
        <v>47</v>
      </c>
      <c r="P273" s="141">
        <f>O273*H273</f>
        <v>0</v>
      </c>
      <c r="Q273" s="141">
        <v>0.65847999999999995</v>
      </c>
      <c r="R273" s="141">
        <f>Q273*H273</f>
        <v>4.6093599999999997</v>
      </c>
      <c r="S273" s="141">
        <v>0.66</v>
      </c>
      <c r="T273" s="142">
        <f>S273*H273</f>
        <v>4.62</v>
      </c>
      <c r="AR273" s="143" t="s">
        <v>175</v>
      </c>
      <c r="AT273" s="143" t="s">
        <v>170</v>
      </c>
      <c r="AU273" s="143" t="s">
        <v>85</v>
      </c>
      <c r="AY273" s="18" t="s">
        <v>168</v>
      </c>
      <c r="BE273" s="144">
        <f>IF(N273="základní",J273,0)</f>
        <v>0</v>
      </c>
      <c r="BF273" s="144">
        <f>IF(N273="snížená",J273,0)</f>
        <v>0</v>
      </c>
      <c r="BG273" s="144">
        <f>IF(N273="zákl. přenesená",J273,0)</f>
        <v>0</v>
      </c>
      <c r="BH273" s="144">
        <f>IF(N273="sníž. přenesená",J273,0)</f>
        <v>0</v>
      </c>
      <c r="BI273" s="144">
        <f>IF(N273="nulová",J273,0)</f>
        <v>0</v>
      </c>
      <c r="BJ273" s="18" t="s">
        <v>83</v>
      </c>
      <c r="BK273" s="144">
        <f>ROUND(I273*H273,2)</f>
        <v>0</v>
      </c>
      <c r="BL273" s="18" t="s">
        <v>175</v>
      </c>
      <c r="BM273" s="143" t="s">
        <v>1163</v>
      </c>
    </row>
    <row r="274" spans="2:65" s="1" customFormat="1" ht="11.25">
      <c r="B274" s="33"/>
      <c r="D274" s="145" t="s">
        <v>177</v>
      </c>
      <c r="F274" s="146" t="s">
        <v>433</v>
      </c>
      <c r="I274" s="147"/>
      <c r="L274" s="33"/>
      <c r="M274" s="148"/>
      <c r="T274" s="54"/>
      <c r="AT274" s="18" t="s">
        <v>177</v>
      </c>
      <c r="AU274" s="18" t="s">
        <v>85</v>
      </c>
    </row>
    <row r="275" spans="2:65" s="12" customFormat="1" ht="22.5">
      <c r="B275" s="149"/>
      <c r="D275" s="150" t="s">
        <v>179</v>
      </c>
      <c r="E275" s="151" t="s">
        <v>19</v>
      </c>
      <c r="F275" s="152" t="s">
        <v>434</v>
      </c>
      <c r="H275" s="151" t="s">
        <v>19</v>
      </c>
      <c r="I275" s="153"/>
      <c r="L275" s="149"/>
      <c r="M275" s="154"/>
      <c r="T275" s="155"/>
      <c r="AT275" s="151" t="s">
        <v>179</v>
      </c>
      <c r="AU275" s="151" t="s">
        <v>85</v>
      </c>
      <c r="AV275" s="12" t="s">
        <v>83</v>
      </c>
      <c r="AW275" s="12" t="s">
        <v>37</v>
      </c>
      <c r="AX275" s="12" t="s">
        <v>76</v>
      </c>
      <c r="AY275" s="151" t="s">
        <v>168</v>
      </c>
    </row>
    <row r="276" spans="2:65" s="12" customFormat="1" ht="11.25">
      <c r="B276" s="149"/>
      <c r="D276" s="150" t="s">
        <v>179</v>
      </c>
      <c r="E276" s="151" t="s">
        <v>19</v>
      </c>
      <c r="F276" s="152" t="s">
        <v>181</v>
      </c>
      <c r="H276" s="151" t="s">
        <v>19</v>
      </c>
      <c r="I276" s="153"/>
      <c r="L276" s="149"/>
      <c r="M276" s="154"/>
      <c r="T276" s="155"/>
      <c r="AT276" s="151" t="s">
        <v>179</v>
      </c>
      <c r="AU276" s="151" t="s">
        <v>85</v>
      </c>
      <c r="AV276" s="12" t="s">
        <v>83</v>
      </c>
      <c r="AW276" s="12" t="s">
        <v>37</v>
      </c>
      <c r="AX276" s="12" t="s">
        <v>76</v>
      </c>
      <c r="AY276" s="151" t="s">
        <v>168</v>
      </c>
    </row>
    <row r="277" spans="2:65" s="13" customFormat="1" ht="11.25">
      <c r="B277" s="156"/>
      <c r="D277" s="150" t="s">
        <v>179</v>
      </c>
      <c r="E277" s="157" t="s">
        <v>19</v>
      </c>
      <c r="F277" s="158" t="s">
        <v>1164</v>
      </c>
      <c r="H277" s="159">
        <v>5</v>
      </c>
      <c r="I277" s="160"/>
      <c r="L277" s="156"/>
      <c r="M277" s="161"/>
      <c r="T277" s="162"/>
      <c r="AT277" s="157" t="s">
        <v>179</v>
      </c>
      <c r="AU277" s="157" t="s">
        <v>85</v>
      </c>
      <c r="AV277" s="13" t="s">
        <v>85</v>
      </c>
      <c r="AW277" s="13" t="s">
        <v>37</v>
      </c>
      <c r="AX277" s="13" t="s">
        <v>76</v>
      </c>
      <c r="AY277" s="157" t="s">
        <v>168</v>
      </c>
    </row>
    <row r="278" spans="2:65" s="13" customFormat="1" ht="11.25">
      <c r="B278" s="156"/>
      <c r="D278" s="150" t="s">
        <v>179</v>
      </c>
      <c r="E278" s="157" t="s">
        <v>19</v>
      </c>
      <c r="F278" s="158" t="s">
        <v>1165</v>
      </c>
      <c r="H278" s="159">
        <v>2</v>
      </c>
      <c r="I278" s="160"/>
      <c r="L278" s="156"/>
      <c r="M278" s="161"/>
      <c r="T278" s="162"/>
      <c r="AT278" s="157" t="s">
        <v>179</v>
      </c>
      <c r="AU278" s="157" t="s">
        <v>85</v>
      </c>
      <c r="AV278" s="13" t="s">
        <v>85</v>
      </c>
      <c r="AW278" s="13" t="s">
        <v>37</v>
      </c>
      <c r="AX278" s="13" t="s">
        <v>76</v>
      </c>
      <c r="AY278" s="157" t="s">
        <v>168</v>
      </c>
    </row>
    <row r="279" spans="2:65" s="14" customFormat="1" ht="11.25">
      <c r="B279" s="163"/>
      <c r="D279" s="150" t="s">
        <v>179</v>
      </c>
      <c r="E279" s="164" t="s">
        <v>19</v>
      </c>
      <c r="F279" s="165" t="s">
        <v>183</v>
      </c>
      <c r="H279" s="166">
        <v>7</v>
      </c>
      <c r="I279" s="167"/>
      <c r="L279" s="163"/>
      <c r="M279" s="168"/>
      <c r="T279" s="169"/>
      <c r="AT279" s="164" t="s">
        <v>179</v>
      </c>
      <c r="AU279" s="164" t="s">
        <v>85</v>
      </c>
      <c r="AV279" s="14" t="s">
        <v>175</v>
      </c>
      <c r="AW279" s="14" t="s">
        <v>37</v>
      </c>
      <c r="AX279" s="14" t="s">
        <v>83</v>
      </c>
      <c r="AY279" s="164" t="s">
        <v>168</v>
      </c>
    </row>
    <row r="280" spans="2:65" s="1" customFormat="1" ht="24.2" customHeight="1">
      <c r="B280" s="33"/>
      <c r="C280" s="132" t="s">
        <v>339</v>
      </c>
      <c r="D280" s="132" t="s">
        <v>170</v>
      </c>
      <c r="E280" s="133" t="s">
        <v>1166</v>
      </c>
      <c r="F280" s="134" t="s">
        <v>1167</v>
      </c>
      <c r="G280" s="135" t="s">
        <v>186</v>
      </c>
      <c r="H280" s="136">
        <v>4</v>
      </c>
      <c r="I280" s="137"/>
      <c r="J280" s="138">
        <f>ROUND(I280*H280,2)</f>
        <v>0</v>
      </c>
      <c r="K280" s="134" t="s">
        <v>174</v>
      </c>
      <c r="L280" s="33"/>
      <c r="M280" s="139" t="s">
        <v>19</v>
      </c>
      <c r="N280" s="140" t="s">
        <v>47</v>
      </c>
      <c r="P280" s="141">
        <f>O280*H280</f>
        <v>0</v>
      </c>
      <c r="Q280" s="141">
        <v>0.65847999999999995</v>
      </c>
      <c r="R280" s="141">
        <f>Q280*H280</f>
        <v>2.6339199999999998</v>
      </c>
      <c r="S280" s="141">
        <v>0.1</v>
      </c>
      <c r="T280" s="142">
        <f>S280*H280</f>
        <v>0.4</v>
      </c>
      <c r="AR280" s="143" t="s">
        <v>175</v>
      </c>
      <c r="AT280" s="143" t="s">
        <v>170</v>
      </c>
      <c r="AU280" s="143" t="s">
        <v>85</v>
      </c>
      <c r="AY280" s="18" t="s">
        <v>168</v>
      </c>
      <c r="BE280" s="144">
        <f>IF(N280="základní",J280,0)</f>
        <v>0</v>
      </c>
      <c r="BF280" s="144">
        <f>IF(N280="snížená",J280,0)</f>
        <v>0</v>
      </c>
      <c r="BG280" s="144">
        <f>IF(N280="zákl. přenesená",J280,0)</f>
        <v>0</v>
      </c>
      <c r="BH280" s="144">
        <f>IF(N280="sníž. přenesená",J280,0)</f>
        <v>0</v>
      </c>
      <c r="BI280" s="144">
        <f>IF(N280="nulová",J280,0)</f>
        <v>0</v>
      </c>
      <c r="BJ280" s="18" t="s">
        <v>83</v>
      </c>
      <c r="BK280" s="144">
        <f>ROUND(I280*H280,2)</f>
        <v>0</v>
      </c>
      <c r="BL280" s="18" t="s">
        <v>175</v>
      </c>
      <c r="BM280" s="143" t="s">
        <v>1168</v>
      </c>
    </row>
    <row r="281" spans="2:65" s="1" customFormat="1" ht="11.25">
      <c r="B281" s="33"/>
      <c r="D281" s="145" t="s">
        <v>177</v>
      </c>
      <c r="F281" s="146" t="s">
        <v>1169</v>
      </c>
      <c r="I281" s="147"/>
      <c r="L281" s="33"/>
      <c r="M281" s="148"/>
      <c r="T281" s="54"/>
      <c r="AT281" s="18" t="s">
        <v>177</v>
      </c>
      <c r="AU281" s="18" t="s">
        <v>85</v>
      </c>
    </row>
    <row r="282" spans="2:65" s="12" customFormat="1" ht="22.5">
      <c r="B282" s="149"/>
      <c r="D282" s="150" t="s">
        <v>179</v>
      </c>
      <c r="E282" s="151" t="s">
        <v>19</v>
      </c>
      <c r="F282" s="152" t="s">
        <v>1170</v>
      </c>
      <c r="H282" s="151" t="s">
        <v>19</v>
      </c>
      <c r="I282" s="153"/>
      <c r="L282" s="149"/>
      <c r="M282" s="154"/>
      <c r="T282" s="155"/>
      <c r="AT282" s="151" t="s">
        <v>179</v>
      </c>
      <c r="AU282" s="151" t="s">
        <v>85</v>
      </c>
      <c r="AV282" s="12" t="s">
        <v>83</v>
      </c>
      <c r="AW282" s="12" t="s">
        <v>37</v>
      </c>
      <c r="AX282" s="12" t="s">
        <v>76</v>
      </c>
      <c r="AY282" s="151" t="s">
        <v>168</v>
      </c>
    </row>
    <row r="283" spans="2:65" s="12" customFormat="1" ht="11.25">
      <c r="B283" s="149"/>
      <c r="D283" s="150" t="s">
        <v>179</v>
      </c>
      <c r="E283" s="151" t="s">
        <v>19</v>
      </c>
      <c r="F283" s="152" t="s">
        <v>181</v>
      </c>
      <c r="H283" s="151" t="s">
        <v>19</v>
      </c>
      <c r="I283" s="153"/>
      <c r="L283" s="149"/>
      <c r="M283" s="154"/>
      <c r="T283" s="155"/>
      <c r="AT283" s="151" t="s">
        <v>179</v>
      </c>
      <c r="AU283" s="151" t="s">
        <v>85</v>
      </c>
      <c r="AV283" s="12" t="s">
        <v>83</v>
      </c>
      <c r="AW283" s="12" t="s">
        <v>37</v>
      </c>
      <c r="AX283" s="12" t="s">
        <v>76</v>
      </c>
      <c r="AY283" s="151" t="s">
        <v>168</v>
      </c>
    </row>
    <row r="284" spans="2:65" s="13" customFormat="1" ht="11.25">
      <c r="B284" s="156"/>
      <c r="D284" s="150" t="s">
        <v>179</v>
      </c>
      <c r="E284" s="157" t="s">
        <v>19</v>
      </c>
      <c r="F284" s="158" t="s">
        <v>1171</v>
      </c>
      <c r="H284" s="159">
        <v>4</v>
      </c>
      <c r="I284" s="160"/>
      <c r="L284" s="156"/>
      <c r="M284" s="161"/>
      <c r="T284" s="162"/>
      <c r="AT284" s="157" t="s">
        <v>179</v>
      </c>
      <c r="AU284" s="157" t="s">
        <v>85</v>
      </c>
      <c r="AV284" s="13" t="s">
        <v>85</v>
      </c>
      <c r="AW284" s="13" t="s">
        <v>37</v>
      </c>
      <c r="AX284" s="13" t="s">
        <v>76</v>
      </c>
      <c r="AY284" s="157" t="s">
        <v>168</v>
      </c>
    </row>
    <row r="285" spans="2:65" s="14" customFormat="1" ht="11.25">
      <c r="B285" s="163"/>
      <c r="D285" s="150" t="s">
        <v>179</v>
      </c>
      <c r="E285" s="164" t="s">
        <v>19</v>
      </c>
      <c r="F285" s="165" t="s">
        <v>183</v>
      </c>
      <c r="H285" s="166">
        <v>4</v>
      </c>
      <c r="I285" s="167"/>
      <c r="L285" s="163"/>
      <c r="M285" s="168"/>
      <c r="T285" s="169"/>
      <c r="AT285" s="164" t="s">
        <v>179</v>
      </c>
      <c r="AU285" s="164" t="s">
        <v>85</v>
      </c>
      <c r="AV285" s="14" t="s">
        <v>175</v>
      </c>
      <c r="AW285" s="14" t="s">
        <v>37</v>
      </c>
      <c r="AX285" s="14" t="s">
        <v>83</v>
      </c>
      <c r="AY285" s="164" t="s">
        <v>168</v>
      </c>
    </row>
    <row r="286" spans="2:65" s="11" customFormat="1" ht="22.9" customHeight="1">
      <c r="B286" s="120"/>
      <c r="D286" s="121" t="s">
        <v>75</v>
      </c>
      <c r="E286" s="130" t="s">
        <v>241</v>
      </c>
      <c r="F286" s="130" t="s">
        <v>318</v>
      </c>
      <c r="I286" s="123"/>
      <c r="J286" s="131">
        <f>BK286</f>
        <v>0</v>
      </c>
      <c r="L286" s="120"/>
      <c r="M286" s="125"/>
      <c r="P286" s="126">
        <f>SUM(P287:P324)</f>
        <v>0</v>
      </c>
      <c r="R286" s="126">
        <f>SUM(R287:R324)</f>
        <v>235.565226</v>
      </c>
      <c r="T286" s="127">
        <f>SUM(T287:T324)</f>
        <v>0</v>
      </c>
      <c r="AR286" s="121" t="s">
        <v>83</v>
      </c>
      <c r="AT286" s="128" t="s">
        <v>75</v>
      </c>
      <c r="AU286" s="128" t="s">
        <v>83</v>
      </c>
      <c r="AY286" s="121" t="s">
        <v>168</v>
      </c>
      <c r="BK286" s="129">
        <f>SUM(BK287:BK324)</f>
        <v>0</v>
      </c>
    </row>
    <row r="287" spans="2:65" s="1" customFormat="1" ht="49.15" customHeight="1">
      <c r="B287" s="33"/>
      <c r="C287" s="132" t="s">
        <v>346</v>
      </c>
      <c r="D287" s="132" t="s">
        <v>170</v>
      </c>
      <c r="E287" s="133" t="s">
        <v>1041</v>
      </c>
      <c r="F287" s="134" t="s">
        <v>1042</v>
      </c>
      <c r="G287" s="135" t="s">
        <v>251</v>
      </c>
      <c r="H287" s="136">
        <v>1020</v>
      </c>
      <c r="I287" s="137"/>
      <c r="J287" s="138">
        <f>ROUND(I287*H287,2)</f>
        <v>0</v>
      </c>
      <c r="K287" s="134" t="s">
        <v>174</v>
      </c>
      <c r="L287" s="33"/>
      <c r="M287" s="139" t="s">
        <v>19</v>
      </c>
      <c r="N287" s="140" t="s">
        <v>47</v>
      </c>
      <c r="P287" s="141">
        <f>O287*H287</f>
        <v>0</v>
      </c>
      <c r="Q287" s="141">
        <v>0.14041999999999999</v>
      </c>
      <c r="R287" s="141">
        <f>Q287*H287</f>
        <v>143.22839999999999</v>
      </c>
      <c r="S287" s="141">
        <v>0</v>
      </c>
      <c r="T287" s="142">
        <f>S287*H287</f>
        <v>0</v>
      </c>
      <c r="AR287" s="143" t="s">
        <v>175</v>
      </c>
      <c r="AT287" s="143" t="s">
        <v>170</v>
      </c>
      <c r="AU287" s="143" t="s">
        <v>85</v>
      </c>
      <c r="AY287" s="18" t="s">
        <v>168</v>
      </c>
      <c r="BE287" s="144">
        <f>IF(N287="základní",J287,0)</f>
        <v>0</v>
      </c>
      <c r="BF287" s="144">
        <f>IF(N287="snížená",J287,0)</f>
        <v>0</v>
      </c>
      <c r="BG287" s="144">
        <f>IF(N287="zákl. přenesená",J287,0)</f>
        <v>0</v>
      </c>
      <c r="BH287" s="144">
        <f>IF(N287="sníž. přenesená",J287,0)</f>
        <v>0</v>
      </c>
      <c r="BI287" s="144">
        <f>IF(N287="nulová",J287,0)</f>
        <v>0</v>
      </c>
      <c r="BJ287" s="18" t="s">
        <v>83</v>
      </c>
      <c r="BK287" s="144">
        <f>ROUND(I287*H287,2)</f>
        <v>0</v>
      </c>
      <c r="BL287" s="18" t="s">
        <v>175</v>
      </c>
      <c r="BM287" s="143" t="s">
        <v>1172</v>
      </c>
    </row>
    <row r="288" spans="2:65" s="1" customFormat="1" ht="11.25">
      <c r="B288" s="33"/>
      <c r="D288" s="145" t="s">
        <v>177</v>
      </c>
      <c r="F288" s="146" t="s">
        <v>1044</v>
      </c>
      <c r="I288" s="147"/>
      <c r="L288" s="33"/>
      <c r="M288" s="148"/>
      <c r="T288" s="54"/>
      <c r="AT288" s="18" t="s">
        <v>177</v>
      </c>
      <c r="AU288" s="18" t="s">
        <v>85</v>
      </c>
    </row>
    <row r="289" spans="2:65" s="12" customFormat="1" ht="11.25">
      <c r="B289" s="149"/>
      <c r="D289" s="150" t="s">
        <v>179</v>
      </c>
      <c r="E289" s="151" t="s">
        <v>19</v>
      </c>
      <c r="F289" s="152" t="s">
        <v>1045</v>
      </c>
      <c r="H289" s="151" t="s">
        <v>19</v>
      </c>
      <c r="I289" s="153"/>
      <c r="L289" s="149"/>
      <c r="M289" s="154"/>
      <c r="T289" s="155"/>
      <c r="AT289" s="151" t="s">
        <v>179</v>
      </c>
      <c r="AU289" s="151" t="s">
        <v>85</v>
      </c>
      <c r="AV289" s="12" t="s">
        <v>83</v>
      </c>
      <c r="AW289" s="12" t="s">
        <v>37</v>
      </c>
      <c r="AX289" s="12" t="s">
        <v>76</v>
      </c>
      <c r="AY289" s="151" t="s">
        <v>168</v>
      </c>
    </row>
    <row r="290" spans="2:65" s="12" customFormat="1" ht="11.25">
      <c r="B290" s="149"/>
      <c r="D290" s="150" t="s">
        <v>179</v>
      </c>
      <c r="E290" s="151" t="s">
        <v>19</v>
      </c>
      <c r="F290" s="152" t="s">
        <v>213</v>
      </c>
      <c r="H290" s="151" t="s">
        <v>19</v>
      </c>
      <c r="I290" s="153"/>
      <c r="L290" s="149"/>
      <c r="M290" s="154"/>
      <c r="T290" s="155"/>
      <c r="AT290" s="151" t="s">
        <v>179</v>
      </c>
      <c r="AU290" s="151" t="s">
        <v>85</v>
      </c>
      <c r="AV290" s="12" t="s">
        <v>83</v>
      </c>
      <c r="AW290" s="12" t="s">
        <v>37</v>
      </c>
      <c r="AX290" s="12" t="s">
        <v>76</v>
      </c>
      <c r="AY290" s="151" t="s">
        <v>168</v>
      </c>
    </row>
    <row r="291" spans="2:65" s="12" customFormat="1" ht="11.25">
      <c r="B291" s="149"/>
      <c r="D291" s="150" t="s">
        <v>179</v>
      </c>
      <c r="E291" s="151" t="s">
        <v>19</v>
      </c>
      <c r="F291" s="152" t="s">
        <v>1082</v>
      </c>
      <c r="H291" s="151" t="s">
        <v>19</v>
      </c>
      <c r="I291" s="153"/>
      <c r="L291" s="149"/>
      <c r="M291" s="154"/>
      <c r="T291" s="155"/>
      <c r="AT291" s="151" t="s">
        <v>179</v>
      </c>
      <c r="AU291" s="151" t="s">
        <v>85</v>
      </c>
      <c r="AV291" s="12" t="s">
        <v>83</v>
      </c>
      <c r="AW291" s="12" t="s">
        <v>37</v>
      </c>
      <c r="AX291" s="12" t="s">
        <v>76</v>
      </c>
      <c r="AY291" s="151" t="s">
        <v>168</v>
      </c>
    </row>
    <row r="292" spans="2:65" s="13" customFormat="1" ht="11.25">
      <c r="B292" s="156"/>
      <c r="D292" s="150" t="s">
        <v>179</v>
      </c>
      <c r="E292" s="157" t="s">
        <v>19</v>
      </c>
      <c r="F292" s="158" t="s">
        <v>1173</v>
      </c>
      <c r="H292" s="159">
        <v>197</v>
      </c>
      <c r="I292" s="160"/>
      <c r="L292" s="156"/>
      <c r="M292" s="161"/>
      <c r="T292" s="162"/>
      <c r="AT292" s="157" t="s">
        <v>179</v>
      </c>
      <c r="AU292" s="157" t="s">
        <v>85</v>
      </c>
      <c r="AV292" s="13" t="s">
        <v>85</v>
      </c>
      <c r="AW292" s="13" t="s">
        <v>37</v>
      </c>
      <c r="AX292" s="13" t="s">
        <v>76</v>
      </c>
      <c r="AY292" s="157" t="s">
        <v>168</v>
      </c>
    </row>
    <row r="293" spans="2:65" s="12" customFormat="1" ht="11.25">
      <c r="B293" s="149"/>
      <c r="D293" s="150" t="s">
        <v>179</v>
      </c>
      <c r="E293" s="151" t="s">
        <v>19</v>
      </c>
      <c r="F293" s="152" t="s">
        <v>1084</v>
      </c>
      <c r="H293" s="151" t="s">
        <v>19</v>
      </c>
      <c r="I293" s="153"/>
      <c r="L293" s="149"/>
      <c r="M293" s="154"/>
      <c r="T293" s="155"/>
      <c r="AT293" s="151" t="s">
        <v>179</v>
      </c>
      <c r="AU293" s="151" t="s">
        <v>85</v>
      </c>
      <c r="AV293" s="12" t="s">
        <v>83</v>
      </c>
      <c r="AW293" s="12" t="s">
        <v>37</v>
      </c>
      <c r="AX293" s="12" t="s">
        <v>76</v>
      </c>
      <c r="AY293" s="151" t="s">
        <v>168</v>
      </c>
    </row>
    <row r="294" spans="2:65" s="13" customFormat="1" ht="11.25">
      <c r="B294" s="156"/>
      <c r="D294" s="150" t="s">
        <v>179</v>
      </c>
      <c r="E294" s="157" t="s">
        <v>19</v>
      </c>
      <c r="F294" s="158" t="s">
        <v>1174</v>
      </c>
      <c r="H294" s="159">
        <v>336</v>
      </c>
      <c r="I294" s="160"/>
      <c r="L294" s="156"/>
      <c r="M294" s="161"/>
      <c r="T294" s="162"/>
      <c r="AT294" s="157" t="s">
        <v>179</v>
      </c>
      <c r="AU294" s="157" t="s">
        <v>85</v>
      </c>
      <c r="AV294" s="13" t="s">
        <v>85</v>
      </c>
      <c r="AW294" s="13" t="s">
        <v>37</v>
      </c>
      <c r="AX294" s="13" t="s">
        <v>76</v>
      </c>
      <c r="AY294" s="157" t="s">
        <v>168</v>
      </c>
    </row>
    <row r="295" spans="2:65" s="12" customFormat="1" ht="11.25">
      <c r="B295" s="149"/>
      <c r="D295" s="150" t="s">
        <v>179</v>
      </c>
      <c r="E295" s="151" t="s">
        <v>19</v>
      </c>
      <c r="F295" s="152" t="s">
        <v>1151</v>
      </c>
      <c r="H295" s="151" t="s">
        <v>19</v>
      </c>
      <c r="I295" s="153"/>
      <c r="L295" s="149"/>
      <c r="M295" s="154"/>
      <c r="T295" s="155"/>
      <c r="AT295" s="151" t="s">
        <v>179</v>
      </c>
      <c r="AU295" s="151" t="s">
        <v>85</v>
      </c>
      <c r="AV295" s="12" t="s">
        <v>83</v>
      </c>
      <c r="AW295" s="12" t="s">
        <v>37</v>
      </c>
      <c r="AX295" s="12" t="s">
        <v>76</v>
      </c>
      <c r="AY295" s="151" t="s">
        <v>168</v>
      </c>
    </row>
    <row r="296" spans="2:65" s="13" customFormat="1" ht="11.25">
      <c r="B296" s="156"/>
      <c r="D296" s="150" t="s">
        <v>179</v>
      </c>
      <c r="E296" s="157" t="s">
        <v>19</v>
      </c>
      <c r="F296" s="158" t="s">
        <v>1175</v>
      </c>
      <c r="H296" s="159">
        <v>170</v>
      </c>
      <c r="I296" s="160"/>
      <c r="L296" s="156"/>
      <c r="M296" s="161"/>
      <c r="T296" s="162"/>
      <c r="AT296" s="157" t="s">
        <v>179</v>
      </c>
      <c r="AU296" s="157" t="s">
        <v>85</v>
      </c>
      <c r="AV296" s="13" t="s">
        <v>85</v>
      </c>
      <c r="AW296" s="13" t="s">
        <v>37</v>
      </c>
      <c r="AX296" s="13" t="s">
        <v>76</v>
      </c>
      <c r="AY296" s="157" t="s">
        <v>168</v>
      </c>
    </row>
    <row r="297" spans="2:65" s="12" customFormat="1" ht="11.25">
      <c r="B297" s="149"/>
      <c r="D297" s="150" t="s">
        <v>179</v>
      </c>
      <c r="E297" s="151" t="s">
        <v>19</v>
      </c>
      <c r="F297" s="152" t="s">
        <v>1176</v>
      </c>
      <c r="H297" s="151" t="s">
        <v>19</v>
      </c>
      <c r="I297" s="153"/>
      <c r="L297" s="149"/>
      <c r="M297" s="154"/>
      <c r="T297" s="155"/>
      <c r="AT297" s="151" t="s">
        <v>179</v>
      </c>
      <c r="AU297" s="151" t="s">
        <v>85</v>
      </c>
      <c r="AV297" s="12" t="s">
        <v>83</v>
      </c>
      <c r="AW297" s="12" t="s">
        <v>37</v>
      </c>
      <c r="AX297" s="12" t="s">
        <v>76</v>
      </c>
      <c r="AY297" s="151" t="s">
        <v>168</v>
      </c>
    </row>
    <row r="298" spans="2:65" s="13" customFormat="1" ht="11.25">
      <c r="B298" s="156"/>
      <c r="D298" s="150" t="s">
        <v>179</v>
      </c>
      <c r="E298" s="157" t="s">
        <v>19</v>
      </c>
      <c r="F298" s="158" t="s">
        <v>1177</v>
      </c>
      <c r="H298" s="159">
        <v>283</v>
      </c>
      <c r="I298" s="160"/>
      <c r="L298" s="156"/>
      <c r="M298" s="161"/>
      <c r="T298" s="162"/>
      <c r="AT298" s="157" t="s">
        <v>179</v>
      </c>
      <c r="AU298" s="157" t="s">
        <v>85</v>
      </c>
      <c r="AV298" s="13" t="s">
        <v>85</v>
      </c>
      <c r="AW298" s="13" t="s">
        <v>37</v>
      </c>
      <c r="AX298" s="13" t="s">
        <v>76</v>
      </c>
      <c r="AY298" s="157" t="s">
        <v>168</v>
      </c>
    </row>
    <row r="299" spans="2:65" s="12" customFormat="1" ht="11.25">
      <c r="B299" s="149"/>
      <c r="D299" s="150" t="s">
        <v>179</v>
      </c>
      <c r="E299" s="151" t="s">
        <v>19</v>
      </c>
      <c r="F299" s="152" t="s">
        <v>1090</v>
      </c>
      <c r="H299" s="151" t="s">
        <v>19</v>
      </c>
      <c r="I299" s="153"/>
      <c r="L299" s="149"/>
      <c r="M299" s="154"/>
      <c r="T299" s="155"/>
      <c r="AT299" s="151" t="s">
        <v>179</v>
      </c>
      <c r="AU299" s="151" t="s">
        <v>85</v>
      </c>
      <c r="AV299" s="12" t="s">
        <v>83</v>
      </c>
      <c r="AW299" s="12" t="s">
        <v>37</v>
      </c>
      <c r="AX299" s="12" t="s">
        <v>76</v>
      </c>
      <c r="AY299" s="151" t="s">
        <v>168</v>
      </c>
    </row>
    <row r="300" spans="2:65" s="13" customFormat="1" ht="11.25">
      <c r="B300" s="156"/>
      <c r="D300" s="150" t="s">
        <v>179</v>
      </c>
      <c r="E300" s="157" t="s">
        <v>19</v>
      </c>
      <c r="F300" s="158" t="s">
        <v>1178</v>
      </c>
      <c r="H300" s="159">
        <v>34</v>
      </c>
      <c r="I300" s="160"/>
      <c r="L300" s="156"/>
      <c r="M300" s="161"/>
      <c r="T300" s="162"/>
      <c r="AT300" s="157" t="s">
        <v>179</v>
      </c>
      <c r="AU300" s="157" t="s">
        <v>85</v>
      </c>
      <c r="AV300" s="13" t="s">
        <v>85</v>
      </c>
      <c r="AW300" s="13" t="s">
        <v>37</v>
      </c>
      <c r="AX300" s="13" t="s">
        <v>76</v>
      </c>
      <c r="AY300" s="157" t="s">
        <v>168</v>
      </c>
    </row>
    <row r="301" spans="2:65" s="14" customFormat="1" ht="11.25">
      <c r="B301" s="163"/>
      <c r="D301" s="150" t="s">
        <v>179</v>
      </c>
      <c r="E301" s="164" t="s">
        <v>19</v>
      </c>
      <c r="F301" s="165" t="s">
        <v>183</v>
      </c>
      <c r="H301" s="166">
        <v>1020</v>
      </c>
      <c r="I301" s="167"/>
      <c r="L301" s="163"/>
      <c r="M301" s="168"/>
      <c r="T301" s="169"/>
      <c r="AT301" s="164" t="s">
        <v>179</v>
      </c>
      <c r="AU301" s="164" t="s">
        <v>85</v>
      </c>
      <c r="AV301" s="14" t="s">
        <v>175</v>
      </c>
      <c r="AW301" s="14" t="s">
        <v>37</v>
      </c>
      <c r="AX301" s="14" t="s">
        <v>83</v>
      </c>
      <c r="AY301" s="164" t="s">
        <v>168</v>
      </c>
    </row>
    <row r="302" spans="2:65" s="1" customFormat="1" ht="16.5" customHeight="1">
      <c r="B302" s="33"/>
      <c r="C302" s="181" t="s">
        <v>7</v>
      </c>
      <c r="D302" s="181" t="s">
        <v>446</v>
      </c>
      <c r="E302" s="182" t="s">
        <v>1047</v>
      </c>
      <c r="F302" s="183" t="s">
        <v>1048</v>
      </c>
      <c r="G302" s="184" t="s">
        <v>251</v>
      </c>
      <c r="H302" s="185">
        <v>1030.2</v>
      </c>
      <c r="I302" s="186"/>
      <c r="J302" s="187">
        <f>ROUND(I302*H302,2)</f>
        <v>0</v>
      </c>
      <c r="K302" s="183" t="s">
        <v>174</v>
      </c>
      <c r="L302" s="188"/>
      <c r="M302" s="189" t="s">
        <v>19</v>
      </c>
      <c r="N302" s="190" t="s">
        <v>47</v>
      </c>
      <c r="P302" s="141">
        <f>O302*H302</f>
        <v>0</v>
      </c>
      <c r="Q302" s="141">
        <v>5.6120000000000003E-2</v>
      </c>
      <c r="R302" s="141">
        <f>Q302*H302</f>
        <v>57.814824000000009</v>
      </c>
      <c r="S302" s="141">
        <v>0</v>
      </c>
      <c r="T302" s="142">
        <f>S302*H302</f>
        <v>0</v>
      </c>
      <c r="AR302" s="143" t="s">
        <v>230</v>
      </c>
      <c r="AT302" s="143" t="s">
        <v>446</v>
      </c>
      <c r="AU302" s="143" t="s">
        <v>85</v>
      </c>
      <c r="AY302" s="18" t="s">
        <v>168</v>
      </c>
      <c r="BE302" s="144">
        <f>IF(N302="základní",J302,0)</f>
        <v>0</v>
      </c>
      <c r="BF302" s="144">
        <f>IF(N302="snížená",J302,0)</f>
        <v>0</v>
      </c>
      <c r="BG302" s="144">
        <f>IF(N302="zákl. přenesená",J302,0)</f>
        <v>0</v>
      </c>
      <c r="BH302" s="144">
        <f>IF(N302="sníž. přenesená",J302,0)</f>
        <v>0</v>
      </c>
      <c r="BI302" s="144">
        <f>IF(N302="nulová",J302,0)</f>
        <v>0</v>
      </c>
      <c r="BJ302" s="18" t="s">
        <v>83</v>
      </c>
      <c r="BK302" s="144">
        <f>ROUND(I302*H302,2)</f>
        <v>0</v>
      </c>
      <c r="BL302" s="18" t="s">
        <v>175</v>
      </c>
      <c r="BM302" s="143" t="s">
        <v>1179</v>
      </c>
    </row>
    <row r="303" spans="2:65" s="12" customFormat="1" ht="11.25">
      <c r="B303" s="149"/>
      <c r="D303" s="150" t="s">
        <v>179</v>
      </c>
      <c r="E303" s="151" t="s">
        <v>19</v>
      </c>
      <c r="F303" s="152" t="s">
        <v>463</v>
      </c>
      <c r="H303" s="151" t="s">
        <v>19</v>
      </c>
      <c r="I303" s="153"/>
      <c r="L303" s="149"/>
      <c r="M303" s="154"/>
      <c r="T303" s="155"/>
      <c r="AT303" s="151" t="s">
        <v>179</v>
      </c>
      <c r="AU303" s="151" t="s">
        <v>85</v>
      </c>
      <c r="AV303" s="12" t="s">
        <v>83</v>
      </c>
      <c r="AW303" s="12" t="s">
        <v>37</v>
      </c>
      <c r="AX303" s="12" t="s">
        <v>76</v>
      </c>
      <c r="AY303" s="151" t="s">
        <v>168</v>
      </c>
    </row>
    <row r="304" spans="2:65" s="13" customFormat="1" ht="11.25">
      <c r="B304" s="156"/>
      <c r="D304" s="150" t="s">
        <v>179</v>
      </c>
      <c r="E304" s="157" t="s">
        <v>19</v>
      </c>
      <c r="F304" s="158" t="s">
        <v>1180</v>
      </c>
      <c r="H304" s="159">
        <v>1030.2</v>
      </c>
      <c r="I304" s="160"/>
      <c r="L304" s="156"/>
      <c r="M304" s="161"/>
      <c r="T304" s="162"/>
      <c r="AT304" s="157" t="s">
        <v>179</v>
      </c>
      <c r="AU304" s="157" t="s">
        <v>85</v>
      </c>
      <c r="AV304" s="13" t="s">
        <v>85</v>
      </c>
      <c r="AW304" s="13" t="s">
        <v>37</v>
      </c>
      <c r="AX304" s="13" t="s">
        <v>76</v>
      </c>
      <c r="AY304" s="157" t="s">
        <v>168</v>
      </c>
    </row>
    <row r="305" spans="2:65" s="14" customFormat="1" ht="11.25">
      <c r="B305" s="163"/>
      <c r="D305" s="150" t="s">
        <v>179</v>
      </c>
      <c r="E305" s="164" t="s">
        <v>19</v>
      </c>
      <c r="F305" s="165" t="s">
        <v>183</v>
      </c>
      <c r="H305" s="166">
        <v>1030.2</v>
      </c>
      <c r="I305" s="167"/>
      <c r="L305" s="163"/>
      <c r="M305" s="168"/>
      <c r="T305" s="169"/>
      <c r="AT305" s="164" t="s">
        <v>179</v>
      </c>
      <c r="AU305" s="164" t="s">
        <v>85</v>
      </c>
      <c r="AV305" s="14" t="s">
        <v>175</v>
      </c>
      <c r="AW305" s="14" t="s">
        <v>37</v>
      </c>
      <c r="AX305" s="14" t="s">
        <v>83</v>
      </c>
      <c r="AY305" s="164" t="s">
        <v>168</v>
      </c>
    </row>
    <row r="306" spans="2:65" s="1" customFormat="1" ht="24.2" customHeight="1">
      <c r="B306" s="33"/>
      <c r="C306" s="132" t="s">
        <v>360</v>
      </c>
      <c r="D306" s="132" t="s">
        <v>170</v>
      </c>
      <c r="E306" s="133" t="s">
        <v>473</v>
      </c>
      <c r="F306" s="134" t="s">
        <v>474</v>
      </c>
      <c r="G306" s="135" t="s">
        <v>283</v>
      </c>
      <c r="H306" s="136">
        <v>15.3</v>
      </c>
      <c r="I306" s="137"/>
      <c r="J306" s="138">
        <f>ROUND(I306*H306,2)</f>
        <v>0</v>
      </c>
      <c r="K306" s="134" t="s">
        <v>174</v>
      </c>
      <c r="L306" s="33"/>
      <c r="M306" s="139" t="s">
        <v>19</v>
      </c>
      <c r="N306" s="140" t="s">
        <v>47</v>
      </c>
      <c r="P306" s="141">
        <f>O306*H306</f>
        <v>0</v>
      </c>
      <c r="Q306" s="141">
        <v>2.2563399999999998</v>
      </c>
      <c r="R306" s="141">
        <f>Q306*H306</f>
        <v>34.522002000000001</v>
      </c>
      <c r="S306" s="141">
        <v>0</v>
      </c>
      <c r="T306" s="142">
        <f>S306*H306</f>
        <v>0</v>
      </c>
      <c r="AR306" s="143" t="s">
        <v>175</v>
      </c>
      <c r="AT306" s="143" t="s">
        <v>170</v>
      </c>
      <c r="AU306" s="143" t="s">
        <v>85</v>
      </c>
      <c r="AY306" s="18" t="s">
        <v>168</v>
      </c>
      <c r="BE306" s="144">
        <f>IF(N306="základní",J306,0)</f>
        <v>0</v>
      </c>
      <c r="BF306" s="144">
        <f>IF(N306="snížená",J306,0)</f>
        <v>0</v>
      </c>
      <c r="BG306" s="144">
        <f>IF(N306="zákl. přenesená",J306,0)</f>
        <v>0</v>
      </c>
      <c r="BH306" s="144">
        <f>IF(N306="sníž. přenesená",J306,0)</f>
        <v>0</v>
      </c>
      <c r="BI306" s="144">
        <f>IF(N306="nulová",J306,0)</f>
        <v>0</v>
      </c>
      <c r="BJ306" s="18" t="s">
        <v>83</v>
      </c>
      <c r="BK306" s="144">
        <f>ROUND(I306*H306,2)</f>
        <v>0</v>
      </c>
      <c r="BL306" s="18" t="s">
        <v>175</v>
      </c>
      <c r="BM306" s="143" t="s">
        <v>1181</v>
      </c>
    </row>
    <row r="307" spans="2:65" s="1" customFormat="1" ht="11.25">
      <c r="B307" s="33"/>
      <c r="D307" s="145" t="s">
        <v>177</v>
      </c>
      <c r="F307" s="146" t="s">
        <v>476</v>
      </c>
      <c r="I307" s="147"/>
      <c r="L307" s="33"/>
      <c r="M307" s="148"/>
      <c r="T307" s="54"/>
      <c r="AT307" s="18" t="s">
        <v>177</v>
      </c>
      <c r="AU307" s="18" t="s">
        <v>85</v>
      </c>
    </row>
    <row r="308" spans="2:65" s="12" customFormat="1" ht="11.25">
      <c r="B308" s="149"/>
      <c r="D308" s="150" t="s">
        <v>179</v>
      </c>
      <c r="E308" s="151" t="s">
        <v>19</v>
      </c>
      <c r="F308" s="152" t="s">
        <v>1182</v>
      </c>
      <c r="H308" s="151" t="s">
        <v>19</v>
      </c>
      <c r="I308" s="153"/>
      <c r="L308" s="149"/>
      <c r="M308" s="154"/>
      <c r="T308" s="155"/>
      <c r="AT308" s="151" t="s">
        <v>179</v>
      </c>
      <c r="AU308" s="151" t="s">
        <v>85</v>
      </c>
      <c r="AV308" s="12" t="s">
        <v>83</v>
      </c>
      <c r="AW308" s="12" t="s">
        <v>37</v>
      </c>
      <c r="AX308" s="12" t="s">
        <v>76</v>
      </c>
      <c r="AY308" s="151" t="s">
        <v>168</v>
      </c>
    </row>
    <row r="309" spans="2:65" s="12" customFormat="1" ht="11.25">
      <c r="B309" s="149"/>
      <c r="D309" s="150" t="s">
        <v>179</v>
      </c>
      <c r="E309" s="151" t="s">
        <v>19</v>
      </c>
      <c r="F309" s="152" t="s">
        <v>213</v>
      </c>
      <c r="H309" s="151" t="s">
        <v>19</v>
      </c>
      <c r="I309" s="153"/>
      <c r="L309" s="149"/>
      <c r="M309" s="154"/>
      <c r="T309" s="155"/>
      <c r="AT309" s="151" t="s">
        <v>179</v>
      </c>
      <c r="AU309" s="151" t="s">
        <v>85</v>
      </c>
      <c r="AV309" s="12" t="s">
        <v>83</v>
      </c>
      <c r="AW309" s="12" t="s">
        <v>37</v>
      </c>
      <c r="AX309" s="12" t="s">
        <v>76</v>
      </c>
      <c r="AY309" s="151" t="s">
        <v>168</v>
      </c>
    </row>
    <row r="310" spans="2:65" s="12" customFormat="1" ht="11.25">
      <c r="B310" s="149"/>
      <c r="D310" s="150" t="s">
        <v>179</v>
      </c>
      <c r="E310" s="151" t="s">
        <v>19</v>
      </c>
      <c r="F310" s="152" t="s">
        <v>1053</v>
      </c>
      <c r="H310" s="151" t="s">
        <v>19</v>
      </c>
      <c r="I310" s="153"/>
      <c r="L310" s="149"/>
      <c r="M310" s="154"/>
      <c r="T310" s="155"/>
      <c r="AT310" s="151" t="s">
        <v>179</v>
      </c>
      <c r="AU310" s="151" t="s">
        <v>85</v>
      </c>
      <c r="AV310" s="12" t="s">
        <v>83</v>
      </c>
      <c r="AW310" s="12" t="s">
        <v>37</v>
      </c>
      <c r="AX310" s="12" t="s">
        <v>76</v>
      </c>
      <c r="AY310" s="151" t="s">
        <v>168</v>
      </c>
    </row>
    <row r="311" spans="2:65" s="13" customFormat="1" ht="11.25">
      <c r="B311" s="156"/>
      <c r="D311" s="150" t="s">
        <v>179</v>
      </c>
      <c r="E311" s="157" t="s">
        <v>19</v>
      </c>
      <c r="F311" s="158" t="s">
        <v>1183</v>
      </c>
      <c r="H311" s="159">
        <v>15.3</v>
      </c>
      <c r="I311" s="160"/>
      <c r="L311" s="156"/>
      <c r="M311" s="161"/>
      <c r="T311" s="162"/>
      <c r="AT311" s="157" t="s">
        <v>179</v>
      </c>
      <c r="AU311" s="157" t="s">
        <v>85</v>
      </c>
      <c r="AV311" s="13" t="s">
        <v>85</v>
      </c>
      <c r="AW311" s="13" t="s">
        <v>37</v>
      </c>
      <c r="AX311" s="13" t="s">
        <v>76</v>
      </c>
      <c r="AY311" s="157" t="s">
        <v>168</v>
      </c>
    </row>
    <row r="312" spans="2:65" s="14" customFormat="1" ht="11.25">
      <c r="B312" s="163"/>
      <c r="D312" s="150" t="s">
        <v>179</v>
      </c>
      <c r="E312" s="164" t="s">
        <v>19</v>
      </c>
      <c r="F312" s="165" t="s">
        <v>183</v>
      </c>
      <c r="H312" s="166">
        <v>15.3</v>
      </c>
      <c r="I312" s="167"/>
      <c r="L312" s="163"/>
      <c r="M312" s="168"/>
      <c r="T312" s="169"/>
      <c r="AT312" s="164" t="s">
        <v>179</v>
      </c>
      <c r="AU312" s="164" t="s">
        <v>85</v>
      </c>
      <c r="AV312" s="14" t="s">
        <v>175</v>
      </c>
      <c r="AW312" s="14" t="s">
        <v>37</v>
      </c>
      <c r="AX312" s="14" t="s">
        <v>83</v>
      </c>
      <c r="AY312" s="164" t="s">
        <v>168</v>
      </c>
    </row>
    <row r="313" spans="2:65" s="1" customFormat="1" ht="66.75" customHeight="1">
      <c r="B313" s="33"/>
      <c r="C313" s="132" t="s">
        <v>366</v>
      </c>
      <c r="D313" s="132" t="s">
        <v>170</v>
      </c>
      <c r="E313" s="133" t="s">
        <v>1184</v>
      </c>
      <c r="F313" s="134" t="s">
        <v>1185</v>
      </c>
      <c r="G313" s="135" t="s">
        <v>173</v>
      </c>
      <c r="H313" s="136">
        <v>19.5</v>
      </c>
      <c r="I313" s="137"/>
      <c r="J313" s="138">
        <f>ROUND(I313*H313,2)</f>
        <v>0</v>
      </c>
      <c r="K313" s="134" t="s">
        <v>174</v>
      </c>
      <c r="L313" s="33"/>
      <c r="M313" s="139" t="s">
        <v>19</v>
      </c>
      <c r="N313" s="140" t="s">
        <v>47</v>
      </c>
      <c r="P313" s="141">
        <f>O313*H313</f>
        <v>0</v>
      </c>
      <c r="Q313" s="141">
        <v>0</v>
      </c>
      <c r="R313" s="141">
        <f>Q313*H313</f>
        <v>0</v>
      </c>
      <c r="S313" s="141">
        <v>0</v>
      </c>
      <c r="T313" s="142">
        <f>S313*H313</f>
        <v>0</v>
      </c>
      <c r="AR313" s="143" t="s">
        <v>175</v>
      </c>
      <c r="AT313" s="143" t="s">
        <v>170</v>
      </c>
      <c r="AU313" s="143" t="s">
        <v>85</v>
      </c>
      <c r="AY313" s="18" t="s">
        <v>168</v>
      </c>
      <c r="BE313" s="144">
        <f>IF(N313="základní",J313,0)</f>
        <v>0</v>
      </c>
      <c r="BF313" s="144">
        <f>IF(N313="snížená",J313,0)</f>
        <v>0</v>
      </c>
      <c r="BG313" s="144">
        <f>IF(N313="zákl. přenesená",J313,0)</f>
        <v>0</v>
      </c>
      <c r="BH313" s="144">
        <f>IF(N313="sníž. přenesená",J313,0)</f>
        <v>0</v>
      </c>
      <c r="BI313" s="144">
        <f>IF(N313="nulová",J313,0)</f>
        <v>0</v>
      </c>
      <c r="BJ313" s="18" t="s">
        <v>83</v>
      </c>
      <c r="BK313" s="144">
        <f>ROUND(I313*H313,2)</f>
        <v>0</v>
      </c>
      <c r="BL313" s="18" t="s">
        <v>175</v>
      </c>
      <c r="BM313" s="143" t="s">
        <v>1186</v>
      </c>
    </row>
    <row r="314" spans="2:65" s="1" customFormat="1" ht="11.25">
      <c r="B314" s="33"/>
      <c r="D314" s="145" t="s">
        <v>177</v>
      </c>
      <c r="F314" s="146" t="s">
        <v>1187</v>
      </c>
      <c r="I314" s="147"/>
      <c r="L314" s="33"/>
      <c r="M314" s="148"/>
      <c r="T314" s="54"/>
      <c r="AT314" s="18" t="s">
        <v>177</v>
      </c>
      <c r="AU314" s="18" t="s">
        <v>85</v>
      </c>
    </row>
    <row r="315" spans="2:65" s="12" customFormat="1" ht="22.5">
      <c r="B315" s="149"/>
      <c r="D315" s="150" t="s">
        <v>179</v>
      </c>
      <c r="E315" s="151" t="s">
        <v>19</v>
      </c>
      <c r="F315" s="152" t="s">
        <v>1188</v>
      </c>
      <c r="H315" s="151" t="s">
        <v>19</v>
      </c>
      <c r="I315" s="153"/>
      <c r="L315" s="149"/>
      <c r="M315" s="154"/>
      <c r="T315" s="155"/>
      <c r="AT315" s="151" t="s">
        <v>179</v>
      </c>
      <c r="AU315" s="151" t="s">
        <v>85</v>
      </c>
      <c r="AV315" s="12" t="s">
        <v>83</v>
      </c>
      <c r="AW315" s="12" t="s">
        <v>37</v>
      </c>
      <c r="AX315" s="12" t="s">
        <v>76</v>
      </c>
      <c r="AY315" s="151" t="s">
        <v>168</v>
      </c>
    </row>
    <row r="316" spans="2:65" s="12" customFormat="1" ht="11.25">
      <c r="B316" s="149"/>
      <c r="D316" s="150" t="s">
        <v>179</v>
      </c>
      <c r="E316" s="151" t="s">
        <v>19</v>
      </c>
      <c r="F316" s="152" t="s">
        <v>213</v>
      </c>
      <c r="H316" s="151" t="s">
        <v>19</v>
      </c>
      <c r="I316" s="153"/>
      <c r="L316" s="149"/>
      <c r="M316" s="154"/>
      <c r="T316" s="155"/>
      <c r="AT316" s="151" t="s">
        <v>179</v>
      </c>
      <c r="AU316" s="151" t="s">
        <v>85</v>
      </c>
      <c r="AV316" s="12" t="s">
        <v>83</v>
      </c>
      <c r="AW316" s="12" t="s">
        <v>37</v>
      </c>
      <c r="AX316" s="12" t="s">
        <v>76</v>
      </c>
      <c r="AY316" s="151" t="s">
        <v>168</v>
      </c>
    </row>
    <row r="317" spans="2:65" s="12" customFormat="1" ht="11.25">
      <c r="B317" s="149"/>
      <c r="D317" s="150" t="s">
        <v>179</v>
      </c>
      <c r="E317" s="151" t="s">
        <v>19</v>
      </c>
      <c r="F317" s="152" t="s">
        <v>1068</v>
      </c>
      <c r="H317" s="151" t="s">
        <v>19</v>
      </c>
      <c r="I317" s="153"/>
      <c r="L317" s="149"/>
      <c r="M317" s="154"/>
      <c r="T317" s="155"/>
      <c r="AT317" s="151" t="s">
        <v>179</v>
      </c>
      <c r="AU317" s="151" t="s">
        <v>85</v>
      </c>
      <c r="AV317" s="12" t="s">
        <v>83</v>
      </c>
      <c r="AW317" s="12" t="s">
        <v>37</v>
      </c>
      <c r="AX317" s="12" t="s">
        <v>76</v>
      </c>
      <c r="AY317" s="151" t="s">
        <v>168</v>
      </c>
    </row>
    <row r="318" spans="2:65" s="13" customFormat="1" ht="11.25">
      <c r="B318" s="156"/>
      <c r="D318" s="150" t="s">
        <v>179</v>
      </c>
      <c r="E318" s="157" t="s">
        <v>19</v>
      </c>
      <c r="F318" s="158" t="s">
        <v>487</v>
      </c>
      <c r="H318" s="159">
        <v>19.5</v>
      </c>
      <c r="I318" s="160"/>
      <c r="L318" s="156"/>
      <c r="M318" s="161"/>
      <c r="T318" s="162"/>
      <c r="AT318" s="157" t="s">
        <v>179</v>
      </c>
      <c r="AU318" s="157" t="s">
        <v>85</v>
      </c>
      <c r="AV318" s="13" t="s">
        <v>85</v>
      </c>
      <c r="AW318" s="13" t="s">
        <v>37</v>
      </c>
      <c r="AX318" s="13" t="s">
        <v>76</v>
      </c>
      <c r="AY318" s="157" t="s">
        <v>168</v>
      </c>
    </row>
    <row r="319" spans="2:65" s="14" customFormat="1" ht="11.25">
      <c r="B319" s="163"/>
      <c r="D319" s="150" t="s">
        <v>179</v>
      </c>
      <c r="E319" s="164" t="s">
        <v>19</v>
      </c>
      <c r="F319" s="165" t="s">
        <v>183</v>
      </c>
      <c r="H319" s="166">
        <v>19.5</v>
      </c>
      <c r="I319" s="167"/>
      <c r="L319" s="163"/>
      <c r="M319" s="168"/>
      <c r="T319" s="169"/>
      <c r="AT319" s="164" t="s">
        <v>179</v>
      </c>
      <c r="AU319" s="164" t="s">
        <v>85</v>
      </c>
      <c r="AV319" s="14" t="s">
        <v>175</v>
      </c>
      <c r="AW319" s="14" t="s">
        <v>37</v>
      </c>
      <c r="AX319" s="14" t="s">
        <v>83</v>
      </c>
      <c r="AY319" s="164" t="s">
        <v>168</v>
      </c>
    </row>
    <row r="320" spans="2:65" s="1" customFormat="1" ht="49.15" customHeight="1">
      <c r="B320" s="33"/>
      <c r="C320" s="132" t="s">
        <v>373</v>
      </c>
      <c r="D320" s="132" t="s">
        <v>170</v>
      </c>
      <c r="E320" s="133" t="s">
        <v>1057</v>
      </c>
      <c r="F320" s="134" t="s">
        <v>1058</v>
      </c>
      <c r="G320" s="135" t="s">
        <v>495</v>
      </c>
      <c r="H320" s="136">
        <v>51</v>
      </c>
      <c r="I320" s="137"/>
      <c r="J320" s="138">
        <f>ROUND(I320*H320,2)</f>
        <v>0</v>
      </c>
      <c r="K320" s="134" t="s">
        <v>322</v>
      </c>
      <c r="L320" s="33"/>
      <c r="M320" s="139" t="s">
        <v>19</v>
      </c>
      <c r="N320" s="140" t="s">
        <v>47</v>
      </c>
      <c r="P320" s="141">
        <f>O320*H320</f>
        <v>0</v>
      </c>
      <c r="Q320" s="141">
        <v>0</v>
      </c>
      <c r="R320" s="141">
        <f>Q320*H320</f>
        <v>0</v>
      </c>
      <c r="S320" s="141">
        <v>0</v>
      </c>
      <c r="T320" s="142">
        <f>S320*H320</f>
        <v>0</v>
      </c>
      <c r="AR320" s="143" t="s">
        <v>496</v>
      </c>
      <c r="AT320" s="143" t="s">
        <v>170</v>
      </c>
      <c r="AU320" s="143" t="s">
        <v>85</v>
      </c>
      <c r="AY320" s="18" t="s">
        <v>168</v>
      </c>
      <c r="BE320" s="144">
        <f>IF(N320="základní",J320,0)</f>
        <v>0</v>
      </c>
      <c r="BF320" s="144">
        <f>IF(N320="snížená",J320,0)</f>
        <v>0</v>
      </c>
      <c r="BG320" s="144">
        <f>IF(N320="zákl. přenesená",J320,0)</f>
        <v>0</v>
      </c>
      <c r="BH320" s="144">
        <f>IF(N320="sníž. přenesená",J320,0)</f>
        <v>0</v>
      </c>
      <c r="BI320" s="144">
        <f>IF(N320="nulová",J320,0)</f>
        <v>0</v>
      </c>
      <c r="BJ320" s="18" t="s">
        <v>83</v>
      </c>
      <c r="BK320" s="144">
        <f>ROUND(I320*H320,2)</f>
        <v>0</v>
      </c>
      <c r="BL320" s="18" t="s">
        <v>496</v>
      </c>
      <c r="BM320" s="143" t="s">
        <v>1189</v>
      </c>
    </row>
    <row r="321" spans="2:65" s="1" customFormat="1" ht="19.5">
      <c r="B321" s="33"/>
      <c r="D321" s="150" t="s">
        <v>324</v>
      </c>
      <c r="F321" s="177" t="s">
        <v>498</v>
      </c>
      <c r="I321" s="147"/>
      <c r="L321" s="33"/>
      <c r="M321" s="148"/>
      <c r="T321" s="54"/>
      <c r="AT321" s="18" t="s">
        <v>324</v>
      </c>
      <c r="AU321" s="18" t="s">
        <v>85</v>
      </c>
    </row>
    <row r="322" spans="2:65" s="12" customFormat="1" ht="11.25">
      <c r="B322" s="149"/>
      <c r="D322" s="150" t="s">
        <v>179</v>
      </c>
      <c r="E322" s="151" t="s">
        <v>19</v>
      </c>
      <c r="F322" s="152" t="s">
        <v>499</v>
      </c>
      <c r="H322" s="151" t="s">
        <v>19</v>
      </c>
      <c r="I322" s="153"/>
      <c r="L322" s="149"/>
      <c r="M322" s="154"/>
      <c r="T322" s="155"/>
      <c r="AT322" s="151" t="s">
        <v>179</v>
      </c>
      <c r="AU322" s="151" t="s">
        <v>85</v>
      </c>
      <c r="AV322" s="12" t="s">
        <v>83</v>
      </c>
      <c r="AW322" s="12" t="s">
        <v>37</v>
      </c>
      <c r="AX322" s="12" t="s">
        <v>76</v>
      </c>
      <c r="AY322" s="151" t="s">
        <v>168</v>
      </c>
    </row>
    <row r="323" spans="2:65" s="13" customFormat="1" ht="11.25">
      <c r="B323" s="156"/>
      <c r="D323" s="150" t="s">
        <v>179</v>
      </c>
      <c r="E323" s="157" t="s">
        <v>19</v>
      </c>
      <c r="F323" s="158" t="s">
        <v>1190</v>
      </c>
      <c r="H323" s="159">
        <v>51</v>
      </c>
      <c r="I323" s="160"/>
      <c r="L323" s="156"/>
      <c r="M323" s="161"/>
      <c r="T323" s="162"/>
      <c r="AT323" s="157" t="s">
        <v>179</v>
      </c>
      <c r="AU323" s="157" t="s">
        <v>85</v>
      </c>
      <c r="AV323" s="13" t="s">
        <v>85</v>
      </c>
      <c r="AW323" s="13" t="s">
        <v>37</v>
      </c>
      <c r="AX323" s="13" t="s">
        <v>76</v>
      </c>
      <c r="AY323" s="157" t="s">
        <v>168</v>
      </c>
    </row>
    <row r="324" spans="2:65" s="14" customFormat="1" ht="11.25">
      <c r="B324" s="163"/>
      <c r="D324" s="150" t="s">
        <v>179</v>
      </c>
      <c r="E324" s="164" t="s">
        <v>19</v>
      </c>
      <c r="F324" s="165" t="s">
        <v>183</v>
      </c>
      <c r="H324" s="166">
        <v>51</v>
      </c>
      <c r="I324" s="167"/>
      <c r="L324" s="163"/>
      <c r="M324" s="168"/>
      <c r="T324" s="169"/>
      <c r="AT324" s="164" t="s">
        <v>179</v>
      </c>
      <c r="AU324" s="164" t="s">
        <v>85</v>
      </c>
      <c r="AV324" s="14" t="s">
        <v>175</v>
      </c>
      <c r="AW324" s="14" t="s">
        <v>37</v>
      </c>
      <c r="AX324" s="14" t="s">
        <v>83</v>
      </c>
      <c r="AY324" s="164" t="s">
        <v>168</v>
      </c>
    </row>
    <row r="325" spans="2:65" s="11" customFormat="1" ht="22.9" customHeight="1">
      <c r="B325" s="120"/>
      <c r="D325" s="121" t="s">
        <v>75</v>
      </c>
      <c r="E325" s="130" t="s">
        <v>371</v>
      </c>
      <c r="F325" s="130" t="s">
        <v>372</v>
      </c>
      <c r="I325" s="123"/>
      <c r="J325" s="131">
        <f>BK325</f>
        <v>0</v>
      </c>
      <c r="L325" s="120"/>
      <c r="M325" s="125"/>
      <c r="P325" s="126">
        <f>SUM(P326:P327)</f>
        <v>0</v>
      </c>
      <c r="R325" s="126">
        <f>SUM(R326:R327)</f>
        <v>0</v>
      </c>
      <c r="T325" s="127">
        <f>SUM(T326:T327)</f>
        <v>0</v>
      </c>
      <c r="AR325" s="121" t="s">
        <v>83</v>
      </c>
      <c r="AT325" s="128" t="s">
        <v>75</v>
      </c>
      <c r="AU325" s="128" t="s">
        <v>83</v>
      </c>
      <c r="AY325" s="121" t="s">
        <v>168</v>
      </c>
      <c r="BK325" s="129">
        <f>SUM(BK326:BK327)</f>
        <v>0</v>
      </c>
    </row>
    <row r="326" spans="2:65" s="1" customFormat="1" ht="37.9" customHeight="1">
      <c r="B326" s="33"/>
      <c r="C326" s="132" t="s">
        <v>696</v>
      </c>
      <c r="D326" s="132" t="s">
        <v>170</v>
      </c>
      <c r="E326" s="133" t="s">
        <v>374</v>
      </c>
      <c r="F326" s="134" t="s">
        <v>375</v>
      </c>
      <c r="G326" s="135" t="s">
        <v>334</v>
      </c>
      <c r="H326" s="136">
        <v>2657.085</v>
      </c>
      <c r="I326" s="137"/>
      <c r="J326" s="138">
        <f>ROUND(I326*H326,2)</f>
        <v>0</v>
      </c>
      <c r="K326" s="134" t="s">
        <v>174</v>
      </c>
      <c r="L326" s="33"/>
      <c r="M326" s="139" t="s">
        <v>19</v>
      </c>
      <c r="N326" s="140" t="s">
        <v>47</v>
      </c>
      <c r="P326" s="141">
        <f>O326*H326</f>
        <v>0</v>
      </c>
      <c r="Q326" s="141">
        <v>0</v>
      </c>
      <c r="R326" s="141">
        <f>Q326*H326</f>
        <v>0</v>
      </c>
      <c r="S326" s="141">
        <v>0</v>
      </c>
      <c r="T326" s="142">
        <f>S326*H326</f>
        <v>0</v>
      </c>
      <c r="AR326" s="143" t="s">
        <v>175</v>
      </c>
      <c r="AT326" s="143" t="s">
        <v>170</v>
      </c>
      <c r="AU326" s="143" t="s">
        <v>85</v>
      </c>
      <c r="AY326" s="18" t="s">
        <v>168</v>
      </c>
      <c r="BE326" s="144">
        <f>IF(N326="základní",J326,0)</f>
        <v>0</v>
      </c>
      <c r="BF326" s="144">
        <f>IF(N326="snížená",J326,0)</f>
        <v>0</v>
      </c>
      <c r="BG326" s="144">
        <f>IF(N326="zákl. přenesená",J326,0)</f>
        <v>0</v>
      </c>
      <c r="BH326" s="144">
        <f>IF(N326="sníž. přenesená",J326,0)</f>
        <v>0</v>
      </c>
      <c r="BI326" s="144">
        <f>IF(N326="nulová",J326,0)</f>
        <v>0</v>
      </c>
      <c r="BJ326" s="18" t="s">
        <v>83</v>
      </c>
      <c r="BK326" s="144">
        <f>ROUND(I326*H326,2)</f>
        <v>0</v>
      </c>
      <c r="BL326" s="18" t="s">
        <v>175</v>
      </c>
      <c r="BM326" s="143" t="s">
        <v>1191</v>
      </c>
    </row>
    <row r="327" spans="2:65" s="1" customFormat="1" ht="11.25">
      <c r="B327" s="33"/>
      <c r="D327" s="145" t="s">
        <v>177</v>
      </c>
      <c r="F327" s="146" t="s">
        <v>377</v>
      </c>
      <c r="I327" s="147"/>
      <c r="L327" s="33"/>
      <c r="M327" s="178"/>
      <c r="N327" s="179"/>
      <c r="O327" s="179"/>
      <c r="P327" s="179"/>
      <c r="Q327" s="179"/>
      <c r="R327" s="179"/>
      <c r="S327" s="179"/>
      <c r="T327" s="180"/>
      <c r="AT327" s="18" t="s">
        <v>177</v>
      </c>
      <c r="AU327" s="18" t="s">
        <v>85</v>
      </c>
    </row>
    <row r="328" spans="2:65" s="1" customFormat="1" ht="6.95" customHeight="1">
      <c r="B328" s="42"/>
      <c r="C328" s="43"/>
      <c r="D328" s="43"/>
      <c r="E328" s="43"/>
      <c r="F328" s="43"/>
      <c r="G328" s="43"/>
      <c r="H328" s="43"/>
      <c r="I328" s="43"/>
      <c r="J328" s="43"/>
      <c r="K328" s="43"/>
      <c r="L328" s="33"/>
    </row>
  </sheetData>
  <sheetProtection algorithmName="SHA-512" hashValue="Bfwyt7k0usOaq9NcEKDpCzmU5pvLsrbEqBY+zTvexmdvgsp3pWXuxuKDAaKISu0OU302QPRCDmVjdeoBhlZZiw==" saltValue="KrBoCp+ESqJ3nOWYi8ofwRdScDmYfopOmEVBNCoBLjRTmnZBCYsWdjiYLRbyc6RGJrdcT2R6sVSHHAukOTDbdA==" spinCount="100000" sheet="1" objects="1" scenarios="1" formatColumns="0" formatRows="0" autoFilter="0"/>
  <autoFilter ref="C90:K327" xr:uid="{00000000-0009-0000-0000-00000A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hyperlinks>
    <hyperlink ref="F95" r:id="rId1" xr:uid="{00000000-0004-0000-0A00-000000000000}"/>
    <hyperlink ref="F102" r:id="rId2" xr:uid="{00000000-0004-0000-0A00-000001000000}"/>
    <hyperlink ref="F116" r:id="rId3" xr:uid="{00000000-0004-0000-0A00-000002000000}"/>
    <hyperlink ref="F122" r:id="rId4" xr:uid="{00000000-0004-0000-0A00-000003000000}"/>
    <hyperlink ref="F127" r:id="rId5" xr:uid="{00000000-0004-0000-0A00-000004000000}"/>
    <hyperlink ref="F154" r:id="rId6" xr:uid="{00000000-0004-0000-0A00-000005000000}"/>
    <hyperlink ref="F159" r:id="rId7" xr:uid="{00000000-0004-0000-0A00-000006000000}"/>
    <hyperlink ref="F165" r:id="rId8" xr:uid="{00000000-0004-0000-0A00-000007000000}"/>
    <hyperlink ref="F186" r:id="rId9" xr:uid="{00000000-0004-0000-0A00-000008000000}"/>
    <hyperlink ref="F192" r:id="rId10" xr:uid="{00000000-0004-0000-0A00-000009000000}"/>
    <hyperlink ref="F211" r:id="rId11" xr:uid="{00000000-0004-0000-0A00-00000A000000}"/>
    <hyperlink ref="F248" r:id="rId12" xr:uid="{00000000-0004-0000-0A00-00000B000000}"/>
    <hyperlink ref="F267" r:id="rId13" xr:uid="{00000000-0004-0000-0A00-00000C000000}"/>
    <hyperlink ref="F274" r:id="rId14" xr:uid="{00000000-0004-0000-0A00-00000D000000}"/>
    <hyperlink ref="F281" r:id="rId15" xr:uid="{00000000-0004-0000-0A00-00000E000000}"/>
    <hyperlink ref="F288" r:id="rId16" xr:uid="{00000000-0004-0000-0A00-00000F000000}"/>
    <hyperlink ref="F307" r:id="rId17" xr:uid="{00000000-0004-0000-0A00-000010000000}"/>
    <hyperlink ref="F314" r:id="rId18" xr:uid="{00000000-0004-0000-0A00-000011000000}"/>
    <hyperlink ref="F327" r:id="rId19" xr:uid="{00000000-0004-0000-0A00-000012000000}"/>
  </hyperlinks>
  <pageMargins left="0.39374999999999999" right="0.39374999999999999" top="0.39374999999999999" bottom="0.39374999999999999" header="0" footer="0"/>
  <pageSetup paperSize="9" scale="76" fitToHeight="100" orientation="portrait" blackAndWhite="1" r:id="rId20"/>
  <headerFooter>
    <oddFooter>&amp;CStrana &amp;P z &amp;N</oddFooter>
  </headerFooter>
  <drawing r:id="rId2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262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123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139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0" t="str">
        <f>'Rekapitulace stavby'!K6</f>
        <v>Hanušovice - Holba - rámcový rozpočet úprav oblasti</v>
      </c>
      <c r="F7" s="321"/>
      <c r="G7" s="321"/>
      <c r="H7" s="321"/>
      <c r="L7" s="21"/>
    </row>
    <row r="8" spans="2:46" ht="12" customHeight="1">
      <c r="B8" s="21"/>
      <c r="D8" s="28" t="s">
        <v>140</v>
      </c>
      <c r="L8" s="21"/>
    </row>
    <row r="9" spans="2:46" s="1" customFormat="1" ht="16.5" customHeight="1">
      <c r="B9" s="33"/>
      <c r="E9" s="320" t="s">
        <v>378</v>
      </c>
      <c r="F9" s="322"/>
      <c r="G9" s="322"/>
      <c r="H9" s="322"/>
      <c r="L9" s="33"/>
    </row>
    <row r="10" spans="2:46" s="1" customFormat="1" ht="12" customHeight="1">
      <c r="B10" s="33"/>
      <c r="D10" s="28" t="s">
        <v>142</v>
      </c>
      <c r="L10" s="33"/>
    </row>
    <row r="11" spans="2:46" s="1" customFormat="1" ht="16.5" customHeight="1">
      <c r="B11" s="33"/>
      <c r="E11" s="284" t="s">
        <v>1192</v>
      </c>
      <c r="F11" s="322"/>
      <c r="G11" s="322"/>
      <c r="H11" s="322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4. 8. 2026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30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31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3" t="str">
        <f>'Rekapitulace stavby'!E14</f>
        <v>Vyplň údaj</v>
      </c>
      <c r="F20" s="290"/>
      <c r="G20" s="290"/>
      <c r="H20" s="290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33</v>
      </c>
      <c r="I22" s="28" t="s">
        <v>26</v>
      </c>
      <c r="J22" s="26" t="s">
        <v>34</v>
      </c>
      <c r="L22" s="33"/>
    </row>
    <row r="23" spans="2:12" s="1" customFormat="1" ht="18" customHeight="1">
      <c r="B23" s="33"/>
      <c r="E23" s="26" t="s">
        <v>35</v>
      </c>
      <c r="I23" s="28" t="s">
        <v>29</v>
      </c>
      <c r="J23" s="26" t="s">
        <v>36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38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39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40</v>
      </c>
      <c r="L28" s="33"/>
    </row>
    <row r="29" spans="2:12" s="7" customFormat="1" ht="16.5" customHeight="1">
      <c r="B29" s="92"/>
      <c r="E29" s="295" t="s">
        <v>19</v>
      </c>
      <c r="F29" s="295"/>
      <c r="G29" s="295"/>
      <c r="H29" s="295"/>
      <c r="L29" s="92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42</v>
      </c>
      <c r="J32" s="64">
        <f>ROUND(J92,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44</v>
      </c>
      <c r="I34" s="36" t="s">
        <v>43</v>
      </c>
      <c r="J34" s="36" t="s">
        <v>45</v>
      </c>
      <c r="L34" s="33"/>
    </row>
    <row r="35" spans="2:12" s="1" customFormat="1" ht="14.45" customHeight="1">
      <c r="B35" s="33"/>
      <c r="D35" s="53" t="s">
        <v>46</v>
      </c>
      <c r="E35" s="28" t="s">
        <v>47</v>
      </c>
      <c r="F35" s="84">
        <f>ROUND((SUM(BE92:BE261)),  2)</f>
        <v>0</v>
      </c>
      <c r="I35" s="94">
        <v>0.21</v>
      </c>
      <c r="J35" s="84">
        <f>ROUND(((SUM(BE92:BE261))*I35),  2)</f>
        <v>0</v>
      </c>
      <c r="L35" s="33"/>
    </row>
    <row r="36" spans="2:12" s="1" customFormat="1" ht="14.45" customHeight="1">
      <c r="B36" s="33"/>
      <c r="E36" s="28" t="s">
        <v>48</v>
      </c>
      <c r="F36" s="84">
        <f>ROUND((SUM(BF92:BF261)),  2)</f>
        <v>0</v>
      </c>
      <c r="I36" s="94">
        <v>0.12</v>
      </c>
      <c r="J36" s="84">
        <f>ROUND(((SUM(BF92:BF261))*I36),  2)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ROUND((SUM(BG92:BG261)),  2)</f>
        <v>0</v>
      </c>
      <c r="I37" s="94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50</v>
      </c>
      <c r="F38" s="84">
        <f>ROUND((SUM(BH92:BH261)),  2)</f>
        <v>0</v>
      </c>
      <c r="I38" s="94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51</v>
      </c>
      <c r="F39" s="84">
        <f>ROUND((SUM(BI92:BI261)),  2)</f>
        <v>0</v>
      </c>
      <c r="I39" s="94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5"/>
      <c r="D41" s="96" t="s">
        <v>52</v>
      </c>
      <c r="E41" s="55"/>
      <c r="F41" s="55"/>
      <c r="G41" s="97" t="s">
        <v>53</v>
      </c>
      <c r="H41" s="98" t="s">
        <v>54</v>
      </c>
      <c r="I41" s="55"/>
      <c r="J41" s="99">
        <f>SUM(J32:J39)</f>
        <v>0</v>
      </c>
      <c r="K41" s="100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144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0" t="str">
        <f>E7</f>
        <v>Hanušovice - Holba - rámcový rozpočet úprav oblasti</v>
      </c>
      <c r="F50" s="321"/>
      <c r="G50" s="321"/>
      <c r="H50" s="321"/>
      <c r="L50" s="33"/>
    </row>
    <row r="51" spans="2:47" ht="12" customHeight="1">
      <c r="B51" s="21"/>
      <c r="C51" s="28" t="s">
        <v>140</v>
      </c>
      <c r="L51" s="21"/>
    </row>
    <row r="52" spans="2:47" s="1" customFormat="1" ht="16.5" customHeight="1">
      <c r="B52" s="33"/>
      <c r="E52" s="320" t="s">
        <v>378</v>
      </c>
      <c r="F52" s="322"/>
      <c r="G52" s="322"/>
      <c r="H52" s="322"/>
      <c r="L52" s="33"/>
    </row>
    <row r="53" spans="2:47" s="1" customFormat="1" ht="12" customHeight="1">
      <c r="B53" s="33"/>
      <c r="C53" s="28" t="s">
        <v>142</v>
      </c>
      <c r="L53" s="33"/>
    </row>
    <row r="54" spans="2:47" s="1" customFormat="1" ht="16.5" customHeight="1">
      <c r="B54" s="33"/>
      <c r="E54" s="284" t="str">
        <f>E11</f>
        <v>SO 110.1 - Komunikace pro pěší - chodník 30d</v>
      </c>
      <c r="F54" s="322"/>
      <c r="G54" s="322"/>
      <c r="H54" s="322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Hanušovice</v>
      </c>
      <c r="I56" s="28" t="s">
        <v>23</v>
      </c>
      <c r="J56" s="50" t="str">
        <f>IF(J14="","",J14)</f>
        <v>4. 8. 2026</v>
      </c>
      <c r="L56" s="33"/>
    </row>
    <row r="57" spans="2:47" s="1" customFormat="1" ht="6.95" customHeight="1">
      <c r="B57" s="33"/>
      <c r="L57" s="33"/>
    </row>
    <row r="58" spans="2:47" s="1" customFormat="1" ht="15.2" customHeight="1">
      <c r="B58" s="33"/>
      <c r="C58" s="28" t="s">
        <v>25</v>
      </c>
      <c r="F58" s="26" t="str">
        <f>E17</f>
        <v>Město Hanušovice</v>
      </c>
      <c r="I58" s="28" t="s">
        <v>33</v>
      </c>
      <c r="J58" s="31" t="str">
        <f>E23</f>
        <v>Cekr CZ s.r.o.</v>
      </c>
      <c r="L58" s="33"/>
    </row>
    <row r="59" spans="2:47" s="1" customFormat="1" ht="25.7" customHeight="1">
      <c r="B59" s="33"/>
      <c r="C59" s="28" t="s">
        <v>31</v>
      </c>
      <c r="F59" s="26" t="str">
        <f>IF(E20="","",E20)</f>
        <v>Vyplň údaj</v>
      </c>
      <c r="I59" s="28" t="s">
        <v>38</v>
      </c>
      <c r="J59" s="31" t="str">
        <f>E26</f>
        <v>Jan Zamykal, CS ÚRS 2026/I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145</v>
      </c>
      <c r="D61" s="95"/>
      <c r="E61" s="95"/>
      <c r="F61" s="95"/>
      <c r="G61" s="95"/>
      <c r="H61" s="95"/>
      <c r="I61" s="95"/>
      <c r="J61" s="102" t="s">
        <v>146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3" t="s">
        <v>74</v>
      </c>
      <c r="J63" s="64">
        <f>J92</f>
        <v>0</v>
      </c>
      <c r="L63" s="33"/>
      <c r="AU63" s="18" t="s">
        <v>147</v>
      </c>
    </row>
    <row r="64" spans="2:47" s="8" customFormat="1" ht="24.95" customHeight="1">
      <c r="B64" s="104"/>
      <c r="D64" s="105" t="s">
        <v>148</v>
      </c>
      <c r="E64" s="106"/>
      <c r="F64" s="106"/>
      <c r="G64" s="106"/>
      <c r="H64" s="106"/>
      <c r="I64" s="106"/>
      <c r="J64" s="107">
        <f>J93</f>
        <v>0</v>
      </c>
      <c r="L64" s="104"/>
    </row>
    <row r="65" spans="2:12" s="9" customFormat="1" ht="19.899999999999999" customHeight="1">
      <c r="B65" s="108"/>
      <c r="D65" s="109" t="s">
        <v>149</v>
      </c>
      <c r="E65" s="110"/>
      <c r="F65" s="110"/>
      <c r="G65" s="110"/>
      <c r="H65" s="110"/>
      <c r="I65" s="110"/>
      <c r="J65" s="111">
        <f>J94</f>
        <v>0</v>
      </c>
      <c r="L65" s="108"/>
    </row>
    <row r="66" spans="2:12" s="9" customFormat="1" ht="19.899999999999999" customHeight="1">
      <c r="B66" s="108"/>
      <c r="D66" s="109" t="s">
        <v>380</v>
      </c>
      <c r="E66" s="110"/>
      <c r="F66" s="110"/>
      <c r="G66" s="110"/>
      <c r="H66" s="110"/>
      <c r="I66" s="110"/>
      <c r="J66" s="111">
        <f>J175</f>
        <v>0</v>
      </c>
      <c r="L66" s="108"/>
    </row>
    <row r="67" spans="2:12" s="9" customFormat="1" ht="19.899999999999999" customHeight="1">
      <c r="B67" s="108"/>
      <c r="D67" s="109" t="s">
        <v>381</v>
      </c>
      <c r="E67" s="110"/>
      <c r="F67" s="110"/>
      <c r="G67" s="110"/>
      <c r="H67" s="110"/>
      <c r="I67" s="110"/>
      <c r="J67" s="111">
        <f>J195</f>
        <v>0</v>
      </c>
      <c r="L67" s="108"/>
    </row>
    <row r="68" spans="2:12" s="9" customFormat="1" ht="19.899999999999999" customHeight="1">
      <c r="B68" s="108"/>
      <c r="D68" s="109" t="s">
        <v>150</v>
      </c>
      <c r="E68" s="110"/>
      <c r="F68" s="110"/>
      <c r="G68" s="110"/>
      <c r="H68" s="110"/>
      <c r="I68" s="110"/>
      <c r="J68" s="111">
        <f>J202</f>
        <v>0</v>
      </c>
      <c r="L68" s="108"/>
    </row>
    <row r="69" spans="2:12" s="9" customFormat="1" ht="19.899999999999999" customHeight="1">
      <c r="B69" s="108"/>
      <c r="D69" s="109" t="s">
        <v>151</v>
      </c>
      <c r="E69" s="110"/>
      <c r="F69" s="110"/>
      <c r="G69" s="110"/>
      <c r="H69" s="110"/>
      <c r="I69" s="110"/>
      <c r="J69" s="111">
        <f>J225</f>
        <v>0</v>
      </c>
      <c r="L69" s="108"/>
    </row>
    <row r="70" spans="2:12" s="9" customFormat="1" ht="19.899999999999999" customHeight="1">
      <c r="B70" s="108"/>
      <c r="D70" s="109" t="s">
        <v>152</v>
      </c>
      <c r="E70" s="110"/>
      <c r="F70" s="110"/>
      <c r="G70" s="110"/>
      <c r="H70" s="110"/>
      <c r="I70" s="110"/>
      <c r="J70" s="111">
        <f>J259</f>
        <v>0</v>
      </c>
      <c r="L70" s="108"/>
    </row>
    <row r="71" spans="2:12" s="1" customFormat="1" ht="21.75" customHeight="1">
      <c r="B71" s="33"/>
      <c r="L71" s="33"/>
    </row>
    <row r="72" spans="2:12" s="1" customFormat="1" ht="6.95" customHeight="1"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33"/>
    </row>
    <row r="76" spans="2:12" s="1" customFormat="1" ht="6.95" customHeight="1"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33"/>
    </row>
    <row r="77" spans="2:12" s="1" customFormat="1" ht="24.95" customHeight="1">
      <c r="B77" s="33"/>
      <c r="C77" s="22" t="s">
        <v>153</v>
      </c>
      <c r="L77" s="33"/>
    </row>
    <row r="78" spans="2:12" s="1" customFormat="1" ht="6.95" customHeight="1">
      <c r="B78" s="33"/>
      <c r="L78" s="33"/>
    </row>
    <row r="79" spans="2:12" s="1" customFormat="1" ht="12" customHeight="1">
      <c r="B79" s="33"/>
      <c r="C79" s="28" t="s">
        <v>16</v>
      </c>
      <c r="L79" s="33"/>
    </row>
    <row r="80" spans="2:12" s="1" customFormat="1" ht="16.5" customHeight="1">
      <c r="B80" s="33"/>
      <c r="E80" s="320" t="str">
        <f>E7</f>
        <v>Hanušovice - Holba - rámcový rozpočet úprav oblasti</v>
      </c>
      <c r="F80" s="321"/>
      <c r="G80" s="321"/>
      <c r="H80" s="321"/>
      <c r="L80" s="33"/>
    </row>
    <row r="81" spans="2:65" ht="12" customHeight="1">
      <c r="B81" s="21"/>
      <c r="C81" s="28" t="s">
        <v>140</v>
      </c>
      <c r="L81" s="21"/>
    </row>
    <row r="82" spans="2:65" s="1" customFormat="1" ht="16.5" customHeight="1">
      <c r="B82" s="33"/>
      <c r="E82" s="320" t="s">
        <v>378</v>
      </c>
      <c r="F82" s="322"/>
      <c r="G82" s="322"/>
      <c r="H82" s="322"/>
      <c r="L82" s="33"/>
    </row>
    <row r="83" spans="2:65" s="1" customFormat="1" ht="12" customHeight="1">
      <c r="B83" s="33"/>
      <c r="C83" s="28" t="s">
        <v>142</v>
      </c>
      <c r="L83" s="33"/>
    </row>
    <row r="84" spans="2:65" s="1" customFormat="1" ht="16.5" customHeight="1">
      <c r="B84" s="33"/>
      <c r="E84" s="284" t="str">
        <f>E11</f>
        <v>SO 110.1 - Komunikace pro pěší - chodník 30d</v>
      </c>
      <c r="F84" s="322"/>
      <c r="G84" s="322"/>
      <c r="H84" s="322"/>
      <c r="L84" s="33"/>
    </row>
    <row r="85" spans="2:65" s="1" customFormat="1" ht="6.95" customHeight="1">
      <c r="B85" s="33"/>
      <c r="L85" s="33"/>
    </row>
    <row r="86" spans="2:65" s="1" customFormat="1" ht="12" customHeight="1">
      <c r="B86" s="33"/>
      <c r="C86" s="28" t="s">
        <v>21</v>
      </c>
      <c r="F86" s="26" t="str">
        <f>F14</f>
        <v>k.ú. Hanušovice</v>
      </c>
      <c r="I86" s="28" t="s">
        <v>23</v>
      </c>
      <c r="J86" s="50" t="str">
        <f>IF(J14="","",J14)</f>
        <v>4. 8. 2026</v>
      </c>
      <c r="L86" s="33"/>
    </row>
    <row r="87" spans="2:65" s="1" customFormat="1" ht="6.95" customHeight="1">
      <c r="B87" s="33"/>
      <c r="L87" s="33"/>
    </row>
    <row r="88" spans="2:65" s="1" customFormat="1" ht="15.2" customHeight="1">
      <c r="B88" s="33"/>
      <c r="C88" s="28" t="s">
        <v>25</v>
      </c>
      <c r="F88" s="26" t="str">
        <f>E17</f>
        <v>Město Hanušovice</v>
      </c>
      <c r="I88" s="28" t="s">
        <v>33</v>
      </c>
      <c r="J88" s="31" t="str">
        <f>E23</f>
        <v>Cekr CZ s.r.o.</v>
      </c>
      <c r="L88" s="33"/>
    </row>
    <row r="89" spans="2:65" s="1" customFormat="1" ht="25.7" customHeight="1">
      <c r="B89" s="33"/>
      <c r="C89" s="28" t="s">
        <v>31</v>
      </c>
      <c r="F89" s="26" t="str">
        <f>IF(E20="","",E20)</f>
        <v>Vyplň údaj</v>
      </c>
      <c r="I89" s="28" t="s">
        <v>38</v>
      </c>
      <c r="J89" s="31" t="str">
        <f>E26</f>
        <v>Jan Zamykal, CS ÚRS 2026/I</v>
      </c>
      <c r="L89" s="33"/>
    </row>
    <row r="90" spans="2:65" s="1" customFormat="1" ht="10.35" customHeight="1">
      <c r="B90" s="33"/>
      <c r="L90" s="33"/>
    </row>
    <row r="91" spans="2:65" s="10" customFormat="1" ht="29.25" customHeight="1">
      <c r="B91" s="112"/>
      <c r="C91" s="113" t="s">
        <v>154</v>
      </c>
      <c r="D91" s="114" t="s">
        <v>61</v>
      </c>
      <c r="E91" s="114" t="s">
        <v>57</v>
      </c>
      <c r="F91" s="114" t="s">
        <v>58</v>
      </c>
      <c r="G91" s="114" t="s">
        <v>155</v>
      </c>
      <c r="H91" s="114" t="s">
        <v>156</v>
      </c>
      <c r="I91" s="114" t="s">
        <v>157</v>
      </c>
      <c r="J91" s="114" t="s">
        <v>146</v>
      </c>
      <c r="K91" s="115" t="s">
        <v>158</v>
      </c>
      <c r="L91" s="112"/>
      <c r="M91" s="57" t="s">
        <v>19</v>
      </c>
      <c r="N91" s="58" t="s">
        <v>46</v>
      </c>
      <c r="O91" s="58" t="s">
        <v>159</v>
      </c>
      <c r="P91" s="58" t="s">
        <v>160</v>
      </c>
      <c r="Q91" s="58" t="s">
        <v>161</v>
      </c>
      <c r="R91" s="58" t="s">
        <v>162</v>
      </c>
      <c r="S91" s="58" t="s">
        <v>163</v>
      </c>
      <c r="T91" s="59" t="s">
        <v>164</v>
      </c>
    </row>
    <row r="92" spans="2:65" s="1" customFormat="1" ht="22.9" customHeight="1">
      <c r="B92" s="33"/>
      <c r="C92" s="62" t="s">
        <v>165</v>
      </c>
      <c r="J92" s="116">
        <f>BK92</f>
        <v>0</v>
      </c>
      <c r="L92" s="33"/>
      <c r="M92" s="60"/>
      <c r="N92" s="51"/>
      <c r="O92" s="51"/>
      <c r="P92" s="117">
        <f>P93</f>
        <v>0</v>
      </c>
      <c r="Q92" s="51"/>
      <c r="R92" s="117">
        <f>R93</f>
        <v>210.11991179999998</v>
      </c>
      <c r="S92" s="51"/>
      <c r="T92" s="118">
        <f>T93</f>
        <v>50.817499999999995</v>
      </c>
      <c r="AT92" s="18" t="s">
        <v>75</v>
      </c>
      <c r="AU92" s="18" t="s">
        <v>147</v>
      </c>
      <c r="BK92" s="119">
        <f>BK93</f>
        <v>0</v>
      </c>
    </row>
    <row r="93" spans="2:65" s="11" customFormat="1" ht="25.9" customHeight="1">
      <c r="B93" s="120"/>
      <c r="D93" s="121" t="s">
        <v>75</v>
      </c>
      <c r="E93" s="122" t="s">
        <v>166</v>
      </c>
      <c r="F93" s="122" t="s">
        <v>167</v>
      </c>
      <c r="I93" s="123"/>
      <c r="J93" s="124">
        <f>BK93</f>
        <v>0</v>
      </c>
      <c r="L93" s="120"/>
      <c r="M93" s="125"/>
      <c r="P93" s="126">
        <f>P94+P175+P195+P202+P225+P259</f>
        <v>0</v>
      </c>
      <c r="R93" s="126">
        <f>R94+R175+R195+R202+R225+R259</f>
        <v>210.11991179999998</v>
      </c>
      <c r="T93" s="127">
        <f>T94+T175+T195+T202+T225+T259</f>
        <v>50.817499999999995</v>
      </c>
      <c r="AR93" s="121" t="s">
        <v>83</v>
      </c>
      <c r="AT93" s="128" t="s">
        <v>75</v>
      </c>
      <c r="AU93" s="128" t="s">
        <v>76</v>
      </c>
      <c r="AY93" s="121" t="s">
        <v>168</v>
      </c>
      <c r="BK93" s="129">
        <f>BK94+BK175+BK195+BK202+BK225+BK259</f>
        <v>0</v>
      </c>
    </row>
    <row r="94" spans="2:65" s="11" customFormat="1" ht="22.9" customHeight="1">
      <c r="B94" s="120"/>
      <c r="D94" s="121" t="s">
        <v>75</v>
      </c>
      <c r="E94" s="130" t="s">
        <v>83</v>
      </c>
      <c r="F94" s="130" t="s">
        <v>169</v>
      </c>
      <c r="I94" s="123"/>
      <c r="J94" s="131">
        <f>BK94</f>
        <v>0</v>
      </c>
      <c r="L94" s="120"/>
      <c r="M94" s="125"/>
      <c r="P94" s="126">
        <f>SUM(P95:P174)</f>
        <v>0</v>
      </c>
      <c r="R94" s="126">
        <f>SUM(R95:R174)</f>
        <v>75.50685</v>
      </c>
      <c r="T94" s="127">
        <f>SUM(T95:T174)</f>
        <v>50.157499999999999</v>
      </c>
      <c r="AR94" s="121" t="s">
        <v>83</v>
      </c>
      <c r="AT94" s="128" t="s">
        <v>75</v>
      </c>
      <c r="AU94" s="128" t="s">
        <v>83</v>
      </c>
      <c r="AY94" s="121" t="s">
        <v>168</v>
      </c>
      <c r="BK94" s="129">
        <f>SUM(BK95:BK174)</f>
        <v>0</v>
      </c>
    </row>
    <row r="95" spans="2:65" s="1" customFormat="1" ht="55.5" customHeight="1">
      <c r="B95" s="33"/>
      <c r="C95" s="132" t="s">
        <v>83</v>
      </c>
      <c r="D95" s="132" t="s">
        <v>170</v>
      </c>
      <c r="E95" s="133" t="s">
        <v>219</v>
      </c>
      <c r="F95" s="134" t="s">
        <v>220</v>
      </c>
      <c r="G95" s="135" t="s">
        <v>173</v>
      </c>
      <c r="H95" s="136">
        <v>32.5</v>
      </c>
      <c r="I95" s="137"/>
      <c r="J95" s="138">
        <f>ROUND(I95*H95,2)</f>
        <v>0</v>
      </c>
      <c r="K95" s="134" t="s">
        <v>174</v>
      </c>
      <c r="L95" s="33"/>
      <c r="M95" s="139" t="s">
        <v>19</v>
      </c>
      <c r="N95" s="140" t="s">
        <v>47</v>
      </c>
      <c r="P95" s="141">
        <f>O95*H95</f>
        <v>0</v>
      </c>
      <c r="Q95" s="141">
        <v>0</v>
      </c>
      <c r="R95" s="141">
        <f>Q95*H95</f>
        <v>0</v>
      </c>
      <c r="S95" s="141">
        <v>0.29499999999999998</v>
      </c>
      <c r="T95" s="142">
        <f>S95*H95</f>
        <v>9.5875000000000004</v>
      </c>
      <c r="AR95" s="143" t="s">
        <v>175</v>
      </c>
      <c r="AT95" s="143" t="s">
        <v>170</v>
      </c>
      <c r="AU95" s="143" t="s">
        <v>85</v>
      </c>
      <c r="AY95" s="18" t="s">
        <v>168</v>
      </c>
      <c r="BE95" s="144">
        <f>IF(N95="základní",J95,0)</f>
        <v>0</v>
      </c>
      <c r="BF95" s="144">
        <f>IF(N95="snížená",J95,0)</f>
        <v>0</v>
      </c>
      <c r="BG95" s="144">
        <f>IF(N95="zákl. přenesená",J95,0)</f>
        <v>0</v>
      </c>
      <c r="BH95" s="144">
        <f>IF(N95="sníž. přenesená",J95,0)</f>
        <v>0</v>
      </c>
      <c r="BI95" s="144">
        <f>IF(N95="nulová",J95,0)</f>
        <v>0</v>
      </c>
      <c r="BJ95" s="18" t="s">
        <v>83</v>
      </c>
      <c r="BK95" s="144">
        <f>ROUND(I95*H95,2)</f>
        <v>0</v>
      </c>
      <c r="BL95" s="18" t="s">
        <v>175</v>
      </c>
      <c r="BM95" s="143" t="s">
        <v>1193</v>
      </c>
    </row>
    <row r="96" spans="2:65" s="1" customFormat="1" ht="11.25">
      <c r="B96" s="33"/>
      <c r="D96" s="145" t="s">
        <v>177</v>
      </c>
      <c r="F96" s="146" t="s">
        <v>222</v>
      </c>
      <c r="I96" s="147"/>
      <c r="L96" s="33"/>
      <c r="M96" s="148"/>
      <c r="T96" s="54"/>
      <c r="AT96" s="18" t="s">
        <v>177</v>
      </c>
      <c r="AU96" s="18" t="s">
        <v>85</v>
      </c>
    </row>
    <row r="97" spans="2:65" s="12" customFormat="1" ht="11.25">
      <c r="B97" s="149"/>
      <c r="D97" s="150" t="s">
        <v>179</v>
      </c>
      <c r="E97" s="151" t="s">
        <v>19</v>
      </c>
      <c r="F97" s="152" t="s">
        <v>212</v>
      </c>
      <c r="H97" s="151" t="s">
        <v>19</v>
      </c>
      <c r="I97" s="153"/>
      <c r="L97" s="149"/>
      <c r="M97" s="154"/>
      <c r="T97" s="155"/>
      <c r="AT97" s="151" t="s">
        <v>179</v>
      </c>
      <c r="AU97" s="151" t="s">
        <v>85</v>
      </c>
      <c r="AV97" s="12" t="s">
        <v>83</v>
      </c>
      <c r="AW97" s="12" t="s">
        <v>37</v>
      </c>
      <c r="AX97" s="12" t="s">
        <v>76</v>
      </c>
      <c r="AY97" s="151" t="s">
        <v>168</v>
      </c>
    </row>
    <row r="98" spans="2:65" s="12" customFormat="1" ht="11.25">
      <c r="B98" s="149"/>
      <c r="D98" s="150" t="s">
        <v>179</v>
      </c>
      <c r="E98" s="151" t="s">
        <v>19</v>
      </c>
      <c r="F98" s="152" t="s">
        <v>213</v>
      </c>
      <c r="H98" s="151" t="s">
        <v>19</v>
      </c>
      <c r="I98" s="153"/>
      <c r="L98" s="149"/>
      <c r="M98" s="154"/>
      <c r="T98" s="155"/>
      <c r="AT98" s="151" t="s">
        <v>179</v>
      </c>
      <c r="AU98" s="151" t="s">
        <v>85</v>
      </c>
      <c r="AV98" s="12" t="s">
        <v>83</v>
      </c>
      <c r="AW98" s="12" t="s">
        <v>37</v>
      </c>
      <c r="AX98" s="12" t="s">
        <v>76</v>
      </c>
      <c r="AY98" s="151" t="s">
        <v>168</v>
      </c>
    </row>
    <row r="99" spans="2:65" s="13" customFormat="1" ht="11.25">
      <c r="B99" s="156"/>
      <c r="D99" s="150" t="s">
        <v>179</v>
      </c>
      <c r="E99" s="157" t="s">
        <v>19</v>
      </c>
      <c r="F99" s="158" t="s">
        <v>1194</v>
      </c>
      <c r="H99" s="159">
        <v>32.5</v>
      </c>
      <c r="I99" s="160"/>
      <c r="L99" s="156"/>
      <c r="M99" s="161"/>
      <c r="T99" s="162"/>
      <c r="AT99" s="157" t="s">
        <v>179</v>
      </c>
      <c r="AU99" s="157" t="s">
        <v>85</v>
      </c>
      <c r="AV99" s="13" t="s">
        <v>85</v>
      </c>
      <c r="AW99" s="13" t="s">
        <v>37</v>
      </c>
      <c r="AX99" s="13" t="s">
        <v>76</v>
      </c>
      <c r="AY99" s="157" t="s">
        <v>168</v>
      </c>
    </row>
    <row r="100" spans="2:65" s="14" customFormat="1" ht="11.25">
      <c r="B100" s="163"/>
      <c r="D100" s="150" t="s">
        <v>179</v>
      </c>
      <c r="E100" s="164" t="s">
        <v>19</v>
      </c>
      <c r="F100" s="165" t="s">
        <v>183</v>
      </c>
      <c r="H100" s="166">
        <v>32.5</v>
      </c>
      <c r="I100" s="167"/>
      <c r="L100" s="163"/>
      <c r="M100" s="168"/>
      <c r="T100" s="169"/>
      <c r="AT100" s="164" t="s">
        <v>179</v>
      </c>
      <c r="AU100" s="164" t="s">
        <v>85</v>
      </c>
      <c r="AV100" s="14" t="s">
        <v>175</v>
      </c>
      <c r="AW100" s="14" t="s">
        <v>37</v>
      </c>
      <c r="AX100" s="14" t="s">
        <v>83</v>
      </c>
      <c r="AY100" s="164" t="s">
        <v>168</v>
      </c>
    </row>
    <row r="101" spans="2:65" s="1" customFormat="1" ht="44.25" customHeight="1">
      <c r="B101" s="33"/>
      <c r="C101" s="132" t="s">
        <v>85</v>
      </c>
      <c r="D101" s="132" t="s">
        <v>170</v>
      </c>
      <c r="E101" s="133" t="s">
        <v>707</v>
      </c>
      <c r="F101" s="134" t="s">
        <v>708</v>
      </c>
      <c r="G101" s="135" t="s">
        <v>173</v>
      </c>
      <c r="H101" s="136">
        <v>95</v>
      </c>
      <c r="I101" s="137"/>
      <c r="J101" s="138">
        <f>ROUND(I101*H101,2)</f>
        <v>0</v>
      </c>
      <c r="K101" s="134" t="s">
        <v>174</v>
      </c>
      <c r="L101" s="33"/>
      <c r="M101" s="139" t="s">
        <v>19</v>
      </c>
      <c r="N101" s="140" t="s">
        <v>47</v>
      </c>
      <c r="P101" s="141">
        <f>O101*H101</f>
        <v>0</v>
      </c>
      <c r="Q101" s="141">
        <v>3.0000000000000001E-5</v>
      </c>
      <c r="R101" s="141">
        <f>Q101*H101</f>
        <v>2.8500000000000001E-3</v>
      </c>
      <c r="S101" s="141">
        <v>0.23</v>
      </c>
      <c r="T101" s="142">
        <f>S101*H101</f>
        <v>21.85</v>
      </c>
      <c r="AR101" s="143" t="s">
        <v>175</v>
      </c>
      <c r="AT101" s="143" t="s">
        <v>170</v>
      </c>
      <c r="AU101" s="143" t="s">
        <v>85</v>
      </c>
      <c r="AY101" s="18" t="s">
        <v>168</v>
      </c>
      <c r="BE101" s="144">
        <f>IF(N101="základní",J101,0)</f>
        <v>0</v>
      </c>
      <c r="BF101" s="144">
        <f>IF(N101="snížená",J101,0)</f>
        <v>0</v>
      </c>
      <c r="BG101" s="144">
        <f>IF(N101="zákl. přenesená",J101,0)</f>
        <v>0</v>
      </c>
      <c r="BH101" s="144">
        <f>IF(N101="sníž. přenesená",J101,0)</f>
        <v>0</v>
      </c>
      <c r="BI101" s="144">
        <f>IF(N101="nulová",J101,0)</f>
        <v>0</v>
      </c>
      <c r="BJ101" s="18" t="s">
        <v>83</v>
      </c>
      <c r="BK101" s="144">
        <f>ROUND(I101*H101,2)</f>
        <v>0</v>
      </c>
      <c r="BL101" s="18" t="s">
        <v>175</v>
      </c>
      <c r="BM101" s="143" t="s">
        <v>1195</v>
      </c>
    </row>
    <row r="102" spans="2:65" s="1" customFormat="1" ht="11.25">
      <c r="B102" s="33"/>
      <c r="D102" s="145" t="s">
        <v>177</v>
      </c>
      <c r="F102" s="146" t="s">
        <v>710</v>
      </c>
      <c r="I102" s="147"/>
      <c r="L102" s="33"/>
      <c r="M102" s="148"/>
      <c r="T102" s="54"/>
      <c r="AT102" s="18" t="s">
        <v>177</v>
      </c>
      <c r="AU102" s="18" t="s">
        <v>85</v>
      </c>
    </row>
    <row r="103" spans="2:65" s="12" customFormat="1" ht="11.25">
      <c r="B103" s="149"/>
      <c r="D103" s="150" t="s">
        <v>179</v>
      </c>
      <c r="E103" s="151" t="s">
        <v>19</v>
      </c>
      <c r="F103" s="152" t="s">
        <v>711</v>
      </c>
      <c r="H103" s="151" t="s">
        <v>19</v>
      </c>
      <c r="I103" s="153"/>
      <c r="L103" s="149"/>
      <c r="M103" s="154"/>
      <c r="T103" s="155"/>
      <c r="AT103" s="151" t="s">
        <v>179</v>
      </c>
      <c r="AU103" s="151" t="s">
        <v>85</v>
      </c>
      <c r="AV103" s="12" t="s">
        <v>83</v>
      </c>
      <c r="AW103" s="12" t="s">
        <v>37</v>
      </c>
      <c r="AX103" s="12" t="s">
        <v>76</v>
      </c>
      <c r="AY103" s="151" t="s">
        <v>168</v>
      </c>
    </row>
    <row r="104" spans="2:65" s="12" customFormat="1" ht="11.25">
      <c r="B104" s="149"/>
      <c r="D104" s="150" t="s">
        <v>179</v>
      </c>
      <c r="E104" s="151" t="s">
        <v>19</v>
      </c>
      <c r="F104" s="152" t="s">
        <v>181</v>
      </c>
      <c r="H104" s="151" t="s">
        <v>19</v>
      </c>
      <c r="I104" s="153"/>
      <c r="L104" s="149"/>
      <c r="M104" s="154"/>
      <c r="T104" s="155"/>
      <c r="AT104" s="151" t="s">
        <v>179</v>
      </c>
      <c r="AU104" s="151" t="s">
        <v>85</v>
      </c>
      <c r="AV104" s="12" t="s">
        <v>83</v>
      </c>
      <c r="AW104" s="12" t="s">
        <v>37</v>
      </c>
      <c r="AX104" s="12" t="s">
        <v>76</v>
      </c>
      <c r="AY104" s="151" t="s">
        <v>168</v>
      </c>
    </row>
    <row r="105" spans="2:65" s="13" customFormat="1" ht="11.25">
      <c r="B105" s="156"/>
      <c r="D105" s="150" t="s">
        <v>179</v>
      </c>
      <c r="E105" s="157" t="s">
        <v>19</v>
      </c>
      <c r="F105" s="158" t="s">
        <v>1196</v>
      </c>
      <c r="H105" s="159">
        <v>95</v>
      </c>
      <c r="I105" s="160"/>
      <c r="L105" s="156"/>
      <c r="M105" s="161"/>
      <c r="T105" s="162"/>
      <c r="AT105" s="157" t="s">
        <v>179</v>
      </c>
      <c r="AU105" s="157" t="s">
        <v>85</v>
      </c>
      <c r="AV105" s="13" t="s">
        <v>85</v>
      </c>
      <c r="AW105" s="13" t="s">
        <v>37</v>
      </c>
      <c r="AX105" s="13" t="s">
        <v>76</v>
      </c>
      <c r="AY105" s="157" t="s">
        <v>168</v>
      </c>
    </row>
    <row r="106" spans="2:65" s="14" customFormat="1" ht="11.25">
      <c r="B106" s="163"/>
      <c r="D106" s="150" t="s">
        <v>179</v>
      </c>
      <c r="E106" s="164" t="s">
        <v>19</v>
      </c>
      <c r="F106" s="165" t="s">
        <v>183</v>
      </c>
      <c r="H106" s="166">
        <v>95</v>
      </c>
      <c r="I106" s="167"/>
      <c r="L106" s="163"/>
      <c r="M106" s="168"/>
      <c r="T106" s="169"/>
      <c r="AT106" s="164" t="s">
        <v>179</v>
      </c>
      <c r="AU106" s="164" t="s">
        <v>85</v>
      </c>
      <c r="AV106" s="14" t="s">
        <v>175</v>
      </c>
      <c r="AW106" s="14" t="s">
        <v>37</v>
      </c>
      <c r="AX106" s="14" t="s">
        <v>83</v>
      </c>
      <c r="AY106" s="164" t="s">
        <v>168</v>
      </c>
    </row>
    <row r="107" spans="2:65" s="1" customFormat="1" ht="44.25" customHeight="1">
      <c r="B107" s="33"/>
      <c r="C107" s="132" t="s">
        <v>191</v>
      </c>
      <c r="D107" s="132" t="s">
        <v>170</v>
      </c>
      <c r="E107" s="133" t="s">
        <v>1197</v>
      </c>
      <c r="F107" s="134" t="s">
        <v>1198</v>
      </c>
      <c r="G107" s="135" t="s">
        <v>251</v>
      </c>
      <c r="H107" s="136">
        <v>8</v>
      </c>
      <c r="I107" s="137"/>
      <c r="J107" s="138">
        <f>ROUND(I107*H107,2)</f>
        <v>0</v>
      </c>
      <c r="K107" s="134" t="s">
        <v>174</v>
      </c>
      <c r="L107" s="33"/>
      <c r="M107" s="139" t="s">
        <v>19</v>
      </c>
      <c r="N107" s="140" t="s">
        <v>47</v>
      </c>
      <c r="P107" s="141">
        <f>O107*H107</f>
        <v>0</v>
      </c>
      <c r="Q107" s="141">
        <v>0</v>
      </c>
      <c r="R107" s="141">
        <f>Q107*H107</f>
        <v>0</v>
      </c>
      <c r="S107" s="141">
        <v>0.28999999999999998</v>
      </c>
      <c r="T107" s="142">
        <f>S107*H107</f>
        <v>2.3199999999999998</v>
      </c>
      <c r="AR107" s="143" t="s">
        <v>175</v>
      </c>
      <c r="AT107" s="143" t="s">
        <v>170</v>
      </c>
      <c r="AU107" s="143" t="s">
        <v>85</v>
      </c>
      <c r="AY107" s="18" t="s">
        <v>168</v>
      </c>
      <c r="BE107" s="144">
        <f>IF(N107="základní",J107,0)</f>
        <v>0</v>
      </c>
      <c r="BF107" s="144">
        <f>IF(N107="snížená",J107,0)</f>
        <v>0</v>
      </c>
      <c r="BG107" s="144">
        <f>IF(N107="zákl. přenesená",J107,0)</f>
        <v>0</v>
      </c>
      <c r="BH107" s="144">
        <f>IF(N107="sníž. přenesená",J107,0)</f>
        <v>0</v>
      </c>
      <c r="BI107" s="144">
        <f>IF(N107="nulová",J107,0)</f>
        <v>0</v>
      </c>
      <c r="BJ107" s="18" t="s">
        <v>83</v>
      </c>
      <c r="BK107" s="144">
        <f>ROUND(I107*H107,2)</f>
        <v>0</v>
      </c>
      <c r="BL107" s="18" t="s">
        <v>175</v>
      </c>
      <c r="BM107" s="143" t="s">
        <v>1199</v>
      </c>
    </row>
    <row r="108" spans="2:65" s="1" customFormat="1" ht="11.25">
      <c r="B108" s="33"/>
      <c r="D108" s="145" t="s">
        <v>177</v>
      </c>
      <c r="F108" s="146" t="s">
        <v>1200</v>
      </c>
      <c r="I108" s="147"/>
      <c r="L108" s="33"/>
      <c r="M108" s="148"/>
      <c r="T108" s="54"/>
      <c r="AT108" s="18" t="s">
        <v>177</v>
      </c>
      <c r="AU108" s="18" t="s">
        <v>85</v>
      </c>
    </row>
    <row r="109" spans="2:65" s="12" customFormat="1" ht="11.25">
      <c r="B109" s="149"/>
      <c r="D109" s="150" t="s">
        <v>179</v>
      </c>
      <c r="E109" s="151" t="s">
        <v>19</v>
      </c>
      <c r="F109" s="152" t="s">
        <v>1201</v>
      </c>
      <c r="H109" s="151" t="s">
        <v>19</v>
      </c>
      <c r="I109" s="153"/>
      <c r="L109" s="149"/>
      <c r="M109" s="154"/>
      <c r="T109" s="155"/>
      <c r="AT109" s="151" t="s">
        <v>179</v>
      </c>
      <c r="AU109" s="151" t="s">
        <v>85</v>
      </c>
      <c r="AV109" s="12" t="s">
        <v>83</v>
      </c>
      <c r="AW109" s="12" t="s">
        <v>37</v>
      </c>
      <c r="AX109" s="12" t="s">
        <v>76</v>
      </c>
      <c r="AY109" s="151" t="s">
        <v>168</v>
      </c>
    </row>
    <row r="110" spans="2:65" s="13" customFormat="1" ht="11.25">
      <c r="B110" s="156"/>
      <c r="D110" s="150" t="s">
        <v>179</v>
      </c>
      <c r="E110" s="157" t="s">
        <v>19</v>
      </c>
      <c r="F110" s="158" t="s">
        <v>1202</v>
      </c>
      <c r="H110" s="159">
        <v>8</v>
      </c>
      <c r="I110" s="160"/>
      <c r="L110" s="156"/>
      <c r="M110" s="161"/>
      <c r="T110" s="162"/>
      <c r="AT110" s="157" t="s">
        <v>179</v>
      </c>
      <c r="AU110" s="157" t="s">
        <v>85</v>
      </c>
      <c r="AV110" s="13" t="s">
        <v>85</v>
      </c>
      <c r="AW110" s="13" t="s">
        <v>37</v>
      </c>
      <c r="AX110" s="13" t="s">
        <v>76</v>
      </c>
      <c r="AY110" s="157" t="s">
        <v>168</v>
      </c>
    </row>
    <row r="111" spans="2:65" s="14" customFormat="1" ht="11.25">
      <c r="B111" s="163"/>
      <c r="D111" s="150" t="s">
        <v>179</v>
      </c>
      <c r="E111" s="164" t="s">
        <v>19</v>
      </c>
      <c r="F111" s="165" t="s">
        <v>183</v>
      </c>
      <c r="H111" s="166">
        <v>8</v>
      </c>
      <c r="I111" s="167"/>
      <c r="L111" s="163"/>
      <c r="M111" s="168"/>
      <c r="T111" s="169"/>
      <c r="AT111" s="164" t="s">
        <v>179</v>
      </c>
      <c r="AU111" s="164" t="s">
        <v>85</v>
      </c>
      <c r="AV111" s="14" t="s">
        <v>175</v>
      </c>
      <c r="AW111" s="14" t="s">
        <v>37</v>
      </c>
      <c r="AX111" s="14" t="s">
        <v>83</v>
      </c>
      <c r="AY111" s="164" t="s">
        <v>168</v>
      </c>
    </row>
    <row r="112" spans="2:65" s="1" customFormat="1" ht="49.15" customHeight="1">
      <c r="B112" s="33"/>
      <c r="C112" s="132" t="s">
        <v>175</v>
      </c>
      <c r="D112" s="132" t="s">
        <v>170</v>
      </c>
      <c r="E112" s="133" t="s">
        <v>249</v>
      </c>
      <c r="F112" s="134" t="s">
        <v>250</v>
      </c>
      <c r="G112" s="135" t="s">
        <v>251</v>
      </c>
      <c r="H112" s="136">
        <v>80</v>
      </c>
      <c r="I112" s="137"/>
      <c r="J112" s="138">
        <f>ROUND(I112*H112,2)</f>
        <v>0</v>
      </c>
      <c r="K112" s="134" t="s">
        <v>174</v>
      </c>
      <c r="L112" s="33"/>
      <c r="M112" s="139" t="s">
        <v>19</v>
      </c>
      <c r="N112" s="140" t="s">
        <v>47</v>
      </c>
      <c r="P112" s="141">
        <f>O112*H112</f>
        <v>0</v>
      </c>
      <c r="Q112" s="141">
        <v>0</v>
      </c>
      <c r="R112" s="141">
        <f>Q112*H112</f>
        <v>0</v>
      </c>
      <c r="S112" s="141">
        <v>0.20499999999999999</v>
      </c>
      <c r="T112" s="142">
        <f>S112*H112</f>
        <v>16.399999999999999</v>
      </c>
      <c r="AR112" s="143" t="s">
        <v>175</v>
      </c>
      <c r="AT112" s="143" t="s">
        <v>170</v>
      </c>
      <c r="AU112" s="143" t="s">
        <v>85</v>
      </c>
      <c r="AY112" s="18" t="s">
        <v>168</v>
      </c>
      <c r="BE112" s="144">
        <f>IF(N112="základní",J112,0)</f>
        <v>0</v>
      </c>
      <c r="BF112" s="144">
        <f>IF(N112="snížená",J112,0)</f>
        <v>0</v>
      </c>
      <c r="BG112" s="144">
        <f>IF(N112="zákl. přenesená",J112,0)</f>
        <v>0</v>
      </c>
      <c r="BH112" s="144">
        <f>IF(N112="sníž. přenesená",J112,0)</f>
        <v>0</v>
      </c>
      <c r="BI112" s="144">
        <f>IF(N112="nulová",J112,0)</f>
        <v>0</v>
      </c>
      <c r="BJ112" s="18" t="s">
        <v>83</v>
      </c>
      <c r="BK112" s="144">
        <f>ROUND(I112*H112,2)</f>
        <v>0</v>
      </c>
      <c r="BL112" s="18" t="s">
        <v>175</v>
      </c>
      <c r="BM112" s="143" t="s">
        <v>1203</v>
      </c>
    </row>
    <row r="113" spans="2:65" s="1" customFormat="1" ht="11.25">
      <c r="B113" s="33"/>
      <c r="D113" s="145" t="s">
        <v>177</v>
      </c>
      <c r="F113" s="146" t="s">
        <v>253</v>
      </c>
      <c r="I113" s="147"/>
      <c r="L113" s="33"/>
      <c r="M113" s="148"/>
      <c r="T113" s="54"/>
      <c r="AT113" s="18" t="s">
        <v>177</v>
      </c>
      <c r="AU113" s="18" t="s">
        <v>85</v>
      </c>
    </row>
    <row r="114" spans="2:65" s="12" customFormat="1" ht="22.5">
      <c r="B114" s="149"/>
      <c r="D114" s="150" t="s">
        <v>179</v>
      </c>
      <c r="E114" s="151" t="s">
        <v>19</v>
      </c>
      <c r="F114" s="152" t="s">
        <v>277</v>
      </c>
      <c r="H114" s="151" t="s">
        <v>19</v>
      </c>
      <c r="I114" s="153"/>
      <c r="L114" s="149"/>
      <c r="M114" s="154"/>
      <c r="T114" s="155"/>
      <c r="AT114" s="151" t="s">
        <v>179</v>
      </c>
      <c r="AU114" s="151" t="s">
        <v>85</v>
      </c>
      <c r="AV114" s="12" t="s">
        <v>83</v>
      </c>
      <c r="AW114" s="12" t="s">
        <v>37</v>
      </c>
      <c r="AX114" s="12" t="s">
        <v>76</v>
      </c>
      <c r="AY114" s="151" t="s">
        <v>168</v>
      </c>
    </row>
    <row r="115" spans="2:65" s="13" customFormat="1" ht="11.25">
      <c r="B115" s="156"/>
      <c r="D115" s="150" t="s">
        <v>179</v>
      </c>
      <c r="E115" s="157" t="s">
        <v>19</v>
      </c>
      <c r="F115" s="158" t="s">
        <v>1204</v>
      </c>
      <c r="H115" s="159">
        <v>80</v>
      </c>
      <c r="I115" s="160"/>
      <c r="L115" s="156"/>
      <c r="M115" s="161"/>
      <c r="T115" s="162"/>
      <c r="AT115" s="157" t="s">
        <v>179</v>
      </c>
      <c r="AU115" s="157" t="s">
        <v>85</v>
      </c>
      <c r="AV115" s="13" t="s">
        <v>85</v>
      </c>
      <c r="AW115" s="13" t="s">
        <v>37</v>
      </c>
      <c r="AX115" s="13" t="s">
        <v>76</v>
      </c>
      <c r="AY115" s="157" t="s">
        <v>168</v>
      </c>
    </row>
    <row r="116" spans="2:65" s="14" customFormat="1" ht="11.25">
      <c r="B116" s="163"/>
      <c r="D116" s="150" t="s">
        <v>179</v>
      </c>
      <c r="E116" s="164" t="s">
        <v>19</v>
      </c>
      <c r="F116" s="165" t="s">
        <v>183</v>
      </c>
      <c r="H116" s="166">
        <v>80</v>
      </c>
      <c r="I116" s="167"/>
      <c r="L116" s="163"/>
      <c r="M116" s="168"/>
      <c r="T116" s="169"/>
      <c r="AT116" s="164" t="s">
        <v>179</v>
      </c>
      <c r="AU116" s="164" t="s">
        <v>85</v>
      </c>
      <c r="AV116" s="14" t="s">
        <v>175</v>
      </c>
      <c r="AW116" s="14" t="s">
        <v>37</v>
      </c>
      <c r="AX116" s="14" t="s">
        <v>83</v>
      </c>
      <c r="AY116" s="164" t="s">
        <v>168</v>
      </c>
    </row>
    <row r="117" spans="2:65" s="1" customFormat="1" ht="37.9" customHeight="1">
      <c r="B117" s="33"/>
      <c r="C117" s="132" t="s">
        <v>190</v>
      </c>
      <c r="D117" s="132" t="s">
        <v>170</v>
      </c>
      <c r="E117" s="133" t="s">
        <v>715</v>
      </c>
      <c r="F117" s="134" t="s">
        <v>716</v>
      </c>
      <c r="G117" s="135" t="s">
        <v>283</v>
      </c>
      <c r="H117" s="136">
        <v>82.28</v>
      </c>
      <c r="I117" s="137"/>
      <c r="J117" s="138">
        <f>ROUND(I117*H117,2)</f>
        <v>0</v>
      </c>
      <c r="K117" s="134" t="s">
        <v>174</v>
      </c>
      <c r="L117" s="33"/>
      <c r="M117" s="139" t="s">
        <v>19</v>
      </c>
      <c r="N117" s="140" t="s">
        <v>47</v>
      </c>
      <c r="P117" s="141">
        <f>O117*H117</f>
        <v>0</v>
      </c>
      <c r="Q117" s="141">
        <v>0</v>
      </c>
      <c r="R117" s="141">
        <f>Q117*H117</f>
        <v>0</v>
      </c>
      <c r="S117" s="141">
        <v>0</v>
      </c>
      <c r="T117" s="142">
        <f>S117*H117</f>
        <v>0</v>
      </c>
      <c r="AR117" s="143" t="s">
        <v>175</v>
      </c>
      <c r="AT117" s="143" t="s">
        <v>170</v>
      </c>
      <c r="AU117" s="143" t="s">
        <v>85</v>
      </c>
      <c r="AY117" s="18" t="s">
        <v>168</v>
      </c>
      <c r="BE117" s="144">
        <f>IF(N117="základní",J117,0)</f>
        <v>0</v>
      </c>
      <c r="BF117" s="144">
        <f>IF(N117="snížená",J117,0)</f>
        <v>0</v>
      </c>
      <c r="BG117" s="144">
        <f>IF(N117="zákl. přenesená",J117,0)</f>
        <v>0</v>
      </c>
      <c r="BH117" s="144">
        <f>IF(N117="sníž. přenesená",J117,0)</f>
        <v>0</v>
      </c>
      <c r="BI117" s="144">
        <f>IF(N117="nulová",J117,0)</f>
        <v>0</v>
      </c>
      <c r="BJ117" s="18" t="s">
        <v>83</v>
      </c>
      <c r="BK117" s="144">
        <f>ROUND(I117*H117,2)</f>
        <v>0</v>
      </c>
      <c r="BL117" s="18" t="s">
        <v>175</v>
      </c>
      <c r="BM117" s="143" t="s">
        <v>1205</v>
      </c>
    </row>
    <row r="118" spans="2:65" s="1" customFormat="1" ht="11.25">
      <c r="B118" s="33"/>
      <c r="D118" s="145" t="s">
        <v>177</v>
      </c>
      <c r="F118" s="146" t="s">
        <v>718</v>
      </c>
      <c r="I118" s="147"/>
      <c r="L118" s="33"/>
      <c r="M118" s="148"/>
      <c r="T118" s="54"/>
      <c r="AT118" s="18" t="s">
        <v>177</v>
      </c>
      <c r="AU118" s="18" t="s">
        <v>85</v>
      </c>
    </row>
    <row r="119" spans="2:65" s="1" customFormat="1" ht="29.25">
      <c r="B119" s="33"/>
      <c r="D119" s="150" t="s">
        <v>324</v>
      </c>
      <c r="F119" s="177" t="s">
        <v>618</v>
      </c>
      <c r="I119" s="147"/>
      <c r="L119" s="33"/>
      <c r="M119" s="148"/>
      <c r="T119" s="54"/>
      <c r="AT119" s="18" t="s">
        <v>324</v>
      </c>
      <c r="AU119" s="18" t="s">
        <v>85</v>
      </c>
    </row>
    <row r="120" spans="2:65" s="12" customFormat="1" ht="22.5">
      <c r="B120" s="149"/>
      <c r="D120" s="150" t="s">
        <v>179</v>
      </c>
      <c r="E120" s="151" t="s">
        <v>19</v>
      </c>
      <c r="F120" s="152" t="s">
        <v>1206</v>
      </c>
      <c r="H120" s="151" t="s">
        <v>19</v>
      </c>
      <c r="I120" s="153"/>
      <c r="L120" s="149"/>
      <c r="M120" s="154"/>
      <c r="T120" s="155"/>
      <c r="AT120" s="151" t="s">
        <v>179</v>
      </c>
      <c r="AU120" s="151" t="s">
        <v>85</v>
      </c>
      <c r="AV120" s="12" t="s">
        <v>83</v>
      </c>
      <c r="AW120" s="12" t="s">
        <v>37</v>
      </c>
      <c r="AX120" s="12" t="s">
        <v>76</v>
      </c>
      <c r="AY120" s="151" t="s">
        <v>168</v>
      </c>
    </row>
    <row r="121" spans="2:65" s="12" customFormat="1" ht="11.25">
      <c r="B121" s="149"/>
      <c r="D121" s="150" t="s">
        <v>179</v>
      </c>
      <c r="E121" s="151" t="s">
        <v>19</v>
      </c>
      <c r="F121" s="152" t="s">
        <v>213</v>
      </c>
      <c r="H121" s="151" t="s">
        <v>19</v>
      </c>
      <c r="I121" s="153"/>
      <c r="L121" s="149"/>
      <c r="M121" s="154"/>
      <c r="T121" s="155"/>
      <c r="AT121" s="151" t="s">
        <v>179</v>
      </c>
      <c r="AU121" s="151" t="s">
        <v>85</v>
      </c>
      <c r="AV121" s="12" t="s">
        <v>83</v>
      </c>
      <c r="AW121" s="12" t="s">
        <v>37</v>
      </c>
      <c r="AX121" s="12" t="s">
        <v>76</v>
      </c>
      <c r="AY121" s="151" t="s">
        <v>168</v>
      </c>
    </row>
    <row r="122" spans="2:65" s="12" customFormat="1" ht="11.25">
      <c r="B122" s="149"/>
      <c r="D122" s="150" t="s">
        <v>179</v>
      </c>
      <c r="E122" s="151" t="s">
        <v>19</v>
      </c>
      <c r="F122" s="152" t="s">
        <v>895</v>
      </c>
      <c r="H122" s="151" t="s">
        <v>19</v>
      </c>
      <c r="I122" s="153"/>
      <c r="L122" s="149"/>
      <c r="M122" s="154"/>
      <c r="T122" s="155"/>
      <c r="AT122" s="151" t="s">
        <v>179</v>
      </c>
      <c r="AU122" s="151" t="s">
        <v>85</v>
      </c>
      <c r="AV122" s="12" t="s">
        <v>83</v>
      </c>
      <c r="AW122" s="12" t="s">
        <v>37</v>
      </c>
      <c r="AX122" s="12" t="s">
        <v>76</v>
      </c>
      <c r="AY122" s="151" t="s">
        <v>168</v>
      </c>
    </row>
    <row r="123" spans="2:65" s="12" customFormat="1" ht="11.25">
      <c r="B123" s="149"/>
      <c r="D123" s="150" t="s">
        <v>179</v>
      </c>
      <c r="E123" s="151" t="s">
        <v>19</v>
      </c>
      <c r="F123" s="152" t="s">
        <v>1072</v>
      </c>
      <c r="H123" s="151" t="s">
        <v>19</v>
      </c>
      <c r="I123" s="153"/>
      <c r="L123" s="149"/>
      <c r="M123" s="154"/>
      <c r="T123" s="155"/>
      <c r="AT123" s="151" t="s">
        <v>179</v>
      </c>
      <c r="AU123" s="151" t="s">
        <v>85</v>
      </c>
      <c r="AV123" s="12" t="s">
        <v>83</v>
      </c>
      <c r="AW123" s="12" t="s">
        <v>37</v>
      </c>
      <c r="AX123" s="12" t="s">
        <v>76</v>
      </c>
      <c r="AY123" s="151" t="s">
        <v>168</v>
      </c>
    </row>
    <row r="124" spans="2:65" s="13" customFormat="1" ht="11.25">
      <c r="B124" s="156"/>
      <c r="D124" s="150" t="s">
        <v>179</v>
      </c>
      <c r="E124" s="157" t="s">
        <v>19</v>
      </c>
      <c r="F124" s="158" t="s">
        <v>1207</v>
      </c>
      <c r="H124" s="159">
        <v>51.48</v>
      </c>
      <c r="I124" s="160"/>
      <c r="L124" s="156"/>
      <c r="M124" s="161"/>
      <c r="T124" s="162"/>
      <c r="AT124" s="157" t="s">
        <v>179</v>
      </c>
      <c r="AU124" s="157" t="s">
        <v>85</v>
      </c>
      <c r="AV124" s="13" t="s">
        <v>85</v>
      </c>
      <c r="AW124" s="13" t="s">
        <v>37</v>
      </c>
      <c r="AX124" s="13" t="s">
        <v>76</v>
      </c>
      <c r="AY124" s="157" t="s">
        <v>168</v>
      </c>
    </row>
    <row r="125" spans="2:65" s="12" customFormat="1" ht="11.25">
      <c r="B125" s="149"/>
      <c r="D125" s="150" t="s">
        <v>179</v>
      </c>
      <c r="E125" s="151" t="s">
        <v>19</v>
      </c>
      <c r="F125" s="152" t="s">
        <v>622</v>
      </c>
      <c r="H125" s="151" t="s">
        <v>19</v>
      </c>
      <c r="I125" s="153"/>
      <c r="L125" s="149"/>
      <c r="M125" s="154"/>
      <c r="T125" s="155"/>
      <c r="AT125" s="151" t="s">
        <v>179</v>
      </c>
      <c r="AU125" s="151" t="s">
        <v>85</v>
      </c>
      <c r="AV125" s="12" t="s">
        <v>83</v>
      </c>
      <c r="AW125" s="12" t="s">
        <v>37</v>
      </c>
      <c r="AX125" s="12" t="s">
        <v>76</v>
      </c>
      <c r="AY125" s="151" t="s">
        <v>168</v>
      </c>
    </row>
    <row r="126" spans="2:65" s="13" customFormat="1" ht="11.25">
      <c r="B126" s="156"/>
      <c r="D126" s="150" t="s">
        <v>179</v>
      </c>
      <c r="E126" s="157" t="s">
        <v>19</v>
      </c>
      <c r="F126" s="158" t="s">
        <v>1208</v>
      </c>
      <c r="H126" s="159">
        <v>-2.6</v>
      </c>
      <c r="I126" s="160"/>
      <c r="L126" s="156"/>
      <c r="M126" s="161"/>
      <c r="T126" s="162"/>
      <c r="AT126" s="157" t="s">
        <v>179</v>
      </c>
      <c r="AU126" s="157" t="s">
        <v>85</v>
      </c>
      <c r="AV126" s="13" t="s">
        <v>85</v>
      </c>
      <c r="AW126" s="13" t="s">
        <v>37</v>
      </c>
      <c r="AX126" s="13" t="s">
        <v>76</v>
      </c>
      <c r="AY126" s="157" t="s">
        <v>168</v>
      </c>
    </row>
    <row r="127" spans="2:65" s="13" customFormat="1" ht="11.25">
      <c r="B127" s="156"/>
      <c r="D127" s="150" t="s">
        <v>179</v>
      </c>
      <c r="E127" s="157" t="s">
        <v>19</v>
      </c>
      <c r="F127" s="158" t="s">
        <v>1209</v>
      </c>
      <c r="H127" s="159">
        <v>-9.5</v>
      </c>
      <c r="I127" s="160"/>
      <c r="L127" s="156"/>
      <c r="M127" s="161"/>
      <c r="T127" s="162"/>
      <c r="AT127" s="157" t="s">
        <v>179</v>
      </c>
      <c r="AU127" s="157" t="s">
        <v>85</v>
      </c>
      <c r="AV127" s="13" t="s">
        <v>85</v>
      </c>
      <c r="AW127" s="13" t="s">
        <v>37</v>
      </c>
      <c r="AX127" s="13" t="s">
        <v>76</v>
      </c>
      <c r="AY127" s="157" t="s">
        <v>168</v>
      </c>
    </row>
    <row r="128" spans="2:65" s="15" customFormat="1" ht="11.25">
      <c r="B128" s="170"/>
      <c r="D128" s="150" t="s">
        <v>179</v>
      </c>
      <c r="E128" s="171" t="s">
        <v>19</v>
      </c>
      <c r="F128" s="172" t="s">
        <v>257</v>
      </c>
      <c r="H128" s="173">
        <v>39.380000000000003</v>
      </c>
      <c r="I128" s="174"/>
      <c r="L128" s="170"/>
      <c r="M128" s="175"/>
      <c r="T128" s="176"/>
      <c r="AT128" s="171" t="s">
        <v>179</v>
      </c>
      <c r="AU128" s="171" t="s">
        <v>85</v>
      </c>
      <c r="AV128" s="15" t="s">
        <v>191</v>
      </c>
      <c r="AW128" s="15" t="s">
        <v>37</v>
      </c>
      <c r="AX128" s="15" t="s">
        <v>76</v>
      </c>
      <c r="AY128" s="171" t="s">
        <v>168</v>
      </c>
    </row>
    <row r="129" spans="2:65" s="12" customFormat="1" ht="11.25">
      <c r="B129" s="149"/>
      <c r="D129" s="150" t="s">
        <v>179</v>
      </c>
      <c r="E129" s="151" t="s">
        <v>19</v>
      </c>
      <c r="F129" s="152" t="s">
        <v>624</v>
      </c>
      <c r="H129" s="151" t="s">
        <v>19</v>
      </c>
      <c r="I129" s="153"/>
      <c r="L129" s="149"/>
      <c r="M129" s="154"/>
      <c r="T129" s="155"/>
      <c r="AT129" s="151" t="s">
        <v>179</v>
      </c>
      <c r="AU129" s="151" t="s">
        <v>85</v>
      </c>
      <c r="AV129" s="12" t="s">
        <v>83</v>
      </c>
      <c r="AW129" s="12" t="s">
        <v>37</v>
      </c>
      <c r="AX129" s="12" t="s">
        <v>76</v>
      </c>
      <c r="AY129" s="151" t="s">
        <v>168</v>
      </c>
    </row>
    <row r="130" spans="2:65" s="12" customFormat="1" ht="11.25">
      <c r="B130" s="149"/>
      <c r="D130" s="150" t="s">
        <v>179</v>
      </c>
      <c r="E130" s="151" t="s">
        <v>19</v>
      </c>
      <c r="F130" s="152" t="s">
        <v>1072</v>
      </c>
      <c r="H130" s="151" t="s">
        <v>19</v>
      </c>
      <c r="I130" s="153"/>
      <c r="L130" s="149"/>
      <c r="M130" s="154"/>
      <c r="T130" s="155"/>
      <c r="AT130" s="151" t="s">
        <v>179</v>
      </c>
      <c r="AU130" s="151" t="s">
        <v>85</v>
      </c>
      <c r="AV130" s="12" t="s">
        <v>83</v>
      </c>
      <c r="AW130" s="12" t="s">
        <v>37</v>
      </c>
      <c r="AX130" s="12" t="s">
        <v>76</v>
      </c>
      <c r="AY130" s="151" t="s">
        <v>168</v>
      </c>
    </row>
    <row r="131" spans="2:65" s="13" customFormat="1" ht="11.25">
      <c r="B131" s="156"/>
      <c r="D131" s="150" t="s">
        <v>179</v>
      </c>
      <c r="E131" s="157" t="s">
        <v>19</v>
      </c>
      <c r="F131" s="158" t="s">
        <v>1210</v>
      </c>
      <c r="H131" s="159">
        <v>42.9</v>
      </c>
      <c r="I131" s="160"/>
      <c r="L131" s="156"/>
      <c r="M131" s="161"/>
      <c r="T131" s="162"/>
      <c r="AT131" s="157" t="s">
        <v>179</v>
      </c>
      <c r="AU131" s="157" t="s">
        <v>85</v>
      </c>
      <c r="AV131" s="13" t="s">
        <v>85</v>
      </c>
      <c r="AW131" s="13" t="s">
        <v>37</v>
      </c>
      <c r="AX131" s="13" t="s">
        <v>76</v>
      </c>
      <c r="AY131" s="157" t="s">
        <v>168</v>
      </c>
    </row>
    <row r="132" spans="2:65" s="15" customFormat="1" ht="11.25">
      <c r="B132" s="170"/>
      <c r="D132" s="150" t="s">
        <v>179</v>
      </c>
      <c r="E132" s="171" t="s">
        <v>19</v>
      </c>
      <c r="F132" s="172" t="s">
        <v>257</v>
      </c>
      <c r="H132" s="173">
        <v>42.9</v>
      </c>
      <c r="I132" s="174"/>
      <c r="L132" s="170"/>
      <c r="M132" s="175"/>
      <c r="T132" s="176"/>
      <c r="AT132" s="171" t="s">
        <v>179</v>
      </c>
      <c r="AU132" s="171" t="s">
        <v>85</v>
      </c>
      <c r="AV132" s="15" t="s">
        <v>191</v>
      </c>
      <c r="AW132" s="15" t="s">
        <v>37</v>
      </c>
      <c r="AX132" s="15" t="s">
        <v>76</v>
      </c>
      <c r="AY132" s="171" t="s">
        <v>168</v>
      </c>
    </row>
    <row r="133" spans="2:65" s="14" customFormat="1" ht="11.25">
      <c r="B133" s="163"/>
      <c r="D133" s="150" t="s">
        <v>179</v>
      </c>
      <c r="E133" s="164" t="s">
        <v>19</v>
      </c>
      <c r="F133" s="165" t="s">
        <v>183</v>
      </c>
      <c r="H133" s="166">
        <v>82.28</v>
      </c>
      <c r="I133" s="167"/>
      <c r="L133" s="163"/>
      <c r="M133" s="168"/>
      <c r="T133" s="169"/>
      <c r="AT133" s="164" t="s">
        <v>179</v>
      </c>
      <c r="AU133" s="164" t="s">
        <v>85</v>
      </c>
      <c r="AV133" s="14" t="s">
        <v>175</v>
      </c>
      <c r="AW133" s="14" t="s">
        <v>37</v>
      </c>
      <c r="AX133" s="14" t="s">
        <v>83</v>
      </c>
      <c r="AY133" s="164" t="s">
        <v>168</v>
      </c>
    </row>
    <row r="134" spans="2:65" s="1" customFormat="1" ht="62.65" customHeight="1">
      <c r="B134" s="33"/>
      <c r="C134" s="132" t="s">
        <v>207</v>
      </c>
      <c r="D134" s="132" t="s">
        <v>170</v>
      </c>
      <c r="E134" s="133" t="s">
        <v>388</v>
      </c>
      <c r="F134" s="134" t="s">
        <v>389</v>
      </c>
      <c r="G134" s="135" t="s">
        <v>283</v>
      </c>
      <c r="H134" s="136">
        <v>73.680000000000007</v>
      </c>
      <c r="I134" s="137"/>
      <c r="J134" s="138">
        <f>ROUND(I134*H134,2)</f>
        <v>0</v>
      </c>
      <c r="K134" s="134" t="s">
        <v>174</v>
      </c>
      <c r="L134" s="33"/>
      <c r="M134" s="139" t="s">
        <v>19</v>
      </c>
      <c r="N134" s="140" t="s">
        <v>47</v>
      </c>
      <c r="P134" s="141">
        <f>O134*H134</f>
        <v>0</v>
      </c>
      <c r="Q134" s="141">
        <v>0</v>
      </c>
      <c r="R134" s="141">
        <f>Q134*H134</f>
        <v>0</v>
      </c>
      <c r="S134" s="141">
        <v>0</v>
      </c>
      <c r="T134" s="142">
        <f>S134*H134</f>
        <v>0</v>
      </c>
      <c r="AR134" s="143" t="s">
        <v>175</v>
      </c>
      <c r="AT134" s="143" t="s">
        <v>170</v>
      </c>
      <c r="AU134" s="143" t="s">
        <v>85</v>
      </c>
      <c r="AY134" s="18" t="s">
        <v>168</v>
      </c>
      <c r="BE134" s="144">
        <f>IF(N134="základní",J134,0)</f>
        <v>0</v>
      </c>
      <c r="BF134" s="144">
        <f>IF(N134="snížená",J134,0)</f>
        <v>0</v>
      </c>
      <c r="BG134" s="144">
        <f>IF(N134="zákl. přenesená",J134,0)</f>
        <v>0</v>
      </c>
      <c r="BH134" s="144">
        <f>IF(N134="sníž. přenesená",J134,0)</f>
        <v>0</v>
      </c>
      <c r="BI134" s="144">
        <f>IF(N134="nulová",J134,0)</f>
        <v>0</v>
      </c>
      <c r="BJ134" s="18" t="s">
        <v>83</v>
      </c>
      <c r="BK134" s="144">
        <f>ROUND(I134*H134,2)</f>
        <v>0</v>
      </c>
      <c r="BL134" s="18" t="s">
        <v>175</v>
      </c>
      <c r="BM134" s="143" t="s">
        <v>1211</v>
      </c>
    </row>
    <row r="135" spans="2:65" s="1" customFormat="1" ht="11.25">
      <c r="B135" s="33"/>
      <c r="D135" s="145" t="s">
        <v>177</v>
      </c>
      <c r="F135" s="146" t="s">
        <v>391</v>
      </c>
      <c r="I135" s="147"/>
      <c r="L135" s="33"/>
      <c r="M135" s="148"/>
      <c r="T135" s="54"/>
      <c r="AT135" s="18" t="s">
        <v>177</v>
      </c>
      <c r="AU135" s="18" t="s">
        <v>85</v>
      </c>
    </row>
    <row r="136" spans="2:65" s="12" customFormat="1" ht="22.5">
      <c r="B136" s="149"/>
      <c r="D136" s="150" t="s">
        <v>179</v>
      </c>
      <c r="E136" s="151" t="s">
        <v>19</v>
      </c>
      <c r="F136" s="152" t="s">
        <v>392</v>
      </c>
      <c r="H136" s="151" t="s">
        <v>19</v>
      </c>
      <c r="I136" s="153"/>
      <c r="L136" s="149"/>
      <c r="M136" s="154"/>
      <c r="T136" s="155"/>
      <c r="AT136" s="151" t="s">
        <v>179</v>
      </c>
      <c r="AU136" s="151" t="s">
        <v>85</v>
      </c>
      <c r="AV136" s="12" t="s">
        <v>83</v>
      </c>
      <c r="AW136" s="12" t="s">
        <v>37</v>
      </c>
      <c r="AX136" s="12" t="s">
        <v>76</v>
      </c>
      <c r="AY136" s="151" t="s">
        <v>168</v>
      </c>
    </row>
    <row r="137" spans="2:65" s="13" customFormat="1" ht="11.25">
      <c r="B137" s="156"/>
      <c r="D137" s="150" t="s">
        <v>179</v>
      </c>
      <c r="E137" s="157" t="s">
        <v>19</v>
      </c>
      <c r="F137" s="158" t="s">
        <v>1212</v>
      </c>
      <c r="H137" s="159">
        <v>82.28</v>
      </c>
      <c r="I137" s="160"/>
      <c r="L137" s="156"/>
      <c r="M137" s="161"/>
      <c r="T137" s="162"/>
      <c r="AT137" s="157" t="s">
        <v>179</v>
      </c>
      <c r="AU137" s="157" t="s">
        <v>85</v>
      </c>
      <c r="AV137" s="13" t="s">
        <v>85</v>
      </c>
      <c r="AW137" s="13" t="s">
        <v>37</v>
      </c>
      <c r="AX137" s="13" t="s">
        <v>76</v>
      </c>
      <c r="AY137" s="157" t="s">
        <v>168</v>
      </c>
    </row>
    <row r="138" spans="2:65" s="13" customFormat="1" ht="11.25">
      <c r="B138" s="156"/>
      <c r="D138" s="150" t="s">
        <v>179</v>
      </c>
      <c r="E138" s="157" t="s">
        <v>19</v>
      </c>
      <c r="F138" s="158" t="s">
        <v>1213</v>
      </c>
      <c r="H138" s="159">
        <v>-8.6</v>
      </c>
      <c r="I138" s="160"/>
      <c r="L138" s="156"/>
      <c r="M138" s="161"/>
      <c r="T138" s="162"/>
      <c r="AT138" s="157" t="s">
        <v>179</v>
      </c>
      <c r="AU138" s="157" t="s">
        <v>85</v>
      </c>
      <c r="AV138" s="13" t="s">
        <v>85</v>
      </c>
      <c r="AW138" s="13" t="s">
        <v>37</v>
      </c>
      <c r="AX138" s="13" t="s">
        <v>76</v>
      </c>
      <c r="AY138" s="157" t="s">
        <v>168</v>
      </c>
    </row>
    <row r="139" spans="2:65" s="14" customFormat="1" ht="11.25">
      <c r="B139" s="163"/>
      <c r="D139" s="150" t="s">
        <v>179</v>
      </c>
      <c r="E139" s="164" t="s">
        <v>19</v>
      </c>
      <c r="F139" s="165" t="s">
        <v>183</v>
      </c>
      <c r="H139" s="166">
        <v>73.680000000000007</v>
      </c>
      <c r="I139" s="167"/>
      <c r="L139" s="163"/>
      <c r="M139" s="168"/>
      <c r="T139" s="169"/>
      <c r="AT139" s="164" t="s">
        <v>179</v>
      </c>
      <c r="AU139" s="164" t="s">
        <v>85</v>
      </c>
      <c r="AV139" s="14" t="s">
        <v>175</v>
      </c>
      <c r="AW139" s="14" t="s">
        <v>37</v>
      </c>
      <c r="AX139" s="14" t="s">
        <v>83</v>
      </c>
      <c r="AY139" s="164" t="s">
        <v>168</v>
      </c>
    </row>
    <row r="140" spans="2:65" s="1" customFormat="1" ht="66.75" customHeight="1">
      <c r="B140" s="33"/>
      <c r="C140" s="132" t="s">
        <v>218</v>
      </c>
      <c r="D140" s="132" t="s">
        <v>170</v>
      </c>
      <c r="E140" s="133" t="s">
        <v>394</v>
      </c>
      <c r="F140" s="134" t="s">
        <v>395</v>
      </c>
      <c r="G140" s="135" t="s">
        <v>283</v>
      </c>
      <c r="H140" s="136">
        <v>515.76</v>
      </c>
      <c r="I140" s="137"/>
      <c r="J140" s="138">
        <f>ROUND(I140*H140,2)</f>
        <v>0</v>
      </c>
      <c r="K140" s="134" t="s">
        <v>174</v>
      </c>
      <c r="L140" s="33"/>
      <c r="M140" s="139" t="s">
        <v>19</v>
      </c>
      <c r="N140" s="140" t="s">
        <v>47</v>
      </c>
      <c r="P140" s="141">
        <f>O140*H140</f>
        <v>0</v>
      </c>
      <c r="Q140" s="141">
        <v>0</v>
      </c>
      <c r="R140" s="141">
        <f>Q140*H140</f>
        <v>0</v>
      </c>
      <c r="S140" s="141">
        <v>0</v>
      </c>
      <c r="T140" s="142">
        <f>S140*H140</f>
        <v>0</v>
      </c>
      <c r="AR140" s="143" t="s">
        <v>175</v>
      </c>
      <c r="AT140" s="143" t="s">
        <v>170</v>
      </c>
      <c r="AU140" s="143" t="s">
        <v>85</v>
      </c>
      <c r="AY140" s="18" t="s">
        <v>168</v>
      </c>
      <c r="BE140" s="144">
        <f>IF(N140="základní",J140,0)</f>
        <v>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8" t="s">
        <v>83</v>
      </c>
      <c r="BK140" s="144">
        <f>ROUND(I140*H140,2)</f>
        <v>0</v>
      </c>
      <c r="BL140" s="18" t="s">
        <v>175</v>
      </c>
      <c r="BM140" s="143" t="s">
        <v>1214</v>
      </c>
    </row>
    <row r="141" spans="2:65" s="1" customFormat="1" ht="11.25">
      <c r="B141" s="33"/>
      <c r="D141" s="145" t="s">
        <v>177</v>
      </c>
      <c r="F141" s="146" t="s">
        <v>397</v>
      </c>
      <c r="I141" s="147"/>
      <c r="L141" s="33"/>
      <c r="M141" s="148"/>
      <c r="T141" s="54"/>
      <c r="AT141" s="18" t="s">
        <v>177</v>
      </c>
      <c r="AU141" s="18" t="s">
        <v>85</v>
      </c>
    </row>
    <row r="142" spans="2:65" s="12" customFormat="1" ht="22.5">
      <c r="B142" s="149"/>
      <c r="D142" s="150" t="s">
        <v>179</v>
      </c>
      <c r="E142" s="151" t="s">
        <v>19</v>
      </c>
      <c r="F142" s="152" t="s">
        <v>392</v>
      </c>
      <c r="H142" s="151" t="s">
        <v>19</v>
      </c>
      <c r="I142" s="153"/>
      <c r="L142" s="149"/>
      <c r="M142" s="154"/>
      <c r="T142" s="155"/>
      <c r="AT142" s="151" t="s">
        <v>179</v>
      </c>
      <c r="AU142" s="151" t="s">
        <v>85</v>
      </c>
      <c r="AV142" s="12" t="s">
        <v>83</v>
      </c>
      <c r="AW142" s="12" t="s">
        <v>37</v>
      </c>
      <c r="AX142" s="12" t="s">
        <v>76</v>
      </c>
      <c r="AY142" s="151" t="s">
        <v>168</v>
      </c>
    </row>
    <row r="143" spans="2:65" s="13" customFormat="1" ht="11.25">
      <c r="B143" s="156"/>
      <c r="D143" s="150" t="s">
        <v>179</v>
      </c>
      <c r="E143" s="157" t="s">
        <v>19</v>
      </c>
      <c r="F143" s="158" t="s">
        <v>1215</v>
      </c>
      <c r="H143" s="159">
        <v>515.76</v>
      </c>
      <c r="I143" s="160"/>
      <c r="L143" s="156"/>
      <c r="M143" s="161"/>
      <c r="T143" s="162"/>
      <c r="AT143" s="157" t="s">
        <v>179</v>
      </c>
      <c r="AU143" s="157" t="s">
        <v>85</v>
      </c>
      <c r="AV143" s="13" t="s">
        <v>85</v>
      </c>
      <c r="AW143" s="13" t="s">
        <v>37</v>
      </c>
      <c r="AX143" s="13" t="s">
        <v>76</v>
      </c>
      <c r="AY143" s="157" t="s">
        <v>168</v>
      </c>
    </row>
    <row r="144" spans="2:65" s="14" customFormat="1" ht="11.25">
      <c r="B144" s="163"/>
      <c r="D144" s="150" t="s">
        <v>179</v>
      </c>
      <c r="E144" s="164" t="s">
        <v>19</v>
      </c>
      <c r="F144" s="165" t="s">
        <v>183</v>
      </c>
      <c r="H144" s="166">
        <v>515.76</v>
      </c>
      <c r="I144" s="167"/>
      <c r="L144" s="163"/>
      <c r="M144" s="168"/>
      <c r="T144" s="169"/>
      <c r="AT144" s="164" t="s">
        <v>179</v>
      </c>
      <c r="AU144" s="164" t="s">
        <v>85</v>
      </c>
      <c r="AV144" s="14" t="s">
        <v>175</v>
      </c>
      <c r="AW144" s="14" t="s">
        <v>37</v>
      </c>
      <c r="AX144" s="14" t="s">
        <v>83</v>
      </c>
      <c r="AY144" s="164" t="s">
        <v>168</v>
      </c>
    </row>
    <row r="145" spans="2:65" s="1" customFormat="1" ht="55.5" customHeight="1">
      <c r="B145" s="33"/>
      <c r="C145" s="132" t="s">
        <v>230</v>
      </c>
      <c r="D145" s="132" t="s">
        <v>170</v>
      </c>
      <c r="E145" s="133" t="s">
        <v>631</v>
      </c>
      <c r="F145" s="134" t="s">
        <v>632</v>
      </c>
      <c r="G145" s="135" t="s">
        <v>283</v>
      </c>
      <c r="H145" s="136">
        <v>42.9</v>
      </c>
      <c r="I145" s="137"/>
      <c r="J145" s="138">
        <f>ROUND(I145*H145,2)</f>
        <v>0</v>
      </c>
      <c r="K145" s="134" t="s">
        <v>174</v>
      </c>
      <c r="L145" s="33"/>
      <c r="M145" s="139" t="s">
        <v>19</v>
      </c>
      <c r="N145" s="140" t="s">
        <v>47</v>
      </c>
      <c r="P145" s="141">
        <f>O145*H145</f>
        <v>0</v>
      </c>
      <c r="Q145" s="141">
        <v>0</v>
      </c>
      <c r="R145" s="141">
        <f>Q145*H145</f>
        <v>0</v>
      </c>
      <c r="S145" s="141">
        <v>0</v>
      </c>
      <c r="T145" s="142">
        <f>S145*H145</f>
        <v>0</v>
      </c>
      <c r="AR145" s="143" t="s">
        <v>175</v>
      </c>
      <c r="AT145" s="143" t="s">
        <v>170</v>
      </c>
      <c r="AU145" s="143" t="s">
        <v>85</v>
      </c>
      <c r="AY145" s="18" t="s">
        <v>168</v>
      </c>
      <c r="BE145" s="144">
        <f>IF(N145="základní",J145,0)</f>
        <v>0</v>
      </c>
      <c r="BF145" s="144">
        <f>IF(N145="snížená",J145,0)</f>
        <v>0</v>
      </c>
      <c r="BG145" s="144">
        <f>IF(N145="zákl. přenesená",J145,0)</f>
        <v>0</v>
      </c>
      <c r="BH145" s="144">
        <f>IF(N145="sníž. přenesená",J145,0)</f>
        <v>0</v>
      </c>
      <c r="BI145" s="144">
        <f>IF(N145="nulová",J145,0)</f>
        <v>0</v>
      </c>
      <c r="BJ145" s="18" t="s">
        <v>83</v>
      </c>
      <c r="BK145" s="144">
        <f>ROUND(I145*H145,2)</f>
        <v>0</v>
      </c>
      <c r="BL145" s="18" t="s">
        <v>175</v>
      </c>
      <c r="BM145" s="143" t="s">
        <v>1216</v>
      </c>
    </row>
    <row r="146" spans="2:65" s="1" customFormat="1" ht="11.25">
      <c r="B146" s="33"/>
      <c r="D146" s="145" t="s">
        <v>177</v>
      </c>
      <c r="F146" s="146" t="s">
        <v>634</v>
      </c>
      <c r="I146" s="147"/>
      <c r="L146" s="33"/>
      <c r="M146" s="148"/>
      <c r="T146" s="54"/>
      <c r="AT146" s="18" t="s">
        <v>177</v>
      </c>
      <c r="AU146" s="18" t="s">
        <v>85</v>
      </c>
    </row>
    <row r="147" spans="2:65" s="12" customFormat="1" ht="22.5">
      <c r="B147" s="149"/>
      <c r="D147" s="150" t="s">
        <v>179</v>
      </c>
      <c r="E147" s="151" t="s">
        <v>19</v>
      </c>
      <c r="F147" s="152" t="s">
        <v>1081</v>
      </c>
      <c r="H147" s="151" t="s">
        <v>19</v>
      </c>
      <c r="I147" s="153"/>
      <c r="L147" s="149"/>
      <c r="M147" s="154"/>
      <c r="T147" s="155"/>
      <c r="AT147" s="151" t="s">
        <v>179</v>
      </c>
      <c r="AU147" s="151" t="s">
        <v>85</v>
      </c>
      <c r="AV147" s="12" t="s">
        <v>83</v>
      </c>
      <c r="AW147" s="12" t="s">
        <v>37</v>
      </c>
      <c r="AX147" s="12" t="s">
        <v>76</v>
      </c>
      <c r="AY147" s="151" t="s">
        <v>168</v>
      </c>
    </row>
    <row r="148" spans="2:65" s="12" customFormat="1" ht="11.25">
      <c r="B148" s="149"/>
      <c r="D148" s="150" t="s">
        <v>179</v>
      </c>
      <c r="E148" s="151" t="s">
        <v>19</v>
      </c>
      <c r="F148" s="152" t="s">
        <v>213</v>
      </c>
      <c r="H148" s="151" t="s">
        <v>19</v>
      </c>
      <c r="I148" s="153"/>
      <c r="L148" s="149"/>
      <c r="M148" s="154"/>
      <c r="T148" s="155"/>
      <c r="AT148" s="151" t="s">
        <v>179</v>
      </c>
      <c r="AU148" s="151" t="s">
        <v>85</v>
      </c>
      <c r="AV148" s="12" t="s">
        <v>83</v>
      </c>
      <c r="AW148" s="12" t="s">
        <v>37</v>
      </c>
      <c r="AX148" s="12" t="s">
        <v>76</v>
      </c>
      <c r="AY148" s="151" t="s">
        <v>168</v>
      </c>
    </row>
    <row r="149" spans="2:65" s="12" customFormat="1" ht="11.25">
      <c r="B149" s="149"/>
      <c r="D149" s="150" t="s">
        <v>179</v>
      </c>
      <c r="E149" s="151" t="s">
        <v>19</v>
      </c>
      <c r="F149" s="152" t="s">
        <v>1072</v>
      </c>
      <c r="H149" s="151" t="s">
        <v>19</v>
      </c>
      <c r="I149" s="153"/>
      <c r="L149" s="149"/>
      <c r="M149" s="154"/>
      <c r="T149" s="155"/>
      <c r="AT149" s="151" t="s">
        <v>179</v>
      </c>
      <c r="AU149" s="151" t="s">
        <v>85</v>
      </c>
      <c r="AV149" s="12" t="s">
        <v>83</v>
      </c>
      <c r="AW149" s="12" t="s">
        <v>37</v>
      </c>
      <c r="AX149" s="12" t="s">
        <v>76</v>
      </c>
      <c r="AY149" s="151" t="s">
        <v>168</v>
      </c>
    </row>
    <row r="150" spans="2:65" s="13" customFormat="1" ht="11.25">
      <c r="B150" s="156"/>
      <c r="D150" s="150" t="s">
        <v>179</v>
      </c>
      <c r="E150" s="157" t="s">
        <v>19</v>
      </c>
      <c r="F150" s="158" t="s">
        <v>1210</v>
      </c>
      <c r="H150" s="159">
        <v>42.9</v>
      </c>
      <c r="I150" s="160"/>
      <c r="L150" s="156"/>
      <c r="M150" s="161"/>
      <c r="T150" s="162"/>
      <c r="AT150" s="157" t="s">
        <v>179</v>
      </c>
      <c r="AU150" s="157" t="s">
        <v>85</v>
      </c>
      <c r="AV150" s="13" t="s">
        <v>85</v>
      </c>
      <c r="AW150" s="13" t="s">
        <v>37</v>
      </c>
      <c r="AX150" s="13" t="s">
        <v>76</v>
      </c>
      <c r="AY150" s="157" t="s">
        <v>168</v>
      </c>
    </row>
    <row r="151" spans="2:65" s="12" customFormat="1" ht="22.5">
      <c r="B151" s="149"/>
      <c r="D151" s="150" t="s">
        <v>179</v>
      </c>
      <c r="E151" s="151" t="s">
        <v>19</v>
      </c>
      <c r="F151" s="152" t="s">
        <v>636</v>
      </c>
      <c r="H151" s="151" t="s">
        <v>19</v>
      </c>
      <c r="I151" s="153"/>
      <c r="L151" s="149"/>
      <c r="M151" s="154"/>
      <c r="T151" s="155"/>
      <c r="AT151" s="151" t="s">
        <v>179</v>
      </c>
      <c r="AU151" s="151" t="s">
        <v>85</v>
      </c>
      <c r="AV151" s="12" t="s">
        <v>83</v>
      </c>
      <c r="AW151" s="12" t="s">
        <v>37</v>
      </c>
      <c r="AX151" s="12" t="s">
        <v>76</v>
      </c>
      <c r="AY151" s="151" t="s">
        <v>168</v>
      </c>
    </row>
    <row r="152" spans="2:65" s="14" customFormat="1" ht="11.25">
      <c r="B152" s="163"/>
      <c r="D152" s="150" t="s">
        <v>179</v>
      </c>
      <c r="E152" s="164" t="s">
        <v>19</v>
      </c>
      <c r="F152" s="165" t="s">
        <v>183</v>
      </c>
      <c r="H152" s="166">
        <v>42.9</v>
      </c>
      <c r="I152" s="167"/>
      <c r="L152" s="163"/>
      <c r="M152" s="168"/>
      <c r="T152" s="169"/>
      <c r="AT152" s="164" t="s">
        <v>179</v>
      </c>
      <c r="AU152" s="164" t="s">
        <v>85</v>
      </c>
      <c r="AV152" s="14" t="s">
        <v>175</v>
      </c>
      <c r="AW152" s="14" t="s">
        <v>37</v>
      </c>
      <c r="AX152" s="14" t="s">
        <v>83</v>
      </c>
      <c r="AY152" s="164" t="s">
        <v>168</v>
      </c>
    </row>
    <row r="153" spans="2:65" s="1" customFormat="1" ht="16.5" customHeight="1">
      <c r="B153" s="33"/>
      <c r="C153" s="181" t="s">
        <v>241</v>
      </c>
      <c r="D153" s="181" t="s">
        <v>446</v>
      </c>
      <c r="E153" s="182" t="s">
        <v>637</v>
      </c>
      <c r="F153" s="183" t="s">
        <v>638</v>
      </c>
      <c r="G153" s="184" t="s">
        <v>334</v>
      </c>
      <c r="H153" s="185">
        <v>75.504000000000005</v>
      </c>
      <c r="I153" s="186"/>
      <c r="J153" s="187">
        <f>ROUND(I153*H153,2)</f>
        <v>0</v>
      </c>
      <c r="K153" s="183" t="s">
        <v>322</v>
      </c>
      <c r="L153" s="188"/>
      <c r="M153" s="189" t="s">
        <v>19</v>
      </c>
      <c r="N153" s="190" t="s">
        <v>47</v>
      </c>
      <c r="P153" s="141">
        <f>O153*H153</f>
        <v>0</v>
      </c>
      <c r="Q153" s="141">
        <v>1</v>
      </c>
      <c r="R153" s="141">
        <f>Q153*H153</f>
        <v>75.504000000000005</v>
      </c>
      <c r="S153" s="141">
        <v>0</v>
      </c>
      <c r="T153" s="142">
        <f>S153*H153</f>
        <v>0</v>
      </c>
      <c r="AR153" s="143" t="s">
        <v>230</v>
      </c>
      <c r="AT153" s="143" t="s">
        <v>446</v>
      </c>
      <c r="AU153" s="143" t="s">
        <v>85</v>
      </c>
      <c r="AY153" s="18" t="s">
        <v>168</v>
      </c>
      <c r="BE153" s="144">
        <f>IF(N153="základní",J153,0)</f>
        <v>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8" t="s">
        <v>83</v>
      </c>
      <c r="BK153" s="144">
        <f>ROUND(I153*H153,2)</f>
        <v>0</v>
      </c>
      <c r="BL153" s="18" t="s">
        <v>175</v>
      </c>
      <c r="BM153" s="143" t="s">
        <v>1217</v>
      </c>
    </row>
    <row r="154" spans="2:65" s="1" customFormat="1" ht="39">
      <c r="B154" s="33"/>
      <c r="D154" s="150" t="s">
        <v>324</v>
      </c>
      <c r="F154" s="177" t="s">
        <v>640</v>
      </c>
      <c r="I154" s="147"/>
      <c r="L154" s="33"/>
      <c r="M154" s="148"/>
      <c r="T154" s="54"/>
      <c r="AT154" s="18" t="s">
        <v>324</v>
      </c>
      <c r="AU154" s="18" t="s">
        <v>85</v>
      </c>
    </row>
    <row r="155" spans="2:65" s="12" customFormat="1" ht="22.5">
      <c r="B155" s="149"/>
      <c r="D155" s="150" t="s">
        <v>179</v>
      </c>
      <c r="E155" s="151" t="s">
        <v>19</v>
      </c>
      <c r="F155" s="152" t="s">
        <v>641</v>
      </c>
      <c r="H155" s="151" t="s">
        <v>19</v>
      </c>
      <c r="I155" s="153"/>
      <c r="L155" s="149"/>
      <c r="M155" s="154"/>
      <c r="T155" s="155"/>
      <c r="AT155" s="151" t="s">
        <v>179</v>
      </c>
      <c r="AU155" s="151" t="s">
        <v>85</v>
      </c>
      <c r="AV155" s="12" t="s">
        <v>83</v>
      </c>
      <c r="AW155" s="12" t="s">
        <v>37</v>
      </c>
      <c r="AX155" s="12" t="s">
        <v>76</v>
      </c>
      <c r="AY155" s="151" t="s">
        <v>168</v>
      </c>
    </row>
    <row r="156" spans="2:65" s="13" customFormat="1" ht="11.25">
      <c r="B156" s="156"/>
      <c r="D156" s="150" t="s">
        <v>179</v>
      </c>
      <c r="E156" s="157" t="s">
        <v>19</v>
      </c>
      <c r="F156" s="158" t="s">
        <v>1218</v>
      </c>
      <c r="H156" s="159">
        <v>75.504000000000005</v>
      </c>
      <c r="I156" s="160"/>
      <c r="L156" s="156"/>
      <c r="M156" s="161"/>
      <c r="T156" s="162"/>
      <c r="AT156" s="157" t="s">
        <v>179</v>
      </c>
      <c r="AU156" s="157" t="s">
        <v>85</v>
      </c>
      <c r="AV156" s="13" t="s">
        <v>85</v>
      </c>
      <c r="AW156" s="13" t="s">
        <v>37</v>
      </c>
      <c r="AX156" s="13" t="s">
        <v>76</v>
      </c>
      <c r="AY156" s="157" t="s">
        <v>168</v>
      </c>
    </row>
    <row r="157" spans="2:65" s="14" customFormat="1" ht="11.25">
      <c r="B157" s="163"/>
      <c r="D157" s="150" t="s">
        <v>179</v>
      </c>
      <c r="E157" s="164" t="s">
        <v>19</v>
      </c>
      <c r="F157" s="165" t="s">
        <v>183</v>
      </c>
      <c r="H157" s="166">
        <v>75.504000000000005</v>
      </c>
      <c r="I157" s="167"/>
      <c r="L157" s="163"/>
      <c r="M157" s="168"/>
      <c r="T157" s="169"/>
      <c r="AT157" s="164" t="s">
        <v>179</v>
      </c>
      <c r="AU157" s="164" t="s">
        <v>85</v>
      </c>
      <c r="AV157" s="14" t="s">
        <v>175</v>
      </c>
      <c r="AW157" s="14" t="s">
        <v>37</v>
      </c>
      <c r="AX157" s="14" t="s">
        <v>83</v>
      </c>
      <c r="AY157" s="164" t="s">
        <v>168</v>
      </c>
    </row>
    <row r="158" spans="2:65" s="1" customFormat="1" ht="37.9" customHeight="1">
      <c r="B158" s="33"/>
      <c r="C158" s="132" t="s">
        <v>248</v>
      </c>
      <c r="D158" s="132" t="s">
        <v>170</v>
      </c>
      <c r="E158" s="133" t="s">
        <v>399</v>
      </c>
      <c r="F158" s="134" t="s">
        <v>400</v>
      </c>
      <c r="G158" s="135" t="s">
        <v>334</v>
      </c>
      <c r="H158" s="136">
        <v>132.624</v>
      </c>
      <c r="I158" s="137"/>
      <c r="J158" s="138">
        <f>ROUND(I158*H158,2)</f>
        <v>0</v>
      </c>
      <c r="K158" s="134" t="s">
        <v>174</v>
      </c>
      <c r="L158" s="33"/>
      <c r="M158" s="139" t="s">
        <v>19</v>
      </c>
      <c r="N158" s="140" t="s">
        <v>47</v>
      </c>
      <c r="P158" s="141">
        <f>O158*H158</f>
        <v>0</v>
      </c>
      <c r="Q158" s="141">
        <v>0</v>
      </c>
      <c r="R158" s="141">
        <f>Q158*H158</f>
        <v>0</v>
      </c>
      <c r="S158" s="141">
        <v>0</v>
      </c>
      <c r="T158" s="142">
        <f>S158*H158</f>
        <v>0</v>
      </c>
      <c r="AR158" s="143" t="s">
        <v>175</v>
      </c>
      <c r="AT158" s="143" t="s">
        <v>170</v>
      </c>
      <c r="AU158" s="143" t="s">
        <v>85</v>
      </c>
      <c r="AY158" s="18" t="s">
        <v>168</v>
      </c>
      <c r="BE158" s="144">
        <f>IF(N158="základní",J158,0)</f>
        <v>0</v>
      </c>
      <c r="BF158" s="144">
        <f>IF(N158="snížená",J158,0)</f>
        <v>0</v>
      </c>
      <c r="BG158" s="144">
        <f>IF(N158="zákl. přenesená",J158,0)</f>
        <v>0</v>
      </c>
      <c r="BH158" s="144">
        <f>IF(N158="sníž. přenesená",J158,0)</f>
        <v>0</v>
      </c>
      <c r="BI158" s="144">
        <f>IF(N158="nulová",J158,0)</f>
        <v>0</v>
      </c>
      <c r="BJ158" s="18" t="s">
        <v>83</v>
      </c>
      <c r="BK158" s="144">
        <f>ROUND(I158*H158,2)</f>
        <v>0</v>
      </c>
      <c r="BL158" s="18" t="s">
        <v>175</v>
      </c>
      <c r="BM158" s="143" t="s">
        <v>1219</v>
      </c>
    </row>
    <row r="159" spans="2:65" s="1" customFormat="1" ht="11.25">
      <c r="B159" s="33"/>
      <c r="D159" s="145" t="s">
        <v>177</v>
      </c>
      <c r="F159" s="146" t="s">
        <v>402</v>
      </c>
      <c r="I159" s="147"/>
      <c r="L159" s="33"/>
      <c r="M159" s="148"/>
      <c r="T159" s="54"/>
      <c r="AT159" s="18" t="s">
        <v>177</v>
      </c>
      <c r="AU159" s="18" t="s">
        <v>85</v>
      </c>
    </row>
    <row r="160" spans="2:65" s="12" customFormat="1" ht="11.25">
      <c r="B160" s="149"/>
      <c r="D160" s="150" t="s">
        <v>179</v>
      </c>
      <c r="E160" s="151" t="s">
        <v>19</v>
      </c>
      <c r="F160" s="152" t="s">
        <v>403</v>
      </c>
      <c r="H160" s="151" t="s">
        <v>19</v>
      </c>
      <c r="I160" s="153"/>
      <c r="L160" s="149"/>
      <c r="M160" s="154"/>
      <c r="T160" s="155"/>
      <c r="AT160" s="151" t="s">
        <v>179</v>
      </c>
      <c r="AU160" s="151" t="s">
        <v>85</v>
      </c>
      <c r="AV160" s="12" t="s">
        <v>83</v>
      </c>
      <c r="AW160" s="12" t="s">
        <v>37</v>
      </c>
      <c r="AX160" s="12" t="s">
        <v>76</v>
      </c>
      <c r="AY160" s="151" t="s">
        <v>168</v>
      </c>
    </row>
    <row r="161" spans="2:65" s="13" customFormat="1" ht="11.25">
      <c r="B161" s="156"/>
      <c r="D161" s="150" t="s">
        <v>179</v>
      </c>
      <c r="E161" s="157" t="s">
        <v>19</v>
      </c>
      <c r="F161" s="158" t="s">
        <v>1220</v>
      </c>
      <c r="H161" s="159">
        <v>132.624</v>
      </c>
      <c r="I161" s="160"/>
      <c r="L161" s="156"/>
      <c r="M161" s="161"/>
      <c r="T161" s="162"/>
      <c r="AT161" s="157" t="s">
        <v>179</v>
      </c>
      <c r="AU161" s="157" t="s">
        <v>85</v>
      </c>
      <c r="AV161" s="13" t="s">
        <v>85</v>
      </c>
      <c r="AW161" s="13" t="s">
        <v>37</v>
      </c>
      <c r="AX161" s="13" t="s">
        <v>76</v>
      </c>
      <c r="AY161" s="157" t="s">
        <v>168</v>
      </c>
    </row>
    <row r="162" spans="2:65" s="14" customFormat="1" ht="11.25">
      <c r="B162" s="163"/>
      <c r="D162" s="150" t="s">
        <v>179</v>
      </c>
      <c r="E162" s="164" t="s">
        <v>19</v>
      </c>
      <c r="F162" s="165" t="s">
        <v>183</v>
      </c>
      <c r="H162" s="166">
        <v>132.624</v>
      </c>
      <c r="I162" s="167"/>
      <c r="L162" s="163"/>
      <c r="M162" s="168"/>
      <c r="T162" s="169"/>
      <c r="AT162" s="164" t="s">
        <v>179</v>
      </c>
      <c r="AU162" s="164" t="s">
        <v>85</v>
      </c>
      <c r="AV162" s="14" t="s">
        <v>175</v>
      </c>
      <c r="AW162" s="14" t="s">
        <v>37</v>
      </c>
      <c r="AX162" s="14" t="s">
        <v>83</v>
      </c>
      <c r="AY162" s="164" t="s">
        <v>168</v>
      </c>
    </row>
    <row r="163" spans="2:65" s="1" customFormat="1" ht="44.25" customHeight="1">
      <c r="B163" s="33"/>
      <c r="C163" s="132" t="s">
        <v>272</v>
      </c>
      <c r="D163" s="132" t="s">
        <v>170</v>
      </c>
      <c r="E163" s="133" t="s">
        <v>563</v>
      </c>
      <c r="F163" s="134" t="s">
        <v>564</v>
      </c>
      <c r="G163" s="135" t="s">
        <v>283</v>
      </c>
      <c r="H163" s="136">
        <v>8.6</v>
      </c>
      <c r="I163" s="137"/>
      <c r="J163" s="138">
        <f>ROUND(I163*H163,2)</f>
        <v>0</v>
      </c>
      <c r="K163" s="134" t="s">
        <v>174</v>
      </c>
      <c r="L163" s="33"/>
      <c r="M163" s="139" t="s">
        <v>19</v>
      </c>
      <c r="N163" s="140" t="s">
        <v>47</v>
      </c>
      <c r="P163" s="141">
        <f>O163*H163</f>
        <v>0</v>
      </c>
      <c r="Q163" s="141">
        <v>0</v>
      </c>
      <c r="R163" s="141">
        <f>Q163*H163</f>
        <v>0</v>
      </c>
      <c r="S163" s="141">
        <v>0</v>
      </c>
      <c r="T163" s="142">
        <f>S163*H163</f>
        <v>0</v>
      </c>
      <c r="AR163" s="143" t="s">
        <v>175</v>
      </c>
      <c r="AT163" s="143" t="s">
        <v>170</v>
      </c>
      <c r="AU163" s="143" t="s">
        <v>85</v>
      </c>
      <c r="AY163" s="18" t="s">
        <v>168</v>
      </c>
      <c r="BE163" s="144">
        <f>IF(N163="základní",J163,0)</f>
        <v>0</v>
      </c>
      <c r="BF163" s="144">
        <f>IF(N163="snížená",J163,0)</f>
        <v>0</v>
      </c>
      <c r="BG163" s="144">
        <f>IF(N163="zákl. přenesená",J163,0)</f>
        <v>0</v>
      </c>
      <c r="BH163" s="144">
        <f>IF(N163="sníž. přenesená",J163,0)</f>
        <v>0</v>
      </c>
      <c r="BI163" s="144">
        <f>IF(N163="nulová",J163,0)</f>
        <v>0</v>
      </c>
      <c r="BJ163" s="18" t="s">
        <v>83</v>
      </c>
      <c r="BK163" s="144">
        <f>ROUND(I163*H163,2)</f>
        <v>0</v>
      </c>
      <c r="BL163" s="18" t="s">
        <v>175</v>
      </c>
      <c r="BM163" s="143" t="s">
        <v>1221</v>
      </c>
    </row>
    <row r="164" spans="2:65" s="1" customFormat="1" ht="11.25">
      <c r="B164" s="33"/>
      <c r="D164" s="145" t="s">
        <v>177</v>
      </c>
      <c r="F164" s="146" t="s">
        <v>566</v>
      </c>
      <c r="I164" s="147"/>
      <c r="L164" s="33"/>
      <c r="M164" s="148"/>
      <c r="T164" s="54"/>
      <c r="AT164" s="18" t="s">
        <v>177</v>
      </c>
      <c r="AU164" s="18" t="s">
        <v>85</v>
      </c>
    </row>
    <row r="165" spans="2:65" s="12" customFormat="1" ht="22.5">
      <c r="B165" s="149"/>
      <c r="D165" s="150" t="s">
        <v>179</v>
      </c>
      <c r="E165" s="151" t="s">
        <v>19</v>
      </c>
      <c r="F165" s="152" t="s">
        <v>567</v>
      </c>
      <c r="H165" s="151" t="s">
        <v>19</v>
      </c>
      <c r="I165" s="153"/>
      <c r="L165" s="149"/>
      <c r="M165" s="154"/>
      <c r="T165" s="155"/>
      <c r="AT165" s="151" t="s">
        <v>179</v>
      </c>
      <c r="AU165" s="151" t="s">
        <v>85</v>
      </c>
      <c r="AV165" s="12" t="s">
        <v>83</v>
      </c>
      <c r="AW165" s="12" t="s">
        <v>37</v>
      </c>
      <c r="AX165" s="12" t="s">
        <v>76</v>
      </c>
      <c r="AY165" s="151" t="s">
        <v>168</v>
      </c>
    </row>
    <row r="166" spans="2:65" s="12" customFormat="1" ht="11.25">
      <c r="B166" s="149"/>
      <c r="D166" s="150" t="s">
        <v>179</v>
      </c>
      <c r="E166" s="151" t="s">
        <v>19</v>
      </c>
      <c r="F166" s="152" t="s">
        <v>181</v>
      </c>
      <c r="H166" s="151" t="s">
        <v>19</v>
      </c>
      <c r="I166" s="153"/>
      <c r="L166" s="149"/>
      <c r="M166" s="154"/>
      <c r="T166" s="155"/>
      <c r="AT166" s="151" t="s">
        <v>179</v>
      </c>
      <c r="AU166" s="151" t="s">
        <v>85</v>
      </c>
      <c r="AV166" s="12" t="s">
        <v>83</v>
      </c>
      <c r="AW166" s="12" t="s">
        <v>37</v>
      </c>
      <c r="AX166" s="12" t="s">
        <v>76</v>
      </c>
      <c r="AY166" s="151" t="s">
        <v>168</v>
      </c>
    </row>
    <row r="167" spans="2:65" s="13" customFormat="1" ht="11.25">
      <c r="B167" s="156"/>
      <c r="D167" s="150" t="s">
        <v>179</v>
      </c>
      <c r="E167" s="157" t="s">
        <v>19</v>
      </c>
      <c r="F167" s="158" t="s">
        <v>1222</v>
      </c>
      <c r="H167" s="159">
        <v>8.6</v>
      </c>
      <c r="I167" s="160"/>
      <c r="L167" s="156"/>
      <c r="M167" s="161"/>
      <c r="T167" s="162"/>
      <c r="AT167" s="157" t="s">
        <v>179</v>
      </c>
      <c r="AU167" s="157" t="s">
        <v>85</v>
      </c>
      <c r="AV167" s="13" t="s">
        <v>85</v>
      </c>
      <c r="AW167" s="13" t="s">
        <v>37</v>
      </c>
      <c r="AX167" s="13" t="s">
        <v>76</v>
      </c>
      <c r="AY167" s="157" t="s">
        <v>168</v>
      </c>
    </row>
    <row r="168" spans="2:65" s="14" customFormat="1" ht="11.25">
      <c r="B168" s="163"/>
      <c r="D168" s="150" t="s">
        <v>179</v>
      </c>
      <c r="E168" s="164" t="s">
        <v>19</v>
      </c>
      <c r="F168" s="165" t="s">
        <v>183</v>
      </c>
      <c r="H168" s="166">
        <v>8.6</v>
      </c>
      <c r="I168" s="167"/>
      <c r="L168" s="163"/>
      <c r="M168" s="168"/>
      <c r="T168" s="169"/>
      <c r="AT168" s="164" t="s">
        <v>179</v>
      </c>
      <c r="AU168" s="164" t="s">
        <v>85</v>
      </c>
      <c r="AV168" s="14" t="s">
        <v>175</v>
      </c>
      <c r="AW168" s="14" t="s">
        <v>37</v>
      </c>
      <c r="AX168" s="14" t="s">
        <v>83</v>
      </c>
      <c r="AY168" s="164" t="s">
        <v>168</v>
      </c>
    </row>
    <row r="169" spans="2:65" s="1" customFormat="1" ht="33" customHeight="1">
      <c r="B169" s="33"/>
      <c r="C169" s="132" t="s">
        <v>8</v>
      </c>
      <c r="D169" s="132" t="s">
        <v>170</v>
      </c>
      <c r="E169" s="133" t="s">
        <v>647</v>
      </c>
      <c r="F169" s="134" t="s">
        <v>648</v>
      </c>
      <c r="G169" s="135" t="s">
        <v>173</v>
      </c>
      <c r="H169" s="136">
        <v>143</v>
      </c>
      <c r="I169" s="137"/>
      <c r="J169" s="138">
        <f>ROUND(I169*H169,2)</f>
        <v>0</v>
      </c>
      <c r="K169" s="134" t="s">
        <v>174</v>
      </c>
      <c r="L169" s="33"/>
      <c r="M169" s="139" t="s">
        <v>19</v>
      </c>
      <c r="N169" s="140" t="s">
        <v>47</v>
      </c>
      <c r="P169" s="141">
        <f>O169*H169</f>
        <v>0</v>
      </c>
      <c r="Q169" s="141">
        <v>0</v>
      </c>
      <c r="R169" s="141">
        <f>Q169*H169</f>
        <v>0</v>
      </c>
      <c r="S169" s="141">
        <v>0</v>
      </c>
      <c r="T169" s="142">
        <f>S169*H169</f>
        <v>0</v>
      </c>
      <c r="AR169" s="143" t="s">
        <v>175</v>
      </c>
      <c r="AT169" s="143" t="s">
        <v>170</v>
      </c>
      <c r="AU169" s="143" t="s">
        <v>85</v>
      </c>
      <c r="AY169" s="18" t="s">
        <v>168</v>
      </c>
      <c r="BE169" s="144">
        <f>IF(N169="základní",J169,0)</f>
        <v>0</v>
      </c>
      <c r="BF169" s="144">
        <f>IF(N169="snížená",J169,0)</f>
        <v>0</v>
      </c>
      <c r="BG169" s="144">
        <f>IF(N169="zákl. přenesená",J169,0)</f>
        <v>0</v>
      </c>
      <c r="BH169" s="144">
        <f>IF(N169="sníž. přenesená",J169,0)</f>
        <v>0</v>
      </c>
      <c r="BI169" s="144">
        <f>IF(N169="nulová",J169,0)</f>
        <v>0</v>
      </c>
      <c r="BJ169" s="18" t="s">
        <v>83</v>
      </c>
      <c r="BK169" s="144">
        <f>ROUND(I169*H169,2)</f>
        <v>0</v>
      </c>
      <c r="BL169" s="18" t="s">
        <v>175</v>
      </c>
      <c r="BM169" s="143" t="s">
        <v>1223</v>
      </c>
    </row>
    <row r="170" spans="2:65" s="1" customFormat="1" ht="11.25">
      <c r="B170" s="33"/>
      <c r="D170" s="145" t="s">
        <v>177</v>
      </c>
      <c r="F170" s="146" t="s">
        <v>746</v>
      </c>
      <c r="I170" s="147"/>
      <c r="L170" s="33"/>
      <c r="M170" s="148"/>
      <c r="T170" s="54"/>
      <c r="AT170" s="18" t="s">
        <v>177</v>
      </c>
      <c r="AU170" s="18" t="s">
        <v>85</v>
      </c>
    </row>
    <row r="171" spans="2:65" s="12" customFormat="1" ht="22.5">
      <c r="B171" s="149"/>
      <c r="D171" s="150" t="s">
        <v>179</v>
      </c>
      <c r="E171" s="151" t="s">
        <v>19</v>
      </c>
      <c r="F171" s="152" t="s">
        <v>650</v>
      </c>
      <c r="H171" s="151" t="s">
        <v>19</v>
      </c>
      <c r="I171" s="153"/>
      <c r="L171" s="149"/>
      <c r="M171" s="154"/>
      <c r="T171" s="155"/>
      <c r="AT171" s="151" t="s">
        <v>179</v>
      </c>
      <c r="AU171" s="151" t="s">
        <v>85</v>
      </c>
      <c r="AV171" s="12" t="s">
        <v>83</v>
      </c>
      <c r="AW171" s="12" t="s">
        <v>37</v>
      </c>
      <c r="AX171" s="12" t="s">
        <v>76</v>
      </c>
      <c r="AY171" s="151" t="s">
        <v>168</v>
      </c>
    </row>
    <row r="172" spans="2:65" s="12" customFormat="1" ht="11.25">
      <c r="B172" s="149"/>
      <c r="D172" s="150" t="s">
        <v>179</v>
      </c>
      <c r="E172" s="151" t="s">
        <v>19</v>
      </c>
      <c r="F172" s="152" t="s">
        <v>1099</v>
      </c>
      <c r="H172" s="151" t="s">
        <v>19</v>
      </c>
      <c r="I172" s="153"/>
      <c r="L172" s="149"/>
      <c r="M172" s="154"/>
      <c r="T172" s="155"/>
      <c r="AT172" s="151" t="s">
        <v>179</v>
      </c>
      <c r="AU172" s="151" t="s">
        <v>85</v>
      </c>
      <c r="AV172" s="12" t="s">
        <v>83</v>
      </c>
      <c r="AW172" s="12" t="s">
        <v>37</v>
      </c>
      <c r="AX172" s="12" t="s">
        <v>76</v>
      </c>
      <c r="AY172" s="151" t="s">
        <v>168</v>
      </c>
    </row>
    <row r="173" spans="2:65" s="13" customFormat="1" ht="11.25">
      <c r="B173" s="156"/>
      <c r="D173" s="150" t="s">
        <v>179</v>
      </c>
      <c r="E173" s="157" t="s">
        <v>19</v>
      </c>
      <c r="F173" s="158" t="s">
        <v>1224</v>
      </c>
      <c r="H173" s="159">
        <v>143</v>
      </c>
      <c r="I173" s="160"/>
      <c r="L173" s="156"/>
      <c r="M173" s="161"/>
      <c r="T173" s="162"/>
      <c r="AT173" s="157" t="s">
        <v>179</v>
      </c>
      <c r="AU173" s="157" t="s">
        <v>85</v>
      </c>
      <c r="AV173" s="13" t="s">
        <v>85</v>
      </c>
      <c r="AW173" s="13" t="s">
        <v>37</v>
      </c>
      <c r="AX173" s="13" t="s">
        <v>76</v>
      </c>
      <c r="AY173" s="157" t="s">
        <v>168</v>
      </c>
    </row>
    <row r="174" spans="2:65" s="14" customFormat="1" ht="11.25">
      <c r="B174" s="163"/>
      <c r="D174" s="150" t="s">
        <v>179</v>
      </c>
      <c r="E174" s="164" t="s">
        <v>19</v>
      </c>
      <c r="F174" s="165" t="s">
        <v>183</v>
      </c>
      <c r="H174" s="166">
        <v>143</v>
      </c>
      <c r="I174" s="167"/>
      <c r="L174" s="163"/>
      <c r="M174" s="168"/>
      <c r="T174" s="169"/>
      <c r="AT174" s="164" t="s">
        <v>179</v>
      </c>
      <c r="AU174" s="164" t="s">
        <v>85</v>
      </c>
      <c r="AV174" s="14" t="s">
        <v>175</v>
      </c>
      <c r="AW174" s="14" t="s">
        <v>37</v>
      </c>
      <c r="AX174" s="14" t="s">
        <v>83</v>
      </c>
      <c r="AY174" s="164" t="s">
        <v>168</v>
      </c>
    </row>
    <row r="175" spans="2:65" s="11" customFormat="1" ht="22.9" customHeight="1">
      <c r="B175" s="120"/>
      <c r="D175" s="121" t="s">
        <v>75</v>
      </c>
      <c r="E175" s="130" t="s">
        <v>190</v>
      </c>
      <c r="F175" s="130" t="s">
        <v>405</v>
      </c>
      <c r="I175" s="123"/>
      <c r="J175" s="131">
        <f>BK175</f>
        <v>0</v>
      </c>
      <c r="L175" s="120"/>
      <c r="M175" s="125"/>
      <c r="P175" s="126">
        <f>SUM(P176:P194)</f>
        <v>0</v>
      </c>
      <c r="R175" s="126">
        <f>SUM(R176:R194)</f>
        <v>114.09319999999998</v>
      </c>
      <c r="T175" s="127">
        <f>SUM(T176:T194)</f>
        <v>0</v>
      </c>
      <c r="AR175" s="121" t="s">
        <v>83</v>
      </c>
      <c r="AT175" s="128" t="s">
        <v>75</v>
      </c>
      <c r="AU175" s="128" t="s">
        <v>83</v>
      </c>
      <c r="AY175" s="121" t="s">
        <v>168</v>
      </c>
      <c r="BK175" s="129">
        <f>SUM(BK176:BK194)</f>
        <v>0</v>
      </c>
    </row>
    <row r="176" spans="2:65" s="1" customFormat="1" ht="33" customHeight="1">
      <c r="B176" s="33"/>
      <c r="C176" s="132" t="s">
        <v>288</v>
      </c>
      <c r="D176" s="132" t="s">
        <v>170</v>
      </c>
      <c r="E176" s="133" t="s">
        <v>1111</v>
      </c>
      <c r="F176" s="134" t="s">
        <v>1112</v>
      </c>
      <c r="G176" s="135" t="s">
        <v>173</v>
      </c>
      <c r="H176" s="136">
        <v>132.6</v>
      </c>
      <c r="I176" s="137"/>
      <c r="J176" s="138">
        <f>ROUND(I176*H176,2)</f>
        <v>0</v>
      </c>
      <c r="K176" s="134" t="s">
        <v>174</v>
      </c>
      <c r="L176" s="33"/>
      <c r="M176" s="139" t="s">
        <v>19</v>
      </c>
      <c r="N176" s="140" t="s">
        <v>47</v>
      </c>
      <c r="P176" s="141">
        <f>O176*H176</f>
        <v>0</v>
      </c>
      <c r="Q176" s="141">
        <v>0.57499999999999996</v>
      </c>
      <c r="R176" s="141">
        <f>Q176*H176</f>
        <v>76.24499999999999</v>
      </c>
      <c r="S176" s="141">
        <v>0</v>
      </c>
      <c r="T176" s="142">
        <f>S176*H176</f>
        <v>0</v>
      </c>
      <c r="AR176" s="143" t="s">
        <v>175</v>
      </c>
      <c r="AT176" s="143" t="s">
        <v>170</v>
      </c>
      <c r="AU176" s="143" t="s">
        <v>85</v>
      </c>
      <c r="AY176" s="18" t="s">
        <v>168</v>
      </c>
      <c r="BE176" s="144">
        <f>IF(N176="základní",J176,0)</f>
        <v>0</v>
      </c>
      <c r="BF176" s="144">
        <f>IF(N176="snížená",J176,0)</f>
        <v>0</v>
      </c>
      <c r="BG176" s="144">
        <f>IF(N176="zákl. přenesená",J176,0)</f>
        <v>0</v>
      </c>
      <c r="BH176" s="144">
        <f>IF(N176="sníž. přenesená",J176,0)</f>
        <v>0</v>
      </c>
      <c r="BI176" s="144">
        <f>IF(N176="nulová",J176,0)</f>
        <v>0</v>
      </c>
      <c r="BJ176" s="18" t="s">
        <v>83</v>
      </c>
      <c r="BK176" s="144">
        <f>ROUND(I176*H176,2)</f>
        <v>0</v>
      </c>
      <c r="BL176" s="18" t="s">
        <v>175</v>
      </c>
      <c r="BM176" s="143" t="s">
        <v>1225</v>
      </c>
    </row>
    <row r="177" spans="2:65" s="1" customFormat="1" ht="11.25">
      <c r="B177" s="33"/>
      <c r="D177" s="145" t="s">
        <v>177</v>
      </c>
      <c r="F177" s="146" t="s">
        <v>1114</v>
      </c>
      <c r="I177" s="147"/>
      <c r="L177" s="33"/>
      <c r="M177" s="148"/>
      <c r="T177" s="54"/>
      <c r="AT177" s="18" t="s">
        <v>177</v>
      </c>
      <c r="AU177" s="18" t="s">
        <v>85</v>
      </c>
    </row>
    <row r="178" spans="2:65" s="12" customFormat="1" ht="11.25">
      <c r="B178" s="149"/>
      <c r="D178" s="150" t="s">
        <v>179</v>
      </c>
      <c r="E178" s="151" t="s">
        <v>19</v>
      </c>
      <c r="F178" s="152" t="s">
        <v>1115</v>
      </c>
      <c r="H178" s="151" t="s">
        <v>19</v>
      </c>
      <c r="I178" s="153"/>
      <c r="L178" s="149"/>
      <c r="M178" s="154"/>
      <c r="T178" s="155"/>
      <c r="AT178" s="151" t="s">
        <v>179</v>
      </c>
      <c r="AU178" s="151" t="s">
        <v>85</v>
      </c>
      <c r="AV178" s="12" t="s">
        <v>83</v>
      </c>
      <c r="AW178" s="12" t="s">
        <v>37</v>
      </c>
      <c r="AX178" s="12" t="s">
        <v>76</v>
      </c>
      <c r="AY178" s="151" t="s">
        <v>168</v>
      </c>
    </row>
    <row r="179" spans="2:65" s="12" customFormat="1" ht="11.25">
      <c r="B179" s="149"/>
      <c r="D179" s="150" t="s">
        <v>179</v>
      </c>
      <c r="E179" s="151" t="s">
        <v>19</v>
      </c>
      <c r="F179" s="152" t="s">
        <v>213</v>
      </c>
      <c r="H179" s="151" t="s">
        <v>19</v>
      </c>
      <c r="I179" s="153"/>
      <c r="L179" s="149"/>
      <c r="M179" s="154"/>
      <c r="T179" s="155"/>
      <c r="AT179" s="151" t="s">
        <v>179</v>
      </c>
      <c r="AU179" s="151" t="s">
        <v>85</v>
      </c>
      <c r="AV179" s="12" t="s">
        <v>83</v>
      </c>
      <c r="AW179" s="12" t="s">
        <v>37</v>
      </c>
      <c r="AX179" s="12" t="s">
        <v>76</v>
      </c>
      <c r="AY179" s="151" t="s">
        <v>168</v>
      </c>
    </row>
    <row r="180" spans="2:65" s="12" customFormat="1" ht="11.25">
      <c r="B180" s="149"/>
      <c r="D180" s="150" t="s">
        <v>179</v>
      </c>
      <c r="E180" s="151" t="s">
        <v>19</v>
      </c>
      <c r="F180" s="152" t="s">
        <v>1116</v>
      </c>
      <c r="H180" s="151" t="s">
        <v>19</v>
      </c>
      <c r="I180" s="153"/>
      <c r="L180" s="149"/>
      <c r="M180" s="154"/>
      <c r="T180" s="155"/>
      <c r="AT180" s="151" t="s">
        <v>179</v>
      </c>
      <c r="AU180" s="151" t="s">
        <v>85</v>
      </c>
      <c r="AV180" s="12" t="s">
        <v>83</v>
      </c>
      <c r="AW180" s="12" t="s">
        <v>37</v>
      </c>
      <c r="AX180" s="12" t="s">
        <v>76</v>
      </c>
      <c r="AY180" s="151" t="s">
        <v>168</v>
      </c>
    </row>
    <row r="181" spans="2:65" s="13" customFormat="1" ht="11.25">
      <c r="B181" s="156"/>
      <c r="D181" s="150" t="s">
        <v>179</v>
      </c>
      <c r="E181" s="157" t="s">
        <v>19</v>
      </c>
      <c r="F181" s="158" t="s">
        <v>1226</v>
      </c>
      <c r="H181" s="159">
        <v>132.6</v>
      </c>
      <c r="I181" s="160"/>
      <c r="L181" s="156"/>
      <c r="M181" s="161"/>
      <c r="T181" s="162"/>
      <c r="AT181" s="157" t="s">
        <v>179</v>
      </c>
      <c r="AU181" s="157" t="s">
        <v>85</v>
      </c>
      <c r="AV181" s="13" t="s">
        <v>85</v>
      </c>
      <c r="AW181" s="13" t="s">
        <v>37</v>
      </c>
      <c r="AX181" s="13" t="s">
        <v>76</v>
      </c>
      <c r="AY181" s="157" t="s">
        <v>168</v>
      </c>
    </row>
    <row r="182" spans="2:65" s="14" customFormat="1" ht="11.25">
      <c r="B182" s="163"/>
      <c r="D182" s="150" t="s">
        <v>179</v>
      </c>
      <c r="E182" s="164" t="s">
        <v>19</v>
      </c>
      <c r="F182" s="165" t="s">
        <v>183</v>
      </c>
      <c r="H182" s="166">
        <v>132.6</v>
      </c>
      <c r="I182" s="167"/>
      <c r="L182" s="163"/>
      <c r="M182" s="168"/>
      <c r="T182" s="169"/>
      <c r="AT182" s="164" t="s">
        <v>179</v>
      </c>
      <c r="AU182" s="164" t="s">
        <v>85</v>
      </c>
      <c r="AV182" s="14" t="s">
        <v>175</v>
      </c>
      <c r="AW182" s="14" t="s">
        <v>37</v>
      </c>
      <c r="AX182" s="14" t="s">
        <v>83</v>
      </c>
      <c r="AY182" s="164" t="s">
        <v>168</v>
      </c>
    </row>
    <row r="183" spans="2:65" s="1" customFormat="1" ht="78" customHeight="1">
      <c r="B183" s="33"/>
      <c r="C183" s="132" t="s">
        <v>295</v>
      </c>
      <c r="D183" s="132" t="s">
        <v>170</v>
      </c>
      <c r="E183" s="133" t="s">
        <v>1227</v>
      </c>
      <c r="F183" s="134" t="s">
        <v>1228</v>
      </c>
      <c r="G183" s="135" t="s">
        <v>173</v>
      </c>
      <c r="H183" s="136">
        <v>130</v>
      </c>
      <c r="I183" s="137"/>
      <c r="J183" s="138">
        <f>ROUND(I183*H183,2)</f>
        <v>0</v>
      </c>
      <c r="K183" s="134" t="s">
        <v>174</v>
      </c>
      <c r="L183" s="33"/>
      <c r="M183" s="139" t="s">
        <v>19</v>
      </c>
      <c r="N183" s="140" t="s">
        <v>47</v>
      </c>
      <c r="P183" s="141">
        <f>O183*H183</f>
        <v>0</v>
      </c>
      <c r="Q183" s="141">
        <v>0.11162</v>
      </c>
      <c r="R183" s="141">
        <f>Q183*H183</f>
        <v>14.5106</v>
      </c>
      <c r="S183" s="141">
        <v>0</v>
      </c>
      <c r="T183" s="142">
        <f>S183*H183</f>
        <v>0</v>
      </c>
      <c r="AR183" s="143" t="s">
        <v>175</v>
      </c>
      <c r="AT183" s="143" t="s">
        <v>170</v>
      </c>
      <c r="AU183" s="143" t="s">
        <v>85</v>
      </c>
      <c r="AY183" s="18" t="s">
        <v>168</v>
      </c>
      <c r="BE183" s="144">
        <f>IF(N183="základní",J183,0)</f>
        <v>0</v>
      </c>
      <c r="BF183" s="144">
        <f>IF(N183="snížená",J183,0)</f>
        <v>0</v>
      </c>
      <c r="BG183" s="144">
        <f>IF(N183="zákl. přenesená",J183,0)</f>
        <v>0</v>
      </c>
      <c r="BH183" s="144">
        <f>IF(N183="sníž. přenesená",J183,0)</f>
        <v>0</v>
      </c>
      <c r="BI183" s="144">
        <f>IF(N183="nulová",J183,0)</f>
        <v>0</v>
      </c>
      <c r="BJ183" s="18" t="s">
        <v>83</v>
      </c>
      <c r="BK183" s="144">
        <f>ROUND(I183*H183,2)</f>
        <v>0</v>
      </c>
      <c r="BL183" s="18" t="s">
        <v>175</v>
      </c>
      <c r="BM183" s="143" t="s">
        <v>1229</v>
      </c>
    </row>
    <row r="184" spans="2:65" s="1" customFormat="1" ht="11.25">
      <c r="B184" s="33"/>
      <c r="D184" s="145" t="s">
        <v>177</v>
      </c>
      <c r="F184" s="146" t="s">
        <v>1230</v>
      </c>
      <c r="I184" s="147"/>
      <c r="L184" s="33"/>
      <c r="M184" s="148"/>
      <c r="T184" s="54"/>
      <c r="AT184" s="18" t="s">
        <v>177</v>
      </c>
      <c r="AU184" s="18" t="s">
        <v>85</v>
      </c>
    </row>
    <row r="185" spans="2:65" s="12" customFormat="1" ht="11.25">
      <c r="B185" s="149"/>
      <c r="D185" s="150" t="s">
        <v>179</v>
      </c>
      <c r="E185" s="151" t="s">
        <v>19</v>
      </c>
      <c r="F185" s="152" t="s">
        <v>1126</v>
      </c>
      <c r="H185" s="151" t="s">
        <v>19</v>
      </c>
      <c r="I185" s="153"/>
      <c r="L185" s="149"/>
      <c r="M185" s="154"/>
      <c r="T185" s="155"/>
      <c r="AT185" s="151" t="s">
        <v>179</v>
      </c>
      <c r="AU185" s="151" t="s">
        <v>85</v>
      </c>
      <c r="AV185" s="12" t="s">
        <v>83</v>
      </c>
      <c r="AW185" s="12" t="s">
        <v>37</v>
      </c>
      <c r="AX185" s="12" t="s">
        <v>76</v>
      </c>
      <c r="AY185" s="151" t="s">
        <v>168</v>
      </c>
    </row>
    <row r="186" spans="2:65" s="12" customFormat="1" ht="11.25">
      <c r="B186" s="149"/>
      <c r="D186" s="150" t="s">
        <v>179</v>
      </c>
      <c r="E186" s="151" t="s">
        <v>19</v>
      </c>
      <c r="F186" s="152" t="s">
        <v>213</v>
      </c>
      <c r="H186" s="151" t="s">
        <v>19</v>
      </c>
      <c r="I186" s="153"/>
      <c r="L186" s="149"/>
      <c r="M186" s="154"/>
      <c r="T186" s="155"/>
      <c r="AT186" s="151" t="s">
        <v>179</v>
      </c>
      <c r="AU186" s="151" t="s">
        <v>85</v>
      </c>
      <c r="AV186" s="12" t="s">
        <v>83</v>
      </c>
      <c r="AW186" s="12" t="s">
        <v>37</v>
      </c>
      <c r="AX186" s="12" t="s">
        <v>76</v>
      </c>
      <c r="AY186" s="151" t="s">
        <v>168</v>
      </c>
    </row>
    <row r="187" spans="2:65" s="12" customFormat="1" ht="22.5">
      <c r="B187" s="149"/>
      <c r="D187" s="150" t="s">
        <v>179</v>
      </c>
      <c r="E187" s="151" t="s">
        <v>19</v>
      </c>
      <c r="F187" s="152" t="s">
        <v>1231</v>
      </c>
      <c r="H187" s="151" t="s">
        <v>19</v>
      </c>
      <c r="I187" s="153"/>
      <c r="L187" s="149"/>
      <c r="M187" s="154"/>
      <c r="T187" s="155"/>
      <c r="AT187" s="151" t="s">
        <v>179</v>
      </c>
      <c r="AU187" s="151" t="s">
        <v>85</v>
      </c>
      <c r="AV187" s="12" t="s">
        <v>83</v>
      </c>
      <c r="AW187" s="12" t="s">
        <v>37</v>
      </c>
      <c r="AX187" s="12" t="s">
        <v>76</v>
      </c>
      <c r="AY187" s="151" t="s">
        <v>168</v>
      </c>
    </row>
    <row r="188" spans="2:65" s="13" customFormat="1" ht="11.25">
      <c r="B188" s="156"/>
      <c r="D188" s="150" t="s">
        <v>179</v>
      </c>
      <c r="E188" s="157" t="s">
        <v>19</v>
      </c>
      <c r="F188" s="158" t="s">
        <v>1232</v>
      </c>
      <c r="H188" s="159">
        <v>130</v>
      </c>
      <c r="I188" s="160"/>
      <c r="L188" s="156"/>
      <c r="M188" s="161"/>
      <c r="T188" s="162"/>
      <c r="AT188" s="157" t="s">
        <v>179</v>
      </c>
      <c r="AU188" s="157" t="s">
        <v>85</v>
      </c>
      <c r="AV188" s="13" t="s">
        <v>85</v>
      </c>
      <c r="AW188" s="13" t="s">
        <v>37</v>
      </c>
      <c r="AX188" s="13" t="s">
        <v>76</v>
      </c>
      <c r="AY188" s="157" t="s">
        <v>168</v>
      </c>
    </row>
    <row r="189" spans="2:65" s="14" customFormat="1" ht="11.25">
      <c r="B189" s="163"/>
      <c r="D189" s="150" t="s">
        <v>179</v>
      </c>
      <c r="E189" s="164" t="s">
        <v>19</v>
      </c>
      <c r="F189" s="165" t="s">
        <v>183</v>
      </c>
      <c r="H189" s="166">
        <v>130</v>
      </c>
      <c r="I189" s="167"/>
      <c r="L189" s="163"/>
      <c r="M189" s="168"/>
      <c r="T189" s="169"/>
      <c r="AT189" s="164" t="s">
        <v>179</v>
      </c>
      <c r="AU189" s="164" t="s">
        <v>85</v>
      </c>
      <c r="AV189" s="14" t="s">
        <v>175</v>
      </c>
      <c r="AW189" s="14" t="s">
        <v>37</v>
      </c>
      <c r="AX189" s="14" t="s">
        <v>83</v>
      </c>
      <c r="AY189" s="164" t="s">
        <v>168</v>
      </c>
    </row>
    <row r="190" spans="2:65" s="1" customFormat="1" ht="24.2" customHeight="1">
      <c r="B190" s="33"/>
      <c r="C190" s="181" t="s">
        <v>302</v>
      </c>
      <c r="D190" s="181" t="s">
        <v>446</v>
      </c>
      <c r="E190" s="182" t="s">
        <v>1015</v>
      </c>
      <c r="F190" s="183" t="s">
        <v>1016</v>
      </c>
      <c r="G190" s="184" t="s">
        <v>173</v>
      </c>
      <c r="H190" s="185">
        <v>132.6</v>
      </c>
      <c r="I190" s="186"/>
      <c r="J190" s="187">
        <f>ROUND(I190*H190,2)</f>
        <v>0</v>
      </c>
      <c r="K190" s="183" t="s">
        <v>174</v>
      </c>
      <c r="L190" s="188"/>
      <c r="M190" s="189" t="s">
        <v>19</v>
      </c>
      <c r="N190" s="190" t="s">
        <v>47</v>
      </c>
      <c r="P190" s="141">
        <f>O190*H190</f>
        <v>0</v>
      </c>
      <c r="Q190" s="141">
        <v>0.17599999999999999</v>
      </c>
      <c r="R190" s="141">
        <f>Q190*H190</f>
        <v>23.337599999999998</v>
      </c>
      <c r="S190" s="141">
        <v>0</v>
      </c>
      <c r="T190" s="142">
        <f>S190*H190</f>
        <v>0</v>
      </c>
      <c r="AR190" s="143" t="s">
        <v>230</v>
      </c>
      <c r="AT190" s="143" t="s">
        <v>446</v>
      </c>
      <c r="AU190" s="143" t="s">
        <v>85</v>
      </c>
      <c r="AY190" s="18" t="s">
        <v>168</v>
      </c>
      <c r="BE190" s="144">
        <f>IF(N190="základní",J190,0)</f>
        <v>0</v>
      </c>
      <c r="BF190" s="144">
        <f>IF(N190="snížená",J190,0)</f>
        <v>0</v>
      </c>
      <c r="BG190" s="144">
        <f>IF(N190="zákl. přenesená",J190,0)</f>
        <v>0</v>
      </c>
      <c r="BH190" s="144">
        <f>IF(N190="sníž. přenesená",J190,0)</f>
        <v>0</v>
      </c>
      <c r="BI190" s="144">
        <f>IF(N190="nulová",J190,0)</f>
        <v>0</v>
      </c>
      <c r="BJ190" s="18" t="s">
        <v>83</v>
      </c>
      <c r="BK190" s="144">
        <f>ROUND(I190*H190,2)</f>
        <v>0</v>
      </c>
      <c r="BL190" s="18" t="s">
        <v>175</v>
      </c>
      <c r="BM190" s="143" t="s">
        <v>1233</v>
      </c>
    </row>
    <row r="191" spans="2:65" s="12" customFormat="1" ht="11.25">
      <c r="B191" s="149"/>
      <c r="D191" s="150" t="s">
        <v>179</v>
      </c>
      <c r="E191" s="151" t="s">
        <v>19</v>
      </c>
      <c r="F191" s="152" t="s">
        <v>1234</v>
      </c>
      <c r="H191" s="151" t="s">
        <v>19</v>
      </c>
      <c r="I191" s="153"/>
      <c r="L191" s="149"/>
      <c r="M191" s="154"/>
      <c r="T191" s="155"/>
      <c r="AT191" s="151" t="s">
        <v>179</v>
      </c>
      <c r="AU191" s="151" t="s">
        <v>85</v>
      </c>
      <c r="AV191" s="12" t="s">
        <v>83</v>
      </c>
      <c r="AW191" s="12" t="s">
        <v>37</v>
      </c>
      <c r="AX191" s="12" t="s">
        <v>76</v>
      </c>
      <c r="AY191" s="151" t="s">
        <v>168</v>
      </c>
    </row>
    <row r="192" spans="2:65" s="12" customFormat="1" ht="11.25">
      <c r="B192" s="149"/>
      <c r="D192" s="150" t="s">
        <v>179</v>
      </c>
      <c r="E192" s="151" t="s">
        <v>19</v>
      </c>
      <c r="F192" s="152" t="s">
        <v>1019</v>
      </c>
      <c r="H192" s="151" t="s">
        <v>19</v>
      </c>
      <c r="I192" s="153"/>
      <c r="L192" s="149"/>
      <c r="M192" s="154"/>
      <c r="T192" s="155"/>
      <c r="AT192" s="151" t="s">
        <v>179</v>
      </c>
      <c r="AU192" s="151" t="s">
        <v>85</v>
      </c>
      <c r="AV192" s="12" t="s">
        <v>83</v>
      </c>
      <c r="AW192" s="12" t="s">
        <v>37</v>
      </c>
      <c r="AX192" s="12" t="s">
        <v>76</v>
      </c>
      <c r="AY192" s="151" t="s">
        <v>168</v>
      </c>
    </row>
    <row r="193" spans="2:65" s="13" customFormat="1" ht="11.25">
      <c r="B193" s="156"/>
      <c r="D193" s="150" t="s">
        <v>179</v>
      </c>
      <c r="E193" s="157" t="s">
        <v>19</v>
      </c>
      <c r="F193" s="158" t="s">
        <v>1226</v>
      </c>
      <c r="H193" s="159">
        <v>132.6</v>
      </c>
      <c r="I193" s="160"/>
      <c r="L193" s="156"/>
      <c r="M193" s="161"/>
      <c r="T193" s="162"/>
      <c r="AT193" s="157" t="s">
        <v>179</v>
      </c>
      <c r="AU193" s="157" t="s">
        <v>85</v>
      </c>
      <c r="AV193" s="13" t="s">
        <v>85</v>
      </c>
      <c r="AW193" s="13" t="s">
        <v>37</v>
      </c>
      <c r="AX193" s="13" t="s">
        <v>76</v>
      </c>
      <c r="AY193" s="157" t="s">
        <v>168</v>
      </c>
    </row>
    <row r="194" spans="2:65" s="14" customFormat="1" ht="11.25">
      <c r="B194" s="163"/>
      <c r="D194" s="150" t="s">
        <v>179</v>
      </c>
      <c r="E194" s="164" t="s">
        <v>19</v>
      </c>
      <c r="F194" s="165" t="s">
        <v>183</v>
      </c>
      <c r="H194" s="166">
        <v>132.6</v>
      </c>
      <c r="I194" s="167"/>
      <c r="L194" s="163"/>
      <c r="M194" s="168"/>
      <c r="T194" s="169"/>
      <c r="AT194" s="164" t="s">
        <v>179</v>
      </c>
      <c r="AU194" s="164" t="s">
        <v>85</v>
      </c>
      <c r="AV194" s="14" t="s">
        <v>175</v>
      </c>
      <c r="AW194" s="14" t="s">
        <v>37</v>
      </c>
      <c r="AX194" s="14" t="s">
        <v>83</v>
      </c>
      <c r="AY194" s="164" t="s">
        <v>168</v>
      </c>
    </row>
    <row r="195" spans="2:65" s="11" customFormat="1" ht="22.9" customHeight="1">
      <c r="B195" s="120"/>
      <c r="D195" s="121" t="s">
        <v>75</v>
      </c>
      <c r="E195" s="130" t="s">
        <v>230</v>
      </c>
      <c r="F195" s="130" t="s">
        <v>429</v>
      </c>
      <c r="I195" s="123"/>
      <c r="J195" s="131">
        <f>BK195</f>
        <v>0</v>
      </c>
      <c r="L195" s="120"/>
      <c r="M195" s="125"/>
      <c r="P195" s="126">
        <f>SUM(P196:P201)</f>
        <v>0</v>
      </c>
      <c r="R195" s="126">
        <f>SUM(R196:R201)</f>
        <v>0.65847999999999995</v>
      </c>
      <c r="T195" s="127">
        <f>SUM(T196:T201)</f>
        <v>0.66</v>
      </c>
      <c r="AR195" s="121" t="s">
        <v>83</v>
      </c>
      <c r="AT195" s="128" t="s">
        <v>75</v>
      </c>
      <c r="AU195" s="128" t="s">
        <v>83</v>
      </c>
      <c r="AY195" s="121" t="s">
        <v>168</v>
      </c>
      <c r="BK195" s="129">
        <f>SUM(BK196:BK201)</f>
        <v>0</v>
      </c>
    </row>
    <row r="196" spans="2:65" s="1" customFormat="1" ht="37.9" customHeight="1">
      <c r="B196" s="33"/>
      <c r="C196" s="132" t="s">
        <v>308</v>
      </c>
      <c r="D196" s="132" t="s">
        <v>170</v>
      </c>
      <c r="E196" s="133" t="s">
        <v>430</v>
      </c>
      <c r="F196" s="134" t="s">
        <v>431</v>
      </c>
      <c r="G196" s="135" t="s">
        <v>186</v>
      </c>
      <c r="H196" s="136">
        <v>1</v>
      </c>
      <c r="I196" s="137"/>
      <c r="J196" s="138">
        <f>ROUND(I196*H196,2)</f>
        <v>0</v>
      </c>
      <c r="K196" s="134" t="s">
        <v>174</v>
      </c>
      <c r="L196" s="33"/>
      <c r="M196" s="139" t="s">
        <v>19</v>
      </c>
      <c r="N196" s="140" t="s">
        <v>47</v>
      </c>
      <c r="P196" s="141">
        <f>O196*H196</f>
        <v>0</v>
      </c>
      <c r="Q196" s="141">
        <v>0.65847999999999995</v>
      </c>
      <c r="R196" s="141">
        <f>Q196*H196</f>
        <v>0.65847999999999995</v>
      </c>
      <c r="S196" s="141">
        <v>0.66</v>
      </c>
      <c r="T196" s="142">
        <f>S196*H196</f>
        <v>0.66</v>
      </c>
      <c r="AR196" s="143" t="s">
        <v>175</v>
      </c>
      <c r="AT196" s="143" t="s">
        <v>170</v>
      </c>
      <c r="AU196" s="143" t="s">
        <v>85</v>
      </c>
      <c r="AY196" s="18" t="s">
        <v>168</v>
      </c>
      <c r="BE196" s="144">
        <f>IF(N196="základní",J196,0)</f>
        <v>0</v>
      </c>
      <c r="BF196" s="144">
        <f>IF(N196="snížená",J196,0)</f>
        <v>0</v>
      </c>
      <c r="BG196" s="144">
        <f>IF(N196="zákl. přenesená",J196,0)</f>
        <v>0</v>
      </c>
      <c r="BH196" s="144">
        <f>IF(N196="sníž. přenesená",J196,0)</f>
        <v>0</v>
      </c>
      <c r="BI196" s="144">
        <f>IF(N196="nulová",J196,0)</f>
        <v>0</v>
      </c>
      <c r="BJ196" s="18" t="s">
        <v>83</v>
      </c>
      <c r="BK196" s="144">
        <f>ROUND(I196*H196,2)</f>
        <v>0</v>
      </c>
      <c r="BL196" s="18" t="s">
        <v>175</v>
      </c>
      <c r="BM196" s="143" t="s">
        <v>1235</v>
      </c>
    </row>
    <row r="197" spans="2:65" s="1" customFormat="1" ht="11.25">
      <c r="B197" s="33"/>
      <c r="D197" s="145" t="s">
        <v>177</v>
      </c>
      <c r="F197" s="146" t="s">
        <v>433</v>
      </c>
      <c r="I197" s="147"/>
      <c r="L197" s="33"/>
      <c r="M197" s="148"/>
      <c r="T197" s="54"/>
      <c r="AT197" s="18" t="s">
        <v>177</v>
      </c>
      <c r="AU197" s="18" t="s">
        <v>85</v>
      </c>
    </row>
    <row r="198" spans="2:65" s="12" customFormat="1" ht="22.5">
      <c r="B198" s="149"/>
      <c r="D198" s="150" t="s">
        <v>179</v>
      </c>
      <c r="E198" s="151" t="s">
        <v>19</v>
      </c>
      <c r="F198" s="152" t="s">
        <v>434</v>
      </c>
      <c r="H198" s="151" t="s">
        <v>19</v>
      </c>
      <c r="I198" s="153"/>
      <c r="L198" s="149"/>
      <c r="M198" s="154"/>
      <c r="T198" s="155"/>
      <c r="AT198" s="151" t="s">
        <v>179</v>
      </c>
      <c r="AU198" s="151" t="s">
        <v>85</v>
      </c>
      <c r="AV198" s="12" t="s">
        <v>83</v>
      </c>
      <c r="AW198" s="12" t="s">
        <v>37</v>
      </c>
      <c r="AX198" s="12" t="s">
        <v>76</v>
      </c>
      <c r="AY198" s="151" t="s">
        <v>168</v>
      </c>
    </row>
    <row r="199" spans="2:65" s="12" customFormat="1" ht="11.25">
      <c r="B199" s="149"/>
      <c r="D199" s="150" t="s">
        <v>179</v>
      </c>
      <c r="E199" s="151" t="s">
        <v>19</v>
      </c>
      <c r="F199" s="152" t="s">
        <v>181</v>
      </c>
      <c r="H199" s="151" t="s">
        <v>19</v>
      </c>
      <c r="I199" s="153"/>
      <c r="L199" s="149"/>
      <c r="M199" s="154"/>
      <c r="T199" s="155"/>
      <c r="AT199" s="151" t="s">
        <v>179</v>
      </c>
      <c r="AU199" s="151" t="s">
        <v>85</v>
      </c>
      <c r="AV199" s="12" t="s">
        <v>83</v>
      </c>
      <c r="AW199" s="12" t="s">
        <v>37</v>
      </c>
      <c r="AX199" s="12" t="s">
        <v>76</v>
      </c>
      <c r="AY199" s="151" t="s">
        <v>168</v>
      </c>
    </row>
    <row r="200" spans="2:65" s="13" customFormat="1" ht="11.25">
      <c r="B200" s="156"/>
      <c r="D200" s="150" t="s">
        <v>179</v>
      </c>
      <c r="E200" s="157" t="s">
        <v>19</v>
      </c>
      <c r="F200" s="158" t="s">
        <v>83</v>
      </c>
      <c r="H200" s="159">
        <v>1</v>
      </c>
      <c r="I200" s="160"/>
      <c r="L200" s="156"/>
      <c r="M200" s="161"/>
      <c r="T200" s="162"/>
      <c r="AT200" s="157" t="s">
        <v>179</v>
      </c>
      <c r="AU200" s="157" t="s">
        <v>85</v>
      </c>
      <c r="AV200" s="13" t="s">
        <v>85</v>
      </c>
      <c r="AW200" s="13" t="s">
        <v>37</v>
      </c>
      <c r="AX200" s="13" t="s">
        <v>76</v>
      </c>
      <c r="AY200" s="157" t="s">
        <v>168</v>
      </c>
    </row>
    <row r="201" spans="2:65" s="14" customFormat="1" ht="11.25">
      <c r="B201" s="163"/>
      <c r="D201" s="150" t="s">
        <v>179</v>
      </c>
      <c r="E201" s="164" t="s">
        <v>19</v>
      </c>
      <c r="F201" s="165" t="s">
        <v>183</v>
      </c>
      <c r="H201" s="166">
        <v>1</v>
      </c>
      <c r="I201" s="167"/>
      <c r="L201" s="163"/>
      <c r="M201" s="168"/>
      <c r="T201" s="169"/>
      <c r="AT201" s="164" t="s">
        <v>179</v>
      </c>
      <c r="AU201" s="164" t="s">
        <v>85</v>
      </c>
      <c r="AV201" s="14" t="s">
        <v>175</v>
      </c>
      <c r="AW201" s="14" t="s">
        <v>37</v>
      </c>
      <c r="AX201" s="14" t="s">
        <v>83</v>
      </c>
      <c r="AY201" s="164" t="s">
        <v>168</v>
      </c>
    </row>
    <row r="202" spans="2:65" s="11" customFormat="1" ht="22.9" customHeight="1">
      <c r="B202" s="120"/>
      <c r="D202" s="121" t="s">
        <v>75</v>
      </c>
      <c r="E202" s="130" t="s">
        <v>241</v>
      </c>
      <c r="F202" s="130" t="s">
        <v>318</v>
      </c>
      <c r="I202" s="123"/>
      <c r="J202" s="131">
        <f>BK202</f>
        <v>0</v>
      </c>
      <c r="L202" s="120"/>
      <c r="M202" s="125"/>
      <c r="P202" s="126">
        <f>SUM(P203:P224)</f>
        <v>0</v>
      </c>
      <c r="R202" s="126">
        <f>SUM(R203:R224)</f>
        <v>19.8613818</v>
      </c>
      <c r="T202" s="127">
        <f>SUM(T203:T224)</f>
        <v>0</v>
      </c>
      <c r="AR202" s="121" t="s">
        <v>83</v>
      </c>
      <c r="AT202" s="128" t="s">
        <v>75</v>
      </c>
      <c r="AU202" s="128" t="s">
        <v>83</v>
      </c>
      <c r="AY202" s="121" t="s">
        <v>168</v>
      </c>
      <c r="BK202" s="129">
        <f>SUM(BK203:BK224)</f>
        <v>0</v>
      </c>
    </row>
    <row r="203" spans="2:65" s="1" customFormat="1" ht="49.15" customHeight="1">
      <c r="B203" s="33"/>
      <c r="C203" s="132" t="s">
        <v>319</v>
      </c>
      <c r="D203" s="132" t="s">
        <v>170</v>
      </c>
      <c r="E203" s="133" t="s">
        <v>1041</v>
      </c>
      <c r="F203" s="134" t="s">
        <v>1042</v>
      </c>
      <c r="G203" s="135" t="s">
        <v>251</v>
      </c>
      <c r="H203" s="136">
        <v>86</v>
      </c>
      <c r="I203" s="137"/>
      <c r="J203" s="138">
        <f>ROUND(I203*H203,2)</f>
        <v>0</v>
      </c>
      <c r="K203" s="134" t="s">
        <v>174</v>
      </c>
      <c r="L203" s="33"/>
      <c r="M203" s="139" t="s">
        <v>19</v>
      </c>
      <c r="N203" s="140" t="s">
        <v>47</v>
      </c>
      <c r="P203" s="141">
        <f>O203*H203</f>
        <v>0</v>
      </c>
      <c r="Q203" s="141">
        <v>0.14041999999999999</v>
      </c>
      <c r="R203" s="141">
        <f>Q203*H203</f>
        <v>12.07612</v>
      </c>
      <c r="S203" s="141">
        <v>0</v>
      </c>
      <c r="T203" s="142">
        <f>S203*H203</f>
        <v>0</v>
      </c>
      <c r="AR203" s="143" t="s">
        <v>175</v>
      </c>
      <c r="AT203" s="143" t="s">
        <v>170</v>
      </c>
      <c r="AU203" s="143" t="s">
        <v>85</v>
      </c>
      <c r="AY203" s="18" t="s">
        <v>168</v>
      </c>
      <c r="BE203" s="144">
        <f>IF(N203="základní",J203,0)</f>
        <v>0</v>
      </c>
      <c r="BF203" s="144">
        <f>IF(N203="snížená",J203,0)</f>
        <v>0</v>
      </c>
      <c r="BG203" s="144">
        <f>IF(N203="zákl. přenesená",J203,0)</f>
        <v>0</v>
      </c>
      <c r="BH203" s="144">
        <f>IF(N203="sníž. přenesená",J203,0)</f>
        <v>0</v>
      </c>
      <c r="BI203" s="144">
        <f>IF(N203="nulová",J203,0)</f>
        <v>0</v>
      </c>
      <c r="BJ203" s="18" t="s">
        <v>83</v>
      </c>
      <c r="BK203" s="144">
        <f>ROUND(I203*H203,2)</f>
        <v>0</v>
      </c>
      <c r="BL203" s="18" t="s">
        <v>175</v>
      </c>
      <c r="BM203" s="143" t="s">
        <v>1236</v>
      </c>
    </row>
    <row r="204" spans="2:65" s="1" customFormat="1" ht="11.25">
      <c r="B204" s="33"/>
      <c r="D204" s="145" t="s">
        <v>177</v>
      </c>
      <c r="F204" s="146" t="s">
        <v>1044</v>
      </c>
      <c r="I204" s="147"/>
      <c r="L204" s="33"/>
      <c r="M204" s="148"/>
      <c r="T204" s="54"/>
      <c r="AT204" s="18" t="s">
        <v>177</v>
      </c>
      <c r="AU204" s="18" t="s">
        <v>85</v>
      </c>
    </row>
    <row r="205" spans="2:65" s="12" customFormat="1" ht="11.25">
      <c r="B205" s="149"/>
      <c r="D205" s="150" t="s">
        <v>179</v>
      </c>
      <c r="E205" s="151" t="s">
        <v>19</v>
      </c>
      <c r="F205" s="152" t="s">
        <v>1045</v>
      </c>
      <c r="H205" s="151" t="s">
        <v>19</v>
      </c>
      <c r="I205" s="153"/>
      <c r="L205" s="149"/>
      <c r="M205" s="154"/>
      <c r="T205" s="155"/>
      <c r="AT205" s="151" t="s">
        <v>179</v>
      </c>
      <c r="AU205" s="151" t="s">
        <v>85</v>
      </c>
      <c r="AV205" s="12" t="s">
        <v>83</v>
      </c>
      <c r="AW205" s="12" t="s">
        <v>37</v>
      </c>
      <c r="AX205" s="12" t="s">
        <v>76</v>
      </c>
      <c r="AY205" s="151" t="s">
        <v>168</v>
      </c>
    </row>
    <row r="206" spans="2:65" s="12" customFormat="1" ht="11.25">
      <c r="B206" s="149"/>
      <c r="D206" s="150" t="s">
        <v>179</v>
      </c>
      <c r="E206" s="151" t="s">
        <v>19</v>
      </c>
      <c r="F206" s="152" t="s">
        <v>213</v>
      </c>
      <c r="H206" s="151" t="s">
        <v>19</v>
      </c>
      <c r="I206" s="153"/>
      <c r="L206" s="149"/>
      <c r="M206" s="154"/>
      <c r="T206" s="155"/>
      <c r="AT206" s="151" t="s">
        <v>179</v>
      </c>
      <c r="AU206" s="151" t="s">
        <v>85</v>
      </c>
      <c r="AV206" s="12" t="s">
        <v>83</v>
      </c>
      <c r="AW206" s="12" t="s">
        <v>37</v>
      </c>
      <c r="AX206" s="12" t="s">
        <v>76</v>
      </c>
      <c r="AY206" s="151" t="s">
        <v>168</v>
      </c>
    </row>
    <row r="207" spans="2:65" s="13" customFormat="1" ht="11.25">
      <c r="B207" s="156"/>
      <c r="D207" s="150" t="s">
        <v>179</v>
      </c>
      <c r="E207" s="157" t="s">
        <v>19</v>
      </c>
      <c r="F207" s="158" t="s">
        <v>938</v>
      </c>
      <c r="H207" s="159">
        <v>86</v>
      </c>
      <c r="I207" s="160"/>
      <c r="L207" s="156"/>
      <c r="M207" s="161"/>
      <c r="T207" s="162"/>
      <c r="AT207" s="157" t="s">
        <v>179</v>
      </c>
      <c r="AU207" s="157" t="s">
        <v>85</v>
      </c>
      <c r="AV207" s="13" t="s">
        <v>85</v>
      </c>
      <c r="AW207" s="13" t="s">
        <v>37</v>
      </c>
      <c r="AX207" s="13" t="s">
        <v>76</v>
      </c>
      <c r="AY207" s="157" t="s">
        <v>168</v>
      </c>
    </row>
    <row r="208" spans="2:65" s="14" customFormat="1" ht="11.25">
      <c r="B208" s="163"/>
      <c r="D208" s="150" t="s">
        <v>179</v>
      </c>
      <c r="E208" s="164" t="s">
        <v>19</v>
      </c>
      <c r="F208" s="165" t="s">
        <v>183</v>
      </c>
      <c r="H208" s="166">
        <v>86</v>
      </c>
      <c r="I208" s="167"/>
      <c r="L208" s="163"/>
      <c r="M208" s="168"/>
      <c r="T208" s="169"/>
      <c r="AT208" s="164" t="s">
        <v>179</v>
      </c>
      <c r="AU208" s="164" t="s">
        <v>85</v>
      </c>
      <c r="AV208" s="14" t="s">
        <v>175</v>
      </c>
      <c r="AW208" s="14" t="s">
        <v>37</v>
      </c>
      <c r="AX208" s="14" t="s">
        <v>83</v>
      </c>
      <c r="AY208" s="164" t="s">
        <v>168</v>
      </c>
    </row>
    <row r="209" spans="2:65" s="1" customFormat="1" ht="16.5" customHeight="1">
      <c r="B209" s="33"/>
      <c r="C209" s="181" t="s">
        <v>331</v>
      </c>
      <c r="D209" s="181" t="s">
        <v>446</v>
      </c>
      <c r="E209" s="182" t="s">
        <v>1047</v>
      </c>
      <c r="F209" s="183" t="s">
        <v>1048</v>
      </c>
      <c r="G209" s="184" t="s">
        <v>251</v>
      </c>
      <c r="H209" s="185">
        <v>86.86</v>
      </c>
      <c r="I209" s="186"/>
      <c r="J209" s="187">
        <f>ROUND(I209*H209,2)</f>
        <v>0</v>
      </c>
      <c r="K209" s="183" t="s">
        <v>174</v>
      </c>
      <c r="L209" s="188"/>
      <c r="M209" s="189" t="s">
        <v>19</v>
      </c>
      <c r="N209" s="190" t="s">
        <v>47</v>
      </c>
      <c r="P209" s="141">
        <f>O209*H209</f>
        <v>0</v>
      </c>
      <c r="Q209" s="141">
        <v>5.6120000000000003E-2</v>
      </c>
      <c r="R209" s="141">
        <f>Q209*H209</f>
        <v>4.8745832</v>
      </c>
      <c r="S209" s="141">
        <v>0</v>
      </c>
      <c r="T209" s="142">
        <f>S209*H209</f>
        <v>0</v>
      </c>
      <c r="AR209" s="143" t="s">
        <v>230</v>
      </c>
      <c r="AT209" s="143" t="s">
        <v>446</v>
      </c>
      <c r="AU209" s="143" t="s">
        <v>85</v>
      </c>
      <c r="AY209" s="18" t="s">
        <v>168</v>
      </c>
      <c r="BE209" s="144">
        <f>IF(N209="základní",J209,0)</f>
        <v>0</v>
      </c>
      <c r="BF209" s="144">
        <f>IF(N209="snížená",J209,0)</f>
        <v>0</v>
      </c>
      <c r="BG209" s="144">
        <f>IF(N209="zákl. přenesená",J209,0)</f>
        <v>0</v>
      </c>
      <c r="BH209" s="144">
        <f>IF(N209="sníž. přenesená",J209,0)</f>
        <v>0</v>
      </c>
      <c r="BI209" s="144">
        <f>IF(N209="nulová",J209,0)</f>
        <v>0</v>
      </c>
      <c r="BJ209" s="18" t="s">
        <v>83</v>
      </c>
      <c r="BK209" s="144">
        <f>ROUND(I209*H209,2)</f>
        <v>0</v>
      </c>
      <c r="BL209" s="18" t="s">
        <v>175</v>
      </c>
      <c r="BM209" s="143" t="s">
        <v>1237</v>
      </c>
    </row>
    <row r="210" spans="2:65" s="12" customFormat="1" ht="11.25">
      <c r="B210" s="149"/>
      <c r="D210" s="150" t="s">
        <v>179</v>
      </c>
      <c r="E210" s="151" t="s">
        <v>19</v>
      </c>
      <c r="F210" s="152" t="s">
        <v>463</v>
      </c>
      <c r="H210" s="151" t="s">
        <v>19</v>
      </c>
      <c r="I210" s="153"/>
      <c r="L210" s="149"/>
      <c r="M210" s="154"/>
      <c r="T210" s="155"/>
      <c r="AT210" s="151" t="s">
        <v>179</v>
      </c>
      <c r="AU210" s="151" t="s">
        <v>85</v>
      </c>
      <c r="AV210" s="12" t="s">
        <v>83</v>
      </c>
      <c r="AW210" s="12" t="s">
        <v>37</v>
      </c>
      <c r="AX210" s="12" t="s">
        <v>76</v>
      </c>
      <c r="AY210" s="151" t="s">
        <v>168</v>
      </c>
    </row>
    <row r="211" spans="2:65" s="13" customFormat="1" ht="11.25">
      <c r="B211" s="156"/>
      <c r="D211" s="150" t="s">
        <v>179</v>
      </c>
      <c r="E211" s="157" t="s">
        <v>19</v>
      </c>
      <c r="F211" s="158" t="s">
        <v>1238</v>
      </c>
      <c r="H211" s="159">
        <v>86.86</v>
      </c>
      <c r="I211" s="160"/>
      <c r="L211" s="156"/>
      <c r="M211" s="161"/>
      <c r="T211" s="162"/>
      <c r="AT211" s="157" t="s">
        <v>179</v>
      </c>
      <c r="AU211" s="157" t="s">
        <v>85</v>
      </c>
      <c r="AV211" s="13" t="s">
        <v>85</v>
      </c>
      <c r="AW211" s="13" t="s">
        <v>37</v>
      </c>
      <c r="AX211" s="13" t="s">
        <v>76</v>
      </c>
      <c r="AY211" s="157" t="s">
        <v>168</v>
      </c>
    </row>
    <row r="212" spans="2:65" s="14" customFormat="1" ht="11.25">
      <c r="B212" s="163"/>
      <c r="D212" s="150" t="s">
        <v>179</v>
      </c>
      <c r="E212" s="164" t="s">
        <v>19</v>
      </c>
      <c r="F212" s="165" t="s">
        <v>183</v>
      </c>
      <c r="H212" s="166">
        <v>86.86</v>
      </c>
      <c r="I212" s="167"/>
      <c r="L212" s="163"/>
      <c r="M212" s="168"/>
      <c r="T212" s="169"/>
      <c r="AT212" s="164" t="s">
        <v>179</v>
      </c>
      <c r="AU212" s="164" t="s">
        <v>85</v>
      </c>
      <c r="AV212" s="14" t="s">
        <v>175</v>
      </c>
      <c r="AW212" s="14" t="s">
        <v>37</v>
      </c>
      <c r="AX212" s="14" t="s">
        <v>83</v>
      </c>
      <c r="AY212" s="164" t="s">
        <v>168</v>
      </c>
    </row>
    <row r="213" spans="2:65" s="1" customFormat="1" ht="24.2" customHeight="1">
      <c r="B213" s="33"/>
      <c r="C213" s="132" t="s">
        <v>339</v>
      </c>
      <c r="D213" s="132" t="s">
        <v>170</v>
      </c>
      <c r="E213" s="133" t="s">
        <v>473</v>
      </c>
      <c r="F213" s="134" t="s">
        <v>474</v>
      </c>
      <c r="G213" s="135" t="s">
        <v>283</v>
      </c>
      <c r="H213" s="136">
        <v>1.29</v>
      </c>
      <c r="I213" s="137"/>
      <c r="J213" s="138">
        <f>ROUND(I213*H213,2)</f>
        <v>0</v>
      </c>
      <c r="K213" s="134" t="s">
        <v>174</v>
      </c>
      <c r="L213" s="33"/>
      <c r="M213" s="139" t="s">
        <v>19</v>
      </c>
      <c r="N213" s="140" t="s">
        <v>47</v>
      </c>
      <c r="P213" s="141">
        <f>O213*H213</f>
        <v>0</v>
      </c>
      <c r="Q213" s="141">
        <v>2.2563399999999998</v>
      </c>
      <c r="R213" s="141">
        <f>Q213*H213</f>
        <v>2.9106785999999998</v>
      </c>
      <c r="S213" s="141">
        <v>0</v>
      </c>
      <c r="T213" s="142">
        <f>S213*H213</f>
        <v>0</v>
      </c>
      <c r="AR213" s="143" t="s">
        <v>175</v>
      </c>
      <c r="AT213" s="143" t="s">
        <v>170</v>
      </c>
      <c r="AU213" s="143" t="s">
        <v>85</v>
      </c>
      <c r="AY213" s="18" t="s">
        <v>168</v>
      </c>
      <c r="BE213" s="144">
        <f>IF(N213="základní",J213,0)</f>
        <v>0</v>
      </c>
      <c r="BF213" s="144">
        <f>IF(N213="snížená",J213,0)</f>
        <v>0</v>
      </c>
      <c r="BG213" s="144">
        <f>IF(N213="zákl. přenesená",J213,0)</f>
        <v>0</v>
      </c>
      <c r="BH213" s="144">
        <f>IF(N213="sníž. přenesená",J213,0)</f>
        <v>0</v>
      </c>
      <c r="BI213" s="144">
        <f>IF(N213="nulová",J213,0)</f>
        <v>0</v>
      </c>
      <c r="BJ213" s="18" t="s">
        <v>83</v>
      </c>
      <c r="BK213" s="144">
        <f>ROUND(I213*H213,2)</f>
        <v>0</v>
      </c>
      <c r="BL213" s="18" t="s">
        <v>175</v>
      </c>
      <c r="BM213" s="143" t="s">
        <v>1239</v>
      </c>
    </row>
    <row r="214" spans="2:65" s="1" customFormat="1" ht="11.25">
      <c r="B214" s="33"/>
      <c r="D214" s="145" t="s">
        <v>177</v>
      </c>
      <c r="F214" s="146" t="s">
        <v>476</v>
      </c>
      <c r="I214" s="147"/>
      <c r="L214" s="33"/>
      <c r="M214" s="148"/>
      <c r="T214" s="54"/>
      <c r="AT214" s="18" t="s">
        <v>177</v>
      </c>
      <c r="AU214" s="18" t="s">
        <v>85</v>
      </c>
    </row>
    <row r="215" spans="2:65" s="12" customFormat="1" ht="11.25">
      <c r="B215" s="149"/>
      <c r="D215" s="150" t="s">
        <v>179</v>
      </c>
      <c r="E215" s="151" t="s">
        <v>19</v>
      </c>
      <c r="F215" s="152" t="s">
        <v>1182</v>
      </c>
      <c r="H215" s="151" t="s">
        <v>19</v>
      </c>
      <c r="I215" s="153"/>
      <c r="L215" s="149"/>
      <c r="M215" s="154"/>
      <c r="T215" s="155"/>
      <c r="AT215" s="151" t="s">
        <v>179</v>
      </c>
      <c r="AU215" s="151" t="s">
        <v>85</v>
      </c>
      <c r="AV215" s="12" t="s">
        <v>83</v>
      </c>
      <c r="AW215" s="12" t="s">
        <v>37</v>
      </c>
      <c r="AX215" s="12" t="s">
        <v>76</v>
      </c>
      <c r="AY215" s="151" t="s">
        <v>168</v>
      </c>
    </row>
    <row r="216" spans="2:65" s="12" customFormat="1" ht="11.25">
      <c r="B216" s="149"/>
      <c r="D216" s="150" t="s">
        <v>179</v>
      </c>
      <c r="E216" s="151" t="s">
        <v>19</v>
      </c>
      <c r="F216" s="152" t="s">
        <v>213</v>
      </c>
      <c r="H216" s="151" t="s">
        <v>19</v>
      </c>
      <c r="I216" s="153"/>
      <c r="L216" s="149"/>
      <c r="M216" s="154"/>
      <c r="T216" s="155"/>
      <c r="AT216" s="151" t="s">
        <v>179</v>
      </c>
      <c r="AU216" s="151" t="s">
        <v>85</v>
      </c>
      <c r="AV216" s="12" t="s">
        <v>83</v>
      </c>
      <c r="AW216" s="12" t="s">
        <v>37</v>
      </c>
      <c r="AX216" s="12" t="s">
        <v>76</v>
      </c>
      <c r="AY216" s="151" t="s">
        <v>168</v>
      </c>
    </row>
    <row r="217" spans="2:65" s="12" customFormat="1" ht="11.25">
      <c r="B217" s="149"/>
      <c r="D217" s="150" t="s">
        <v>179</v>
      </c>
      <c r="E217" s="151" t="s">
        <v>19</v>
      </c>
      <c r="F217" s="152" t="s">
        <v>1053</v>
      </c>
      <c r="H217" s="151" t="s">
        <v>19</v>
      </c>
      <c r="I217" s="153"/>
      <c r="L217" s="149"/>
      <c r="M217" s="154"/>
      <c r="T217" s="155"/>
      <c r="AT217" s="151" t="s">
        <v>179</v>
      </c>
      <c r="AU217" s="151" t="s">
        <v>85</v>
      </c>
      <c r="AV217" s="12" t="s">
        <v>83</v>
      </c>
      <c r="AW217" s="12" t="s">
        <v>37</v>
      </c>
      <c r="AX217" s="12" t="s">
        <v>76</v>
      </c>
      <c r="AY217" s="151" t="s">
        <v>168</v>
      </c>
    </row>
    <row r="218" spans="2:65" s="13" customFormat="1" ht="11.25">
      <c r="B218" s="156"/>
      <c r="D218" s="150" t="s">
        <v>179</v>
      </c>
      <c r="E218" s="157" t="s">
        <v>19</v>
      </c>
      <c r="F218" s="158" t="s">
        <v>1240</v>
      </c>
      <c r="H218" s="159">
        <v>1.29</v>
      </c>
      <c r="I218" s="160"/>
      <c r="L218" s="156"/>
      <c r="M218" s="161"/>
      <c r="T218" s="162"/>
      <c r="AT218" s="157" t="s">
        <v>179</v>
      </c>
      <c r="AU218" s="157" t="s">
        <v>85</v>
      </c>
      <c r="AV218" s="13" t="s">
        <v>85</v>
      </c>
      <c r="AW218" s="13" t="s">
        <v>37</v>
      </c>
      <c r="AX218" s="13" t="s">
        <v>76</v>
      </c>
      <c r="AY218" s="157" t="s">
        <v>168</v>
      </c>
    </row>
    <row r="219" spans="2:65" s="14" customFormat="1" ht="11.25">
      <c r="B219" s="163"/>
      <c r="D219" s="150" t="s">
        <v>179</v>
      </c>
      <c r="E219" s="164" t="s">
        <v>19</v>
      </c>
      <c r="F219" s="165" t="s">
        <v>183</v>
      </c>
      <c r="H219" s="166">
        <v>1.29</v>
      </c>
      <c r="I219" s="167"/>
      <c r="L219" s="163"/>
      <c r="M219" s="168"/>
      <c r="T219" s="169"/>
      <c r="AT219" s="164" t="s">
        <v>179</v>
      </c>
      <c r="AU219" s="164" t="s">
        <v>85</v>
      </c>
      <c r="AV219" s="14" t="s">
        <v>175</v>
      </c>
      <c r="AW219" s="14" t="s">
        <v>37</v>
      </c>
      <c r="AX219" s="14" t="s">
        <v>83</v>
      </c>
      <c r="AY219" s="164" t="s">
        <v>168</v>
      </c>
    </row>
    <row r="220" spans="2:65" s="1" customFormat="1" ht="49.15" customHeight="1">
      <c r="B220" s="33"/>
      <c r="C220" s="132" t="s">
        <v>346</v>
      </c>
      <c r="D220" s="132" t="s">
        <v>170</v>
      </c>
      <c r="E220" s="133" t="s">
        <v>1057</v>
      </c>
      <c r="F220" s="134" t="s">
        <v>1058</v>
      </c>
      <c r="G220" s="135" t="s">
        <v>495</v>
      </c>
      <c r="H220" s="136">
        <v>4.3</v>
      </c>
      <c r="I220" s="137"/>
      <c r="J220" s="138">
        <f>ROUND(I220*H220,2)</f>
        <v>0</v>
      </c>
      <c r="K220" s="134" t="s">
        <v>322</v>
      </c>
      <c r="L220" s="33"/>
      <c r="M220" s="139" t="s">
        <v>19</v>
      </c>
      <c r="N220" s="140" t="s">
        <v>47</v>
      </c>
      <c r="P220" s="141">
        <f>O220*H220</f>
        <v>0</v>
      </c>
      <c r="Q220" s="141">
        <v>0</v>
      </c>
      <c r="R220" s="141">
        <f>Q220*H220</f>
        <v>0</v>
      </c>
      <c r="S220" s="141">
        <v>0</v>
      </c>
      <c r="T220" s="142">
        <f>S220*H220</f>
        <v>0</v>
      </c>
      <c r="AR220" s="143" t="s">
        <v>496</v>
      </c>
      <c r="AT220" s="143" t="s">
        <v>170</v>
      </c>
      <c r="AU220" s="143" t="s">
        <v>85</v>
      </c>
      <c r="AY220" s="18" t="s">
        <v>168</v>
      </c>
      <c r="BE220" s="144">
        <f>IF(N220="základní",J220,0)</f>
        <v>0</v>
      </c>
      <c r="BF220" s="144">
        <f>IF(N220="snížená",J220,0)</f>
        <v>0</v>
      </c>
      <c r="BG220" s="144">
        <f>IF(N220="zákl. přenesená",J220,0)</f>
        <v>0</v>
      </c>
      <c r="BH220" s="144">
        <f>IF(N220="sníž. přenesená",J220,0)</f>
        <v>0</v>
      </c>
      <c r="BI220" s="144">
        <f>IF(N220="nulová",J220,0)</f>
        <v>0</v>
      </c>
      <c r="BJ220" s="18" t="s">
        <v>83</v>
      </c>
      <c r="BK220" s="144">
        <f>ROUND(I220*H220,2)</f>
        <v>0</v>
      </c>
      <c r="BL220" s="18" t="s">
        <v>496</v>
      </c>
      <c r="BM220" s="143" t="s">
        <v>1241</v>
      </c>
    </row>
    <row r="221" spans="2:65" s="1" customFormat="1" ht="19.5">
      <c r="B221" s="33"/>
      <c r="D221" s="150" t="s">
        <v>324</v>
      </c>
      <c r="F221" s="177" t="s">
        <v>498</v>
      </c>
      <c r="I221" s="147"/>
      <c r="L221" s="33"/>
      <c r="M221" s="148"/>
      <c r="T221" s="54"/>
      <c r="AT221" s="18" t="s">
        <v>324</v>
      </c>
      <c r="AU221" s="18" t="s">
        <v>85</v>
      </c>
    </row>
    <row r="222" spans="2:65" s="12" customFormat="1" ht="11.25">
      <c r="B222" s="149"/>
      <c r="D222" s="150" t="s">
        <v>179</v>
      </c>
      <c r="E222" s="151" t="s">
        <v>19</v>
      </c>
      <c r="F222" s="152" t="s">
        <v>499</v>
      </c>
      <c r="H222" s="151" t="s">
        <v>19</v>
      </c>
      <c r="I222" s="153"/>
      <c r="L222" s="149"/>
      <c r="M222" s="154"/>
      <c r="T222" s="155"/>
      <c r="AT222" s="151" t="s">
        <v>179</v>
      </c>
      <c r="AU222" s="151" t="s">
        <v>85</v>
      </c>
      <c r="AV222" s="12" t="s">
        <v>83</v>
      </c>
      <c r="AW222" s="12" t="s">
        <v>37</v>
      </c>
      <c r="AX222" s="12" t="s">
        <v>76</v>
      </c>
      <c r="AY222" s="151" t="s">
        <v>168</v>
      </c>
    </row>
    <row r="223" spans="2:65" s="13" customFormat="1" ht="11.25">
      <c r="B223" s="156"/>
      <c r="D223" s="150" t="s">
        <v>179</v>
      </c>
      <c r="E223" s="157" t="s">
        <v>19</v>
      </c>
      <c r="F223" s="158" t="s">
        <v>1242</v>
      </c>
      <c r="H223" s="159">
        <v>4.3</v>
      </c>
      <c r="I223" s="160"/>
      <c r="L223" s="156"/>
      <c r="M223" s="161"/>
      <c r="T223" s="162"/>
      <c r="AT223" s="157" t="s">
        <v>179</v>
      </c>
      <c r="AU223" s="157" t="s">
        <v>85</v>
      </c>
      <c r="AV223" s="13" t="s">
        <v>85</v>
      </c>
      <c r="AW223" s="13" t="s">
        <v>37</v>
      </c>
      <c r="AX223" s="13" t="s">
        <v>76</v>
      </c>
      <c r="AY223" s="157" t="s">
        <v>168</v>
      </c>
    </row>
    <row r="224" spans="2:65" s="14" customFormat="1" ht="11.25">
      <c r="B224" s="163"/>
      <c r="D224" s="150" t="s">
        <v>179</v>
      </c>
      <c r="E224" s="164" t="s">
        <v>19</v>
      </c>
      <c r="F224" s="165" t="s">
        <v>183</v>
      </c>
      <c r="H224" s="166">
        <v>4.3</v>
      </c>
      <c r="I224" s="167"/>
      <c r="L224" s="163"/>
      <c r="M224" s="168"/>
      <c r="T224" s="169"/>
      <c r="AT224" s="164" t="s">
        <v>179</v>
      </c>
      <c r="AU224" s="164" t="s">
        <v>85</v>
      </c>
      <c r="AV224" s="14" t="s">
        <v>175</v>
      </c>
      <c r="AW224" s="14" t="s">
        <v>37</v>
      </c>
      <c r="AX224" s="14" t="s">
        <v>83</v>
      </c>
      <c r="AY224" s="164" t="s">
        <v>168</v>
      </c>
    </row>
    <row r="225" spans="2:65" s="11" customFormat="1" ht="22.9" customHeight="1">
      <c r="B225" s="120"/>
      <c r="D225" s="121" t="s">
        <v>75</v>
      </c>
      <c r="E225" s="130" t="s">
        <v>329</v>
      </c>
      <c r="F225" s="130" t="s">
        <v>330</v>
      </c>
      <c r="I225" s="123"/>
      <c r="J225" s="131">
        <f>BK225</f>
        <v>0</v>
      </c>
      <c r="L225" s="120"/>
      <c r="M225" s="125"/>
      <c r="P225" s="126">
        <f>SUM(P226:P258)</f>
        <v>0</v>
      </c>
      <c r="R225" s="126">
        <f>SUM(R226:R258)</f>
        <v>0</v>
      </c>
      <c r="T225" s="127">
        <f>SUM(T226:T258)</f>
        <v>0</v>
      </c>
      <c r="AR225" s="121" t="s">
        <v>83</v>
      </c>
      <c r="AT225" s="128" t="s">
        <v>75</v>
      </c>
      <c r="AU225" s="128" t="s">
        <v>83</v>
      </c>
      <c r="AY225" s="121" t="s">
        <v>168</v>
      </c>
      <c r="BK225" s="129">
        <f>SUM(BK226:BK258)</f>
        <v>0</v>
      </c>
    </row>
    <row r="226" spans="2:65" s="1" customFormat="1" ht="37.9" customHeight="1">
      <c r="B226" s="33"/>
      <c r="C226" s="132" t="s">
        <v>7</v>
      </c>
      <c r="D226" s="132" t="s">
        <v>170</v>
      </c>
      <c r="E226" s="133" t="s">
        <v>332</v>
      </c>
      <c r="F226" s="134" t="s">
        <v>333</v>
      </c>
      <c r="G226" s="135" t="s">
        <v>334</v>
      </c>
      <c r="H226" s="136">
        <v>21.85</v>
      </c>
      <c r="I226" s="137"/>
      <c r="J226" s="138">
        <f>ROUND(I226*H226,2)</f>
        <v>0</v>
      </c>
      <c r="K226" s="134" t="s">
        <v>174</v>
      </c>
      <c r="L226" s="33"/>
      <c r="M226" s="139" t="s">
        <v>19</v>
      </c>
      <c r="N226" s="140" t="s">
        <v>47</v>
      </c>
      <c r="P226" s="141">
        <f>O226*H226</f>
        <v>0</v>
      </c>
      <c r="Q226" s="141">
        <v>0</v>
      </c>
      <c r="R226" s="141">
        <f>Q226*H226</f>
        <v>0</v>
      </c>
      <c r="S226" s="141">
        <v>0</v>
      </c>
      <c r="T226" s="142">
        <f>S226*H226</f>
        <v>0</v>
      </c>
      <c r="AR226" s="143" t="s">
        <v>175</v>
      </c>
      <c r="AT226" s="143" t="s">
        <v>170</v>
      </c>
      <c r="AU226" s="143" t="s">
        <v>85</v>
      </c>
      <c r="AY226" s="18" t="s">
        <v>168</v>
      </c>
      <c r="BE226" s="144">
        <f>IF(N226="základní",J226,0)</f>
        <v>0</v>
      </c>
      <c r="BF226" s="144">
        <f>IF(N226="snížená",J226,0)</f>
        <v>0</v>
      </c>
      <c r="BG226" s="144">
        <f>IF(N226="zákl. přenesená",J226,0)</f>
        <v>0</v>
      </c>
      <c r="BH226" s="144">
        <f>IF(N226="sníž. přenesená",J226,0)</f>
        <v>0</v>
      </c>
      <c r="BI226" s="144">
        <f>IF(N226="nulová",J226,0)</f>
        <v>0</v>
      </c>
      <c r="BJ226" s="18" t="s">
        <v>83</v>
      </c>
      <c r="BK226" s="144">
        <f>ROUND(I226*H226,2)</f>
        <v>0</v>
      </c>
      <c r="BL226" s="18" t="s">
        <v>175</v>
      </c>
      <c r="BM226" s="143" t="s">
        <v>1243</v>
      </c>
    </row>
    <row r="227" spans="2:65" s="1" customFormat="1" ht="11.25">
      <c r="B227" s="33"/>
      <c r="D227" s="145" t="s">
        <v>177</v>
      </c>
      <c r="F227" s="146" t="s">
        <v>336</v>
      </c>
      <c r="I227" s="147"/>
      <c r="L227" s="33"/>
      <c r="M227" s="148"/>
      <c r="T227" s="54"/>
      <c r="AT227" s="18" t="s">
        <v>177</v>
      </c>
      <c r="AU227" s="18" t="s">
        <v>85</v>
      </c>
    </row>
    <row r="228" spans="2:65" s="12" customFormat="1" ht="22.5">
      <c r="B228" s="149"/>
      <c r="D228" s="150" t="s">
        <v>179</v>
      </c>
      <c r="E228" s="151" t="s">
        <v>19</v>
      </c>
      <c r="F228" s="152" t="s">
        <v>337</v>
      </c>
      <c r="H228" s="151" t="s">
        <v>19</v>
      </c>
      <c r="I228" s="153"/>
      <c r="L228" s="149"/>
      <c r="M228" s="154"/>
      <c r="T228" s="155"/>
      <c r="AT228" s="151" t="s">
        <v>179</v>
      </c>
      <c r="AU228" s="151" t="s">
        <v>85</v>
      </c>
      <c r="AV228" s="12" t="s">
        <v>83</v>
      </c>
      <c r="AW228" s="12" t="s">
        <v>37</v>
      </c>
      <c r="AX228" s="12" t="s">
        <v>76</v>
      </c>
      <c r="AY228" s="151" t="s">
        <v>168</v>
      </c>
    </row>
    <row r="229" spans="2:65" s="13" customFormat="1" ht="11.25">
      <c r="B229" s="156"/>
      <c r="D229" s="150" t="s">
        <v>179</v>
      </c>
      <c r="E229" s="157" t="s">
        <v>19</v>
      </c>
      <c r="F229" s="158" t="s">
        <v>1244</v>
      </c>
      <c r="H229" s="159">
        <v>21.85</v>
      </c>
      <c r="I229" s="160"/>
      <c r="L229" s="156"/>
      <c r="M229" s="161"/>
      <c r="T229" s="162"/>
      <c r="AT229" s="157" t="s">
        <v>179</v>
      </c>
      <c r="AU229" s="157" t="s">
        <v>85</v>
      </c>
      <c r="AV229" s="13" t="s">
        <v>85</v>
      </c>
      <c r="AW229" s="13" t="s">
        <v>37</v>
      </c>
      <c r="AX229" s="13" t="s">
        <v>76</v>
      </c>
      <c r="AY229" s="157" t="s">
        <v>168</v>
      </c>
    </row>
    <row r="230" spans="2:65" s="14" customFormat="1" ht="11.25">
      <c r="B230" s="163"/>
      <c r="D230" s="150" t="s">
        <v>179</v>
      </c>
      <c r="E230" s="164" t="s">
        <v>19</v>
      </c>
      <c r="F230" s="165" t="s">
        <v>183</v>
      </c>
      <c r="H230" s="166">
        <v>21.85</v>
      </c>
      <c r="I230" s="167"/>
      <c r="L230" s="163"/>
      <c r="M230" s="168"/>
      <c r="T230" s="169"/>
      <c r="AT230" s="164" t="s">
        <v>179</v>
      </c>
      <c r="AU230" s="164" t="s">
        <v>85</v>
      </c>
      <c r="AV230" s="14" t="s">
        <v>175</v>
      </c>
      <c r="AW230" s="14" t="s">
        <v>37</v>
      </c>
      <c r="AX230" s="14" t="s">
        <v>83</v>
      </c>
      <c r="AY230" s="164" t="s">
        <v>168</v>
      </c>
    </row>
    <row r="231" spans="2:65" s="1" customFormat="1" ht="49.15" customHeight="1">
      <c r="B231" s="33"/>
      <c r="C231" s="132" t="s">
        <v>360</v>
      </c>
      <c r="D231" s="132" t="s">
        <v>170</v>
      </c>
      <c r="E231" s="133" t="s">
        <v>340</v>
      </c>
      <c r="F231" s="134" t="s">
        <v>601</v>
      </c>
      <c r="G231" s="135" t="s">
        <v>334</v>
      </c>
      <c r="H231" s="136">
        <v>349.6</v>
      </c>
      <c r="I231" s="137"/>
      <c r="J231" s="138">
        <f>ROUND(I231*H231,2)</f>
        <v>0</v>
      </c>
      <c r="K231" s="134" t="s">
        <v>174</v>
      </c>
      <c r="L231" s="33"/>
      <c r="M231" s="139" t="s">
        <v>19</v>
      </c>
      <c r="N231" s="140" t="s">
        <v>47</v>
      </c>
      <c r="P231" s="141">
        <f>O231*H231</f>
        <v>0</v>
      </c>
      <c r="Q231" s="141">
        <v>0</v>
      </c>
      <c r="R231" s="141">
        <f>Q231*H231</f>
        <v>0</v>
      </c>
      <c r="S231" s="141">
        <v>0</v>
      </c>
      <c r="T231" s="142">
        <f>S231*H231</f>
        <v>0</v>
      </c>
      <c r="AR231" s="143" t="s">
        <v>175</v>
      </c>
      <c r="AT231" s="143" t="s">
        <v>170</v>
      </c>
      <c r="AU231" s="143" t="s">
        <v>85</v>
      </c>
      <c r="AY231" s="18" t="s">
        <v>168</v>
      </c>
      <c r="BE231" s="144">
        <f>IF(N231="základní",J231,0)</f>
        <v>0</v>
      </c>
      <c r="BF231" s="144">
        <f>IF(N231="snížená",J231,0)</f>
        <v>0</v>
      </c>
      <c r="BG231" s="144">
        <f>IF(N231="zákl. přenesená",J231,0)</f>
        <v>0</v>
      </c>
      <c r="BH231" s="144">
        <f>IF(N231="sníž. přenesená",J231,0)</f>
        <v>0</v>
      </c>
      <c r="BI231" s="144">
        <f>IF(N231="nulová",J231,0)</f>
        <v>0</v>
      </c>
      <c r="BJ231" s="18" t="s">
        <v>83</v>
      </c>
      <c r="BK231" s="144">
        <f>ROUND(I231*H231,2)</f>
        <v>0</v>
      </c>
      <c r="BL231" s="18" t="s">
        <v>175</v>
      </c>
      <c r="BM231" s="143" t="s">
        <v>1245</v>
      </c>
    </row>
    <row r="232" spans="2:65" s="1" customFormat="1" ht="11.25">
      <c r="B232" s="33"/>
      <c r="D232" s="145" t="s">
        <v>177</v>
      </c>
      <c r="F232" s="146" t="s">
        <v>603</v>
      </c>
      <c r="I232" s="147"/>
      <c r="L232" s="33"/>
      <c r="M232" s="148"/>
      <c r="T232" s="54"/>
      <c r="AT232" s="18" t="s">
        <v>177</v>
      </c>
      <c r="AU232" s="18" t="s">
        <v>85</v>
      </c>
    </row>
    <row r="233" spans="2:65" s="12" customFormat="1" ht="22.5">
      <c r="B233" s="149"/>
      <c r="D233" s="150" t="s">
        <v>179</v>
      </c>
      <c r="E233" s="151" t="s">
        <v>19</v>
      </c>
      <c r="F233" s="152" t="s">
        <v>337</v>
      </c>
      <c r="H233" s="151" t="s">
        <v>19</v>
      </c>
      <c r="I233" s="153"/>
      <c r="L233" s="149"/>
      <c r="M233" s="154"/>
      <c r="T233" s="155"/>
      <c r="AT233" s="151" t="s">
        <v>179</v>
      </c>
      <c r="AU233" s="151" t="s">
        <v>85</v>
      </c>
      <c r="AV233" s="12" t="s">
        <v>83</v>
      </c>
      <c r="AW233" s="12" t="s">
        <v>37</v>
      </c>
      <c r="AX233" s="12" t="s">
        <v>76</v>
      </c>
      <c r="AY233" s="151" t="s">
        <v>168</v>
      </c>
    </row>
    <row r="234" spans="2:65" s="13" customFormat="1" ht="11.25">
      <c r="B234" s="156"/>
      <c r="D234" s="150" t="s">
        <v>179</v>
      </c>
      <c r="E234" s="157" t="s">
        <v>19</v>
      </c>
      <c r="F234" s="158" t="s">
        <v>1246</v>
      </c>
      <c r="H234" s="159">
        <v>349.6</v>
      </c>
      <c r="I234" s="160"/>
      <c r="L234" s="156"/>
      <c r="M234" s="161"/>
      <c r="T234" s="162"/>
      <c r="AT234" s="157" t="s">
        <v>179</v>
      </c>
      <c r="AU234" s="157" t="s">
        <v>85</v>
      </c>
      <c r="AV234" s="13" t="s">
        <v>85</v>
      </c>
      <c r="AW234" s="13" t="s">
        <v>37</v>
      </c>
      <c r="AX234" s="13" t="s">
        <v>76</v>
      </c>
      <c r="AY234" s="157" t="s">
        <v>168</v>
      </c>
    </row>
    <row r="235" spans="2:65" s="14" customFormat="1" ht="11.25">
      <c r="B235" s="163"/>
      <c r="D235" s="150" t="s">
        <v>179</v>
      </c>
      <c r="E235" s="164" t="s">
        <v>19</v>
      </c>
      <c r="F235" s="165" t="s">
        <v>183</v>
      </c>
      <c r="H235" s="166">
        <v>349.6</v>
      </c>
      <c r="I235" s="167"/>
      <c r="L235" s="163"/>
      <c r="M235" s="168"/>
      <c r="T235" s="169"/>
      <c r="AT235" s="164" t="s">
        <v>179</v>
      </c>
      <c r="AU235" s="164" t="s">
        <v>85</v>
      </c>
      <c r="AV235" s="14" t="s">
        <v>175</v>
      </c>
      <c r="AW235" s="14" t="s">
        <v>37</v>
      </c>
      <c r="AX235" s="14" t="s">
        <v>83</v>
      </c>
      <c r="AY235" s="164" t="s">
        <v>168</v>
      </c>
    </row>
    <row r="236" spans="2:65" s="1" customFormat="1" ht="37.9" customHeight="1">
      <c r="B236" s="33"/>
      <c r="C236" s="132" t="s">
        <v>366</v>
      </c>
      <c r="D236" s="132" t="s">
        <v>170</v>
      </c>
      <c r="E236" s="133" t="s">
        <v>347</v>
      </c>
      <c r="F236" s="134" t="s">
        <v>348</v>
      </c>
      <c r="G236" s="135" t="s">
        <v>334</v>
      </c>
      <c r="H236" s="136">
        <v>25.988</v>
      </c>
      <c r="I236" s="137"/>
      <c r="J236" s="138">
        <f>ROUND(I236*H236,2)</f>
        <v>0</v>
      </c>
      <c r="K236" s="134" t="s">
        <v>174</v>
      </c>
      <c r="L236" s="33"/>
      <c r="M236" s="139" t="s">
        <v>19</v>
      </c>
      <c r="N236" s="140" t="s">
        <v>47</v>
      </c>
      <c r="P236" s="141">
        <f>O236*H236</f>
        <v>0</v>
      </c>
      <c r="Q236" s="141">
        <v>0</v>
      </c>
      <c r="R236" s="141">
        <f>Q236*H236</f>
        <v>0</v>
      </c>
      <c r="S236" s="141">
        <v>0</v>
      </c>
      <c r="T236" s="142">
        <f>S236*H236</f>
        <v>0</v>
      </c>
      <c r="AR236" s="143" t="s">
        <v>175</v>
      </c>
      <c r="AT236" s="143" t="s">
        <v>170</v>
      </c>
      <c r="AU236" s="143" t="s">
        <v>85</v>
      </c>
      <c r="AY236" s="18" t="s">
        <v>168</v>
      </c>
      <c r="BE236" s="144">
        <f>IF(N236="základní",J236,0)</f>
        <v>0</v>
      </c>
      <c r="BF236" s="144">
        <f>IF(N236="snížená",J236,0)</f>
        <v>0</v>
      </c>
      <c r="BG236" s="144">
        <f>IF(N236="zákl. přenesená",J236,0)</f>
        <v>0</v>
      </c>
      <c r="BH236" s="144">
        <f>IF(N236="sníž. přenesená",J236,0)</f>
        <v>0</v>
      </c>
      <c r="BI236" s="144">
        <f>IF(N236="nulová",J236,0)</f>
        <v>0</v>
      </c>
      <c r="BJ236" s="18" t="s">
        <v>83</v>
      </c>
      <c r="BK236" s="144">
        <f>ROUND(I236*H236,2)</f>
        <v>0</v>
      </c>
      <c r="BL236" s="18" t="s">
        <v>175</v>
      </c>
      <c r="BM236" s="143" t="s">
        <v>1247</v>
      </c>
    </row>
    <row r="237" spans="2:65" s="1" customFormat="1" ht="11.25">
      <c r="B237" s="33"/>
      <c r="D237" s="145" t="s">
        <v>177</v>
      </c>
      <c r="F237" s="146" t="s">
        <v>350</v>
      </c>
      <c r="I237" s="147"/>
      <c r="L237" s="33"/>
      <c r="M237" s="148"/>
      <c r="T237" s="54"/>
      <c r="AT237" s="18" t="s">
        <v>177</v>
      </c>
      <c r="AU237" s="18" t="s">
        <v>85</v>
      </c>
    </row>
    <row r="238" spans="2:65" s="12" customFormat="1" ht="22.5">
      <c r="B238" s="149"/>
      <c r="D238" s="150" t="s">
        <v>179</v>
      </c>
      <c r="E238" s="151" t="s">
        <v>19</v>
      </c>
      <c r="F238" s="152" t="s">
        <v>337</v>
      </c>
      <c r="H238" s="151" t="s">
        <v>19</v>
      </c>
      <c r="I238" s="153"/>
      <c r="L238" s="149"/>
      <c r="M238" s="154"/>
      <c r="T238" s="155"/>
      <c r="AT238" s="151" t="s">
        <v>179</v>
      </c>
      <c r="AU238" s="151" t="s">
        <v>85</v>
      </c>
      <c r="AV238" s="12" t="s">
        <v>83</v>
      </c>
      <c r="AW238" s="12" t="s">
        <v>37</v>
      </c>
      <c r="AX238" s="12" t="s">
        <v>76</v>
      </c>
      <c r="AY238" s="151" t="s">
        <v>168</v>
      </c>
    </row>
    <row r="239" spans="2:65" s="13" customFormat="1" ht="11.25">
      <c r="B239" s="156"/>
      <c r="D239" s="150" t="s">
        <v>179</v>
      </c>
      <c r="E239" s="157" t="s">
        <v>19</v>
      </c>
      <c r="F239" s="158" t="s">
        <v>1248</v>
      </c>
      <c r="H239" s="159">
        <v>16.399999999999999</v>
      </c>
      <c r="I239" s="160"/>
      <c r="L239" s="156"/>
      <c r="M239" s="161"/>
      <c r="T239" s="162"/>
      <c r="AT239" s="157" t="s">
        <v>179</v>
      </c>
      <c r="AU239" s="157" t="s">
        <v>85</v>
      </c>
      <c r="AV239" s="13" t="s">
        <v>85</v>
      </c>
      <c r="AW239" s="13" t="s">
        <v>37</v>
      </c>
      <c r="AX239" s="13" t="s">
        <v>76</v>
      </c>
      <c r="AY239" s="157" t="s">
        <v>168</v>
      </c>
    </row>
    <row r="240" spans="2:65" s="13" customFormat="1" ht="11.25">
      <c r="B240" s="156"/>
      <c r="D240" s="150" t="s">
        <v>179</v>
      </c>
      <c r="E240" s="157" t="s">
        <v>19</v>
      </c>
      <c r="F240" s="158" t="s">
        <v>1249</v>
      </c>
      <c r="H240" s="159">
        <v>9.5879999999999992</v>
      </c>
      <c r="I240" s="160"/>
      <c r="L240" s="156"/>
      <c r="M240" s="161"/>
      <c r="T240" s="162"/>
      <c r="AT240" s="157" t="s">
        <v>179</v>
      </c>
      <c r="AU240" s="157" t="s">
        <v>85</v>
      </c>
      <c r="AV240" s="13" t="s">
        <v>85</v>
      </c>
      <c r="AW240" s="13" t="s">
        <v>37</v>
      </c>
      <c r="AX240" s="13" t="s">
        <v>76</v>
      </c>
      <c r="AY240" s="157" t="s">
        <v>168</v>
      </c>
    </row>
    <row r="241" spans="2:65" s="14" customFormat="1" ht="11.25">
      <c r="B241" s="163"/>
      <c r="D241" s="150" t="s">
        <v>179</v>
      </c>
      <c r="E241" s="164" t="s">
        <v>19</v>
      </c>
      <c r="F241" s="165" t="s">
        <v>183</v>
      </c>
      <c r="H241" s="166">
        <v>25.988</v>
      </c>
      <c r="I241" s="167"/>
      <c r="L241" s="163"/>
      <c r="M241" s="168"/>
      <c r="T241" s="169"/>
      <c r="AT241" s="164" t="s">
        <v>179</v>
      </c>
      <c r="AU241" s="164" t="s">
        <v>85</v>
      </c>
      <c r="AV241" s="14" t="s">
        <v>175</v>
      </c>
      <c r="AW241" s="14" t="s">
        <v>37</v>
      </c>
      <c r="AX241" s="14" t="s">
        <v>83</v>
      </c>
      <c r="AY241" s="164" t="s">
        <v>168</v>
      </c>
    </row>
    <row r="242" spans="2:65" s="1" customFormat="1" ht="49.15" customHeight="1">
      <c r="B242" s="33"/>
      <c r="C242" s="132" t="s">
        <v>373</v>
      </c>
      <c r="D242" s="132" t="s">
        <v>170</v>
      </c>
      <c r="E242" s="133" t="s">
        <v>354</v>
      </c>
      <c r="F242" s="134" t="s">
        <v>685</v>
      </c>
      <c r="G242" s="135" t="s">
        <v>334</v>
      </c>
      <c r="H242" s="136">
        <v>415.80799999999999</v>
      </c>
      <c r="I242" s="137"/>
      <c r="J242" s="138">
        <f>ROUND(I242*H242,2)</f>
        <v>0</v>
      </c>
      <c r="K242" s="134" t="s">
        <v>174</v>
      </c>
      <c r="L242" s="33"/>
      <c r="M242" s="139" t="s">
        <v>19</v>
      </c>
      <c r="N242" s="140" t="s">
        <v>47</v>
      </c>
      <c r="P242" s="141">
        <f>O242*H242</f>
        <v>0</v>
      </c>
      <c r="Q242" s="141">
        <v>0</v>
      </c>
      <c r="R242" s="141">
        <f>Q242*H242</f>
        <v>0</v>
      </c>
      <c r="S242" s="141">
        <v>0</v>
      </c>
      <c r="T242" s="142">
        <f>S242*H242</f>
        <v>0</v>
      </c>
      <c r="AR242" s="143" t="s">
        <v>175</v>
      </c>
      <c r="AT242" s="143" t="s">
        <v>170</v>
      </c>
      <c r="AU242" s="143" t="s">
        <v>85</v>
      </c>
      <c r="AY242" s="18" t="s">
        <v>168</v>
      </c>
      <c r="BE242" s="144">
        <f>IF(N242="základní",J242,0)</f>
        <v>0</v>
      </c>
      <c r="BF242" s="144">
        <f>IF(N242="snížená",J242,0)</f>
        <v>0</v>
      </c>
      <c r="BG242" s="144">
        <f>IF(N242="zákl. přenesená",J242,0)</f>
        <v>0</v>
      </c>
      <c r="BH242" s="144">
        <f>IF(N242="sníž. přenesená",J242,0)</f>
        <v>0</v>
      </c>
      <c r="BI242" s="144">
        <f>IF(N242="nulová",J242,0)</f>
        <v>0</v>
      </c>
      <c r="BJ242" s="18" t="s">
        <v>83</v>
      </c>
      <c r="BK242" s="144">
        <f>ROUND(I242*H242,2)</f>
        <v>0</v>
      </c>
      <c r="BL242" s="18" t="s">
        <v>175</v>
      </c>
      <c r="BM242" s="143" t="s">
        <v>1250</v>
      </c>
    </row>
    <row r="243" spans="2:65" s="1" customFormat="1" ht="11.25">
      <c r="B243" s="33"/>
      <c r="D243" s="145" t="s">
        <v>177</v>
      </c>
      <c r="F243" s="146" t="s">
        <v>687</v>
      </c>
      <c r="I243" s="147"/>
      <c r="L243" s="33"/>
      <c r="M243" s="148"/>
      <c r="T243" s="54"/>
      <c r="AT243" s="18" t="s">
        <v>177</v>
      </c>
      <c r="AU243" s="18" t="s">
        <v>85</v>
      </c>
    </row>
    <row r="244" spans="2:65" s="12" customFormat="1" ht="22.5">
      <c r="B244" s="149"/>
      <c r="D244" s="150" t="s">
        <v>179</v>
      </c>
      <c r="E244" s="151" t="s">
        <v>19</v>
      </c>
      <c r="F244" s="152" t="s">
        <v>337</v>
      </c>
      <c r="H244" s="151" t="s">
        <v>19</v>
      </c>
      <c r="I244" s="153"/>
      <c r="L244" s="149"/>
      <c r="M244" s="154"/>
      <c r="T244" s="155"/>
      <c r="AT244" s="151" t="s">
        <v>179</v>
      </c>
      <c r="AU244" s="151" t="s">
        <v>85</v>
      </c>
      <c r="AV244" s="12" t="s">
        <v>83</v>
      </c>
      <c r="AW244" s="12" t="s">
        <v>37</v>
      </c>
      <c r="AX244" s="12" t="s">
        <v>76</v>
      </c>
      <c r="AY244" s="151" t="s">
        <v>168</v>
      </c>
    </row>
    <row r="245" spans="2:65" s="13" customFormat="1" ht="11.25">
      <c r="B245" s="156"/>
      <c r="D245" s="150" t="s">
        <v>179</v>
      </c>
      <c r="E245" s="157" t="s">
        <v>19</v>
      </c>
      <c r="F245" s="158" t="s">
        <v>1251</v>
      </c>
      <c r="H245" s="159">
        <v>262.39999999999998</v>
      </c>
      <c r="I245" s="160"/>
      <c r="L245" s="156"/>
      <c r="M245" s="161"/>
      <c r="T245" s="162"/>
      <c r="AT245" s="157" t="s">
        <v>179</v>
      </c>
      <c r="AU245" s="157" t="s">
        <v>85</v>
      </c>
      <c r="AV245" s="13" t="s">
        <v>85</v>
      </c>
      <c r="AW245" s="13" t="s">
        <v>37</v>
      </c>
      <c r="AX245" s="13" t="s">
        <v>76</v>
      </c>
      <c r="AY245" s="157" t="s">
        <v>168</v>
      </c>
    </row>
    <row r="246" spans="2:65" s="13" customFormat="1" ht="11.25">
      <c r="B246" s="156"/>
      <c r="D246" s="150" t="s">
        <v>179</v>
      </c>
      <c r="E246" s="157" t="s">
        <v>19</v>
      </c>
      <c r="F246" s="158" t="s">
        <v>1252</v>
      </c>
      <c r="H246" s="159">
        <v>153.40799999999999</v>
      </c>
      <c r="I246" s="160"/>
      <c r="L246" s="156"/>
      <c r="M246" s="161"/>
      <c r="T246" s="162"/>
      <c r="AT246" s="157" t="s">
        <v>179</v>
      </c>
      <c r="AU246" s="157" t="s">
        <v>85</v>
      </c>
      <c r="AV246" s="13" t="s">
        <v>85</v>
      </c>
      <c r="AW246" s="13" t="s">
        <v>37</v>
      </c>
      <c r="AX246" s="13" t="s">
        <v>76</v>
      </c>
      <c r="AY246" s="157" t="s">
        <v>168</v>
      </c>
    </row>
    <row r="247" spans="2:65" s="14" customFormat="1" ht="11.25">
      <c r="B247" s="163"/>
      <c r="D247" s="150" t="s">
        <v>179</v>
      </c>
      <c r="E247" s="164" t="s">
        <v>19</v>
      </c>
      <c r="F247" s="165" t="s">
        <v>183</v>
      </c>
      <c r="H247" s="166">
        <v>415.80799999999999</v>
      </c>
      <c r="I247" s="167"/>
      <c r="L247" s="163"/>
      <c r="M247" s="168"/>
      <c r="T247" s="169"/>
      <c r="AT247" s="164" t="s">
        <v>179</v>
      </c>
      <c r="AU247" s="164" t="s">
        <v>85</v>
      </c>
      <c r="AV247" s="14" t="s">
        <v>175</v>
      </c>
      <c r="AW247" s="14" t="s">
        <v>37</v>
      </c>
      <c r="AX247" s="14" t="s">
        <v>83</v>
      </c>
      <c r="AY247" s="164" t="s">
        <v>168</v>
      </c>
    </row>
    <row r="248" spans="2:65" s="1" customFormat="1" ht="44.25" customHeight="1">
      <c r="B248" s="33"/>
      <c r="C248" s="132" t="s">
        <v>696</v>
      </c>
      <c r="D248" s="132" t="s">
        <v>170</v>
      </c>
      <c r="E248" s="133" t="s">
        <v>361</v>
      </c>
      <c r="F248" s="134" t="s">
        <v>362</v>
      </c>
      <c r="G248" s="135" t="s">
        <v>334</v>
      </c>
      <c r="H248" s="136">
        <v>25.988</v>
      </c>
      <c r="I248" s="137"/>
      <c r="J248" s="138">
        <f>ROUND(I248*H248,2)</f>
        <v>0</v>
      </c>
      <c r="K248" s="134" t="s">
        <v>174</v>
      </c>
      <c r="L248" s="33"/>
      <c r="M248" s="139" t="s">
        <v>19</v>
      </c>
      <c r="N248" s="140" t="s">
        <v>47</v>
      </c>
      <c r="P248" s="141">
        <f>O248*H248</f>
        <v>0</v>
      </c>
      <c r="Q248" s="141">
        <v>0</v>
      </c>
      <c r="R248" s="141">
        <f>Q248*H248</f>
        <v>0</v>
      </c>
      <c r="S248" s="141">
        <v>0</v>
      </c>
      <c r="T248" s="142">
        <f>S248*H248</f>
        <v>0</v>
      </c>
      <c r="AR248" s="143" t="s">
        <v>175</v>
      </c>
      <c r="AT248" s="143" t="s">
        <v>170</v>
      </c>
      <c r="AU248" s="143" t="s">
        <v>85</v>
      </c>
      <c r="AY248" s="18" t="s">
        <v>168</v>
      </c>
      <c r="BE248" s="144">
        <f>IF(N248="základní",J248,0)</f>
        <v>0</v>
      </c>
      <c r="BF248" s="144">
        <f>IF(N248="snížená",J248,0)</f>
        <v>0</v>
      </c>
      <c r="BG248" s="144">
        <f>IF(N248="zákl. přenesená",J248,0)</f>
        <v>0</v>
      </c>
      <c r="BH248" s="144">
        <f>IF(N248="sníž. přenesená",J248,0)</f>
        <v>0</v>
      </c>
      <c r="BI248" s="144">
        <f>IF(N248="nulová",J248,0)</f>
        <v>0</v>
      </c>
      <c r="BJ248" s="18" t="s">
        <v>83</v>
      </c>
      <c r="BK248" s="144">
        <f>ROUND(I248*H248,2)</f>
        <v>0</v>
      </c>
      <c r="BL248" s="18" t="s">
        <v>175</v>
      </c>
      <c r="BM248" s="143" t="s">
        <v>1253</v>
      </c>
    </row>
    <row r="249" spans="2:65" s="1" customFormat="1" ht="11.25">
      <c r="B249" s="33"/>
      <c r="D249" s="145" t="s">
        <v>177</v>
      </c>
      <c r="F249" s="146" t="s">
        <v>364</v>
      </c>
      <c r="I249" s="147"/>
      <c r="L249" s="33"/>
      <c r="M249" s="148"/>
      <c r="T249" s="54"/>
      <c r="AT249" s="18" t="s">
        <v>177</v>
      </c>
      <c r="AU249" s="18" t="s">
        <v>85</v>
      </c>
    </row>
    <row r="250" spans="2:65" s="12" customFormat="1" ht="11.25">
      <c r="B250" s="149"/>
      <c r="D250" s="150" t="s">
        <v>179</v>
      </c>
      <c r="E250" s="151" t="s">
        <v>19</v>
      </c>
      <c r="F250" s="152" t="s">
        <v>365</v>
      </c>
      <c r="H250" s="151" t="s">
        <v>19</v>
      </c>
      <c r="I250" s="153"/>
      <c r="L250" s="149"/>
      <c r="M250" s="154"/>
      <c r="T250" s="155"/>
      <c r="AT250" s="151" t="s">
        <v>179</v>
      </c>
      <c r="AU250" s="151" t="s">
        <v>85</v>
      </c>
      <c r="AV250" s="12" t="s">
        <v>83</v>
      </c>
      <c r="AW250" s="12" t="s">
        <v>37</v>
      </c>
      <c r="AX250" s="12" t="s">
        <v>76</v>
      </c>
      <c r="AY250" s="151" t="s">
        <v>168</v>
      </c>
    </row>
    <row r="251" spans="2:65" s="13" customFormat="1" ht="11.25">
      <c r="B251" s="156"/>
      <c r="D251" s="150" t="s">
        <v>179</v>
      </c>
      <c r="E251" s="157" t="s">
        <v>19</v>
      </c>
      <c r="F251" s="158" t="s">
        <v>1248</v>
      </c>
      <c r="H251" s="159">
        <v>16.399999999999999</v>
      </c>
      <c r="I251" s="160"/>
      <c r="L251" s="156"/>
      <c r="M251" s="161"/>
      <c r="T251" s="162"/>
      <c r="AT251" s="157" t="s">
        <v>179</v>
      </c>
      <c r="AU251" s="157" t="s">
        <v>85</v>
      </c>
      <c r="AV251" s="13" t="s">
        <v>85</v>
      </c>
      <c r="AW251" s="13" t="s">
        <v>37</v>
      </c>
      <c r="AX251" s="13" t="s">
        <v>76</v>
      </c>
      <c r="AY251" s="157" t="s">
        <v>168</v>
      </c>
    </row>
    <row r="252" spans="2:65" s="13" customFormat="1" ht="11.25">
      <c r="B252" s="156"/>
      <c r="D252" s="150" t="s">
        <v>179</v>
      </c>
      <c r="E252" s="157" t="s">
        <v>19</v>
      </c>
      <c r="F252" s="158" t="s">
        <v>1249</v>
      </c>
      <c r="H252" s="159">
        <v>9.5879999999999992</v>
      </c>
      <c r="I252" s="160"/>
      <c r="L252" s="156"/>
      <c r="M252" s="161"/>
      <c r="T252" s="162"/>
      <c r="AT252" s="157" t="s">
        <v>179</v>
      </c>
      <c r="AU252" s="157" t="s">
        <v>85</v>
      </c>
      <c r="AV252" s="13" t="s">
        <v>85</v>
      </c>
      <c r="AW252" s="13" t="s">
        <v>37</v>
      </c>
      <c r="AX252" s="13" t="s">
        <v>76</v>
      </c>
      <c r="AY252" s="157" t="s">
        <v>168</v>
      </c>
    </row>
    <row r="253" spans="2:65" s="14" customFormat="1" ht="11.25">
      <c r="B253" s="163"/>
      <c r="D253" s="150" t="s">
        <v>179</v>
      </c>
      <c r="E253" s="164" t="s">
        <v>19</v>
      </c>
      <c r="F253" s="165" t="s">
        <v>183</v>
      </c>
      <c r="H253" s="166">
        <v>25.988</v>
      </c>
      <c r="I253" s="167"/>
      <c r="L253" s="163"/>
      <c r="M253" s="168"/>
      <c r="T253" s="169"/>
      <c r="AT253" s="164" t="s">
        <v>179</v>
      </c>
      <c r="AU253" s="164" t="s">
        <v>85</v>
      </c>
      <c r="AV253" s="14" t="s">
        <v>175</v>
      </c>
      <c r="AW253" s="14" t="s">
        <v>37</v>
      </c>
      <c r="AX253" s="14" t="s">
        <v>83</v>
      </c>
      <c r="AY253" s="164" t="s">
        <v>168</v>
      </c>
    </row>
    <row r="254" spans="2:65" s="1" customFormat="1" ht="44.25" customHeight="1">
      <c r="B254" s="33"/>
      <c r="C254" s="132" t="s">
        <v>702</v>
      </c>
      <c r="D254" s="132" t="s">
        <v>170</v>
      </c>
      <c r="E254" s="133" t="s">
        <v>367</v>
      </c>
      <c r="F254" s="134" t="s">
        <v>368</v>
      </c>
      <c r="G254" s="135" t="s">
        <v>334</v>
      </c>
      <c r="H254" s="136">
        <v>21.85</v>
      </c>
      <c r="I254" s="137"/>
      <c r="J254" s="138">
        <f>ROUND(I254*H254,2)</f>
        <v>0</v>
      </c>
      <c r="K254" s="134" t="s">
        <v>174</v>
      </c>
      <c r="L254" s="33"/>
      <c r="M254" s="139" t="s">
        <v>19</v>
      </c>
      <c r="N254" s="140" t="s">
        <v>47</v>
      </c>
      <c r="P254" s="141">
        <f>O254*H254</f>
        <v>0</v>
      </c>
      <c r="Q254" s="141">
        <v>0</v>
      </c>
      <c r="R254" s="141">
        <f>Q254*H254</f>
        <v>0</v>
      </c>
      <c r="S254" s="141">
        <v>0</v>
      </c>
      <c r="T254" s="142">
        <f>S254*H254</f>
        <v>0</v>
      </c>
      <c r="AR254" s="143" t="s">
        <v>175</v>
      </c>
      <c r="AT254" s="143" t="s">
        <v>170</v>
      </c>
      <c r="AU254" s="143" t="s">
        <v>85</v>
      </c>
      <c r="AY254" s="18" t="s">
        <v>168</v>
      </c>
      <c r="BE254" s="144">
        <f>IF(N254="základní",J254,0)</f>
        <v>0</v>
      </c>
      <c r="BF254" s="144">
        <f>IF(N254="snížená",J254,0)</f>
        <v>0</v>
      </c>
      <c r="BG254" s="144">
        <f>IF(N254="zákl. přenesená",J254,0)</f>
        <v>0</v>
      </c>
      <c r="BH254" s="144">
        <f>IF(N254="sníž. přenesená",J254,0)</f>
        <v>0</v>
      </c>
      <c r="BI254" s="144">
        <f>IF(N254="nulová",J254,0)</f>
        <v>0</v>
      </c>
      <c r="BJ254" s="18" t="s">
        <v>83</v>
      </c>
      <c r="BK254" s="144">
        <f>ROUND(I254*H254,2)</f>
        <v>0</v>
      </c>
      <c r="BL254" s="18" t="s">
        <v>175</v>
      </c>
      <c r="BM254" s="143" t="s">
        <v>1254</v>
      </c>
    </row>
    <row r="255" spans="2:65" s="1" customFormat="1" ht="11.25">
      <c r="B255" s="33"/>
      <c r="D255" s="145" t="s">
        <v>177</v>
      </c>
      <c r="F255" s="146" t="s">
        <v>370</v>
      </c>
      <c r="I255" s="147"/>
      <c r="L255" s="33"/>
      <c r="M255" s="148"/>
      <c r="T255" s="54"/>
      <c r="AT255" s="18" t="s">
        <v>177</v>
      </c>
      <c r="AU255" s="18" t="s">
        <v>85</v>
      </c>
    </row>
    <row r="256" spans="2:65" s="12" customFormat="1" ht="11.25">
      <c r="B256" s="149"/>
      <c r="D256" s="150" t="s">
        <v>179</v>
      </c>
      <c r="E256" s="151" t="s">
        <v>19</v>
      </c>
      <c r="F256" s="152" t="s">
        <v>365</v>
      </c>
      <c r="H256" s="151" t="s">
        <v>19</v>
      </c>
      <c r="I256" s="153"/>
      <c r="L256" s="149"/>
      <c r="M256" s="154"/>
      <c r="T256" s="155"/>
      <c r="AT256" s="151" t="s">
        <v>179</v>
      </c>
      <c r="AU256" s="151" t="s">
        <v>85</v>
      </c>
      <c r="AV256" s="12" t="s">
        <v>83</v>
      </c>
      <c r="AW256" s="12" t="s">
        <v>37</v>
      </c>
      <c r="AX256" s="12" t="s">
        <v>76</v>
      </c>
      <c r="AY256" s="151" t="s">
        <v>168</v>
      </c>
    </row>
    <row r="257" spans="2:65" s="13" customFormat="1" ht="11.25">
      <c r="B257" s="156"/>
      <c r="D257" s="150" t="s">
        <v>179</v>
      </c>
      <c r="E257" s="157" t="s">
        <v>19</v>
      </c>
      <c r="F257" s="158" t="s">
        <v>1244</v>
      </c>
      <c r="H257" s="159">
        <v>21.85</v>
      </c>
      <c r="I257" s="160"/>
      <c r="L257" s="156"/>
      <c r="M257" s="161"/>
      <c r="T257" s="162"/>
      <c r="AT257" s="157" t="s">
        <v>179</v>
      </c>
      <c r="AU257" s="157" t="s">
        <v>85</v>
      </c>
      <c r="AV257" s="13" t="s">
        <v>85</v>
      </c>
      <c r="AW257" s="13" t="s">
        <v>37</v>
      </c>
      <c r="AX257" s="13" t="s">
        <v>76</v>
      </c>
      <c r="AY257" s="157" t="s">
        <v>168</v>
      </c>
    </row>
    <row r="258" spans="2:65" s="14" customFormat="1" ht="11.25">
      <c r="B258" s="163"/>
      <c r="D258" s="150" t="s">
        <v>179</v>
      </c>
      <c r="E258" s="164" t="s">
        <v>19</v>
      </c>
      <c r="F258" s="165" t="s">
        <v>183</v>
      </c>
      <c r="H258" s="166">
        <v>21.85</v>
      </c>
      <c r="I258" s="167"/>
      <c r="L258" s="163"/>
      <c r="M258" s="168"/>
      <c r="T258" s="169"/>
      <c r="AT258" s="164" t="s">
        <v>179</v>
      </c>
      <c r="AU258" s="164" t="s">
        <v>85</v>
      </c>
      <c r="AV258" s="14" t="s">
        <v>175</v>
      </c>
      <c r="AW258" s="14" t="s">
        <v>37</v>
      </c>
      <c r="AX258" s="14" t="s">
        <v>83</v>
      </c>
      <c r="AY258" s="164" t="s">
        <v>168</v>
      </c>
    </row>
    <row r="259" spans="2:65" s="11" customFormat="1" ht="22.9" customHeight="1">
      <c r="B259" s="120"/>
      <c r="D259" s="121" t="s">
        <v>75</v>
      </c>
      <c r="E259" s="130" t="s">
        <v>371</v>
      </c>
      <c r="F259" s="130" t="s">
        <v>372</v>
      </c>
      <c r="I259" s="123"/>
      <c r="J259" s="131">
        <f>BK259</f>
        <v>0</v>
      </c>
      <c r="L259" s="120"/>
      <c r="M259" s="125"/>
      <c r="P259" s="126">
        <f>SUM(P260:P261)</f>
        <v>0</v>
      </c>
      <c r="R259" s="126">
        <f>SUM(R260:R261)</f>
        <v>0</v>
      </c>
      <c r="T259" s="127">
        <f>SUM(T260:T261)</f>
        <v>0</v>
      </c>
      <c r="AR259" s="121" t="s">
        <v>83</v>
      </c>
      <c r="AT259" s="128" t="s">
        <v>75</v>
      </c>
      <c r="AU259" s="128" t="s">
        <v>83</v>
      </c>
      <c r="AY259" s="121" t="s">
        <v>168</v>
      </c>
      <c r="BK259" s="129">
        <f>SUM(BK260:BK261)</f>
        <v>0</v>
      </c>
    </row>
    <row r="260" spans="2:65" s="1" customFormat="1" ht="37.9" customHeight="1">
      <c r="B260" s="33"/>
      <c r="C260" s="132" t="s">
        <v>704</v>
      </c>
      <c r="D260" s="132" t="s">
        <v>170</v>
      </c>
      <c r="E260" s="133" t="s">
        <v>374</v>
      </c>
      <c r="F260" s="134" t="s">
        <v>375</v>
      </c>
      <c r="G260" s="135" t="s">
        <v>334</v>
      </c>
      <c r="H260" s="136">
        <v>210.12</v>
      </c>
      <c r="I260" s="137"/>
      <c r="J260" s="138">
        <f>ROUND(I260*H260,2)</f>
        <v>0</v>
      </c>
      <c r="K260" s="134" t="s">
        <v>174</v>
      </c>
      <c r="L260" s="33"/>
      <c r="M260" s="139" t="s">
        <v>19</v>
      </c>
      <c r="N260" s="140" t="s">
        <v>47</v>
      </c>
      <c r="P260" s="141">
        <f>O260*H260</f>
        <v>0</v>
      </c>
      <c r="Q260" s="141">
        <v>0</v>
      </c>
      <c r="R260" s="141">
        <f>Q260*H260</f>
        <v>0</v>
      </c>
      <c r="S260" s="141">
        <v>0</v>
      </c>
      <c r="T260" s="142">
        <f>S260*H260</f>
        <v>0</v>
      </c>
      <c r="AR260" s="143" t="s">
        <v>175</v>
      </c>
      <c r="AT260" s="143" t="s">
        <v>170</v>
      </c>
      <c r="AU260" s="143" t="s">
        <v>85</v>
      </c>
      <c r="AY260" s="18" t="s">
        <v>168</v>
      </c>
      <c r="BE260" s="144">
        <f>IF(N260="základní",J260,0)</f>
        <v>0</v>
      </c>
      <c r="BF260" s="144">
        <f>IF(N260="snížená",J260,0)</f>
        <v>0</v>
      </c>
      <c r="BG260" s="144">
        <f>IF(N260="zákl. přenesená",J260,0)</f>
        <v>0</v>
      </c>
      <c r="BH260" s="144">
        <f>IF(N260="sníž. přenesená",J260,0)</f>
        <v>0</v>
      </c>
      <c r="BI260" s="144">
        <f>IF(N260="nulová",J260,0)</f>
        <v>0</v>
      </c>
      <c r="BJ260" s="18" t="s">
        <v>83</v>
      </c>
      <c r="BK260" s="144">
        <f>ROUND(I260*H260,2)</f>
        <v>0</v>
      </c>
      <c r="BL260" s="18" t="s">
        <v>175</v>
      </c>
      <c r="BM260" s="143" t="s">
        <v>1255</v>
      </c>
    </row>
    <row r="261" spans="2:65" s="1" customFormat="1" ht="11.25">
      <c r="B261" s="33"/>
      <c r="D261" s="145" t="s">
        <v>177</v>
      </c>
      <c r="F261" s="146" t="s">
        <v>377</v>
      </c>
      <c r="I261" s="147"/>
      <c r="L261" s="33"/>
      <c r="M261" s="178"/>
      <c r="N261" s="179"/>
      <c r="O261" s="179"/>
      <c r="P261" s="179"/>
      <c r="Q261" s="179"/>
      <c r="R261" s="179"/>
      <c r="S261" s="179"/>
      <c r="T261" s="180"/>
      <c r="AT261" s="18" t="s">
        <v>177</v>
      </c>
      <c r="AU261" s="18" t="s">
        <v>85</v>
      </c>
    </row>
    <row r="262" spans="2:65" s="1" customFormat="1" ht="6.95" customHeight="1">
      <c r="B262" s="42"/>
      <c r="C262" s="43"/>
      <c r="D262" s="43"/>
      <c r="E262" s="43"/>
      <c r="F262" s="43"/>
      <c r="G262" s="43"/>
      <c r="H262" s="43"/>
      <c r="I262" s="43"/>
      <c r="J262" s="43"/>
      <c r="K262" s="43"/>
      <c r="L262" s="33"/>
    </row>
  </sheetData>
  <sheetProtection algorithmName="SHA-512" hashValue="/iTi+HZc54EevvqN6zQ8ashBmjFqRpbnf/dSlcNnF6pZMEgr9XMsz3sz+8w+fhenMbjAQarluyTfZ0BB/4AoxQ==" saltValue="N6DQbYbs2yJBU6rwy4wkyjmu9zm4FWVC8RqRbZBJSWIXk383sFja/bnd5SLZSLkR1QRc4k6xAw/r3oN+U5KgyQ==" spinCount="100000" sheet="1" objects="1" scenarios="1" formatColumns="0" formatRows="0" autoFilter="0"/>
  <autoFilter ref="C91:K261" xr:uid="{00000000-0009-0000-0000-00000B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hyperlinks>
    <hyperlink ref="F96" r:id="rId1" xr:uid="{00000000-0004-0000-0B00-000000000000}"/>
    <hyperlink ref="F102" r:id="rId2" xr:uid="{00000000-0004-0000-0B00-000001000000}"/>
    <hyperlink ref="F108" r:id="rId3" xr:uid="{00000000-0004-0000-0B00-000002000000}"/>
    <hyperlink ref="F113" r:id="rId4" xr:uid="{00000000-0004-0000-0B00-000003000000}"/>
    <hyperlink ref="F118" r:id="rId5" xr:uid="{00000000-0004-0000-0B00-000004000000}"/>
    <hyperlink ref="F135" r:id="rId6" xr:uid="{00000000-0004-0000-0B00-000005000000}"/>
    <hyperlink ref="F141" r:id="rId7" xr:uid="{00000000-0004-0000-0B00-000006000000}"/>
    <hyperlink ref="F146" r:id="rId8" xr:uid="{00000000-0004-0000-0B00-000007000000}"/>
    <hyperlink ref="F159" r:id="rId9" xr:uid="{00000000-0004-0000-0B00-000008000000}"/>
    <hyperlink ref="F164" r:id="rId10" xr:uid="{00000000-0004-0000-0B00-000009000000}"/>
    <hyperlink ref="F170" r:id="rId11" xr:uid="{00000000-0004-0000-0B00-00000A000000}"/>
    <hyperlink ref="F177" r:id="rId12" xr:uid="{00000000-0004-0000-0B00-00000B000000}"/>
    <hyperlink ref="F184" r:id="rId13" xr:uid="{00000000-0004-0000-0B00-00000C000000}"/>
    <hyperlink ref="F197" r:id="rId14" xr:uid="{00000000-0004-0000-0B00-00000D000000}"/>
    <hyperlink ref="F204" r:id="rId15" xr:uid="{00000000-0004-0000-0B00-00000E000000}"/>
    <hyperlink ref="F214" r:id="rId16" xr:uid="{00000000-0004-0000-0B00-00000F000000}"/>
    <hyperlink ref="F227" r:id="rId17" xr:uid="{00000000-0004-0000-0B00-000010000000}"/>
    <hyperlink ref="F232" r:id="rId18" xr:uid="{00000000-0004-0000-0B00-000011000000}"/>
    <hyperlink ref="F237" r:id="rId19" xr:uid="{00000000-0004-0000-0B00-000012000000}"/>
    <hyperlink ref="F243" r:id="rId20" xr:uid="{00000000-0004-0000-0B00-000013000000}"/>
    <hyperlink ref="F249" r:id="rId21" xr:uid="{00000000-0004-0000-0B00-000014000000}"/>
    <hyperlink ref="F255" r:id="rId22" xr:uid="{00000000-0004-0000-0B00-000015000000}"/>
    <hyperlink ref="F261" r:id="rId23" xr:uid="{00000000-0004-0000-0B00-000016000000}"/>
  </hyperlinks>
  <pageMargins left="0.39374999999999999" right="0.39374999999999999" top="0.39374999999999999" bottom="0.39374999999999999" header="0" footer="0"/>
  <pageSetup paperSize="9" scale="76" fitToHeight="100" orientation="portrait" blackAndWhite="1" r:id="rId24"/>
  <headerFooter>
    <oddFooter>&amp;CStrana &amp;P z &amp;N</oddFooter>
  </headerFooter>
  <drawing r:id="rId2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9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126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139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0" t="str">
        <f>'Rekapitulace stavby'!K6</f>
        <v>Hanušovice - Holba - rámcový rozpočet úprav oblasti</v>
      </c>
      <c r="F7" s="321"/>
      <c r="G7" s="321"/>
      <c r="H7" s="321"/>
      <c r="L7" s="21"/>
    </row>
    <row r="8" spans="2:46" ht="12" customHeight="1">
      <c r="B8" s="21"/>
      <c r="D8" s="28" t="s">
        <v>140</v>
      </c>
      <c r="L8" s="21"/>
    </row>
    <row r="9" spans="2:46" s="1" customFormat="1" ht="16.5" customHeight="1">
      <c r="B9" s="33"/>
      <c r="E9" s="320" t="s">
        <v>378</v>
      </c>
      <c r="F9" s="322"/>
      <c r="G9" s="322"/>
      <c r="H9" s="322"/>
      <c r="L9" s="33"/>
    </row>
    <row r="10" spans="2:46" s="1" customFormat="1" ht="12" customHeight="1">
      <c r="B10" s="33"/>
      <c r="D10" s="28" t="s">
        <v>142</v>
      </c>
      <c r="L10" s="33"/>
    </row>
    <row r="11" spans="2:46" s="1" customFormat="1" ht="16.5" customHeight="1">
      <c r="B11" s="33"/>
      <c r="E11" s="284" t="s">
        <v>1256</v>
      </c>
      <c r="F11" s="322"/>
      <c r="G11" s="322"/>
      <c r="H11" s="322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4. 8. 2026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30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31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3" t="str">
        <f>'Rekapitulace stavby'!E14</f>
        <v>Vyplň údaj</v>
      </c>
      <c r="F20" s="290"/>
      <c r="G20" s="290"/>
      <c r="H20" s="290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33</v>
      </c>
      <c r="I22" s="28" t="s">
        <v>26</v>
      </c>
      <c r="J22" s="26" t="s">
        <v>34</v>
      </c>
      <c r="L22" s="33"/>
    </row>
    <row r="23" spans="2:12" s="1" customFormat="1" ht="18" customHeight="1">
      <c r="B23" s="33"/>
      <c r="E23" s="26" t="s">
        <v>35</v>
      </c>
      <c r="I23" s="28" t="s">
        <v>29</v>
      </c>
      <c r="J23" s="26" t="s">
        <v>36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38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39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40</v>
      </c>
      <c r="L28" s="33"/>
    </row>
    <row r="29" spans="2:12" s="7" customFormat="1" ht="16.5" customHeight="1">
      <c r="B29" s="92"/>
      <c r="E29" s="295" t="s">
        <v>19</v>
      </c>
      <c r="F29" s="295"/>
      <c r="G29" s="295"/>
      <c r="H29" s="295"/>
      <c r="L29" s="92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42</v>
      </c>
      <c r="J32" s="64">
        <f>ROUND(J87,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44</v>
      </c>
      <c r="I34" s="36" t="s">
        <v>43</v>
      </c>
      <c r="J34" s="36" t="s">
        <v>45</v>
      </c>
      <c r="L34" s="33"/>
    </row>
    <row r="35" spans="2:12" s="1" customFormat="1" ht="14.45" customHeight="1">
      <c r="B35" s="33"/>
      <c r="D35" s="53" t="s">
        <v>46</v>
      </c>
      <c r="E35" s="28" t="s">
        <v>47</v>
      </c>
      <c r="F35" s="84">
        <f>ROUND((SUM(BE87:BE95)),  2)</f>
        <v>0</v>
      </c>
      <c r="I35" s="94">
        <v>0.21</v>
      </c>
      <c r="J35" s="84">
        <f>ROUND(((SUM(BE87:BE95))*I35),  2)</f>
        <v>0</v>
      </c>
      <c r="L35" s="33"/>
    </row>
    <row r="36" spans="2:12" s="1" customFormat="1" ht="14.45" customHeight="1">
      <c r="B36" s="33"/>
      <c r="E36" s="28" t="s">
        <v>48</v>
      </c>
      <c r="F36" s="84">
        <f>ROUND((SUM(BF87:BF95)),  2)</f>
        <v>0</v>
      </c>
      <c r="I36" s="94">
        <v>0.12</v>
      </c>
      <c r="J36" s="84">
        <f>ROUND(((SUM(BF87:BF95))*I36),  2)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ROUND((SUM(BG87:BG95)),  2)</f>
        <v>0</v>
      </c>
      <c r="I37" s="94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50</v>
      </c>
      <c r="F38" s="84">
        <f>ROUND((SUM(BH87:BH95)),  2)</f>
        <v>0</v>
      </c>
      <c r="I38" s="94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51</v>
      </c>
      <c r="F39" s="84">
        <f>ROUND((SUM(BI87:BI95)),  2)</f>
        <v>0</v>
      </c>
      <c r="I39" s="94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5"/>
      <c r="D41" s="96" t="s">
        <v>52</v>
      </c>
      <c r="E41" s="55"/>
      <c r="F41" s="55"/>
      <c r="G41" s="97" t="s">
        <v>53</v>
      </c>
      <c r="H41" s="98" t="s">
        <v>54</v>
      </c>
      <c r="I41" s="55"/>
      <c r="J41" s="99">
        <f>SUM(J32:J39)</f>
        <v>0</v>
      </c>
      <c r="K41" s="100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144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0" t="str">
        <f>E7</f>
        <v>Hanušovice - Holba - rámcový rozpočet úprav oblasti</v>
      </c>
      <c r="F50" s="321"/>
      <c r="G50" s="321"/>
      <c r="H50" s="321"/>
      <c r="L50" s="33"/>
    </row>
    <row r="51" spans="2:47" ht="12" customHeight="1">
      <c r="B51" s="21"/>
      <c r="C51" s="28" t="s">
        <v>140</v>
      </c>
      <c r="L51" s="21"/>
    </row>
    <row r="52" spans="2:47" s="1" customFormat="1" ht="16.5" customHeight="1">
      <c r="B52" s="33"/>
      <c r="E52" s="320" t="s">
        <v>378</v>
      </c>
      <c r="F52" s="322"/>
      <c r="G52" s="322"/>
      <c r="H52" s="322"/>
      <c r="L52" s="33"/>
    </row>
    <row r="53" spans="2:47" s="1" customFormat="1" ht="12" customHeight="1">
      <c r="B53" s="33"/>
      <c r="C53" s="28" t="s">
        <v>142</v>
      </c>
      <c r="L53" s="33"/>
    </row>
    <row r="54" spans="2:47" s="1" customFormat="1" ht="16.5" customHeight="1">
      <c r="B54" s="33"/>
      <c r="E54" s="284" t="str">
        <f>E11</f>
        <v>SO 191 - DIO</v>
      </c>
      <c r="F54" s="322"/>
      <c r="G54" s="322"/>
      <c r="H54" s="322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Hanušovice</v>
      </c>
      <c r="I56" s="28" t="s">
        <v>23</v>
      </c>
      <c r="J56" s="50" t="str">
        <f>IF(J14="","",J14)</f>
        <v>4. 8. 2026</v>
      </c>
      <c r="L56" s="33"/>
    </row>
    <row r="57" spans="2:47" s="1" customFormat="1" ht="6.95" customHeight="1">
      <c r="B57" s="33"/>
      <c r="L57" s="33"/>
    </row>
    <row r="58" spans="2:47" s="1" customFormat="1" ht="15.2" customHeight="1">
      <c r="B58" s="33"/>
      <c r="C58" s="28" t="s">
        <v>25</v>
      </c>
      <c r="F58" s="26" t="str">
        <f>E17</f>
        <v>Město Hanušovice</v>
      </c>
      <c r="I58" s="28" t="s">
        <v>33</v>
      </c>
      <c r="J58" s="31" t="str">
        <f>E23</f>
        <v>Cekr CZ s.r.o.</v>
      </c>
      <c r="L58" s="33"/>
    </row>
    <row r="59" spans="2:47" s="1" customFormat="1" ht="25.7" customHeight="1">
      <c r="B59" s="33"/>
      <c r="C59" s="28" t="s">
        <v>31</v>
      </c>
      <c r="F59" s="26" t="str">
        <f>IF(E20="","",E20)</f>
        <v>Vyplň údaj</v>
      </c>
      <c r="I59" s="28" t="s">
        <v>38</v>
      </c>
      <c r="J59" s="31" t="str">
        <f>E26</f>
        <v>Jan Zamykal, CS ÚRS 2026/I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145</v>
      </c>
      <c r="D61" s="95"/>
      <c r="E61" s="95"/>
      <c r="F61" s="95"/>
      <c r="G61" s="95"/>
      <c r="H61" s="95"/>
      <c r="I61" s="95"/>
      <c r="J61" s="102" t="s">
        <v>146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3" t="s">
        <v>74</v>
      </c>
      <c r="J63" s="64">
        <f>J87</f>
        <v>0</v>
      </c>
      <c r="L63" s="33"/>
      <c r="AU63" s="18" t="s">
        <v>147</v>
      </c>
    </row>
    <row r="64" spans="2:47" s="8" customFormat="1" ht="24.95" customHeight="1">
      <c r="B64" s="104"/>
      <c r="D64" s="105" t="s">
        <v>148</v>
      </c>
      <c r="E64" s="106"/>
      <c r="F64" s="106"/>
      <c r="G64" s="106"/>
      <c r="H64" s="106"/>
      <c r="I64" s="106"/>
      <c r="J64" s="107">
        <f>J88</f>
        <v>0</v>
      </c>
      <c r="L64" s="104"/>
    </row>
    <row r="65" spans="2:12" s="9" customFormat="1" ht="19.899999999999999" customHeight="1">
      <c r="B65" s="108"/>
      <c r="D65" s="109" t="s">
        <v>1257</v>
      </c>
      <c r="E65" s="110"/>
      <c r="F65" s="110"/>
      <c r="G65" s="110"/>
      <c r="H65" s="110"/>
      <c r="I65" s="110"/>
      <c r="J65" s="111">
        <f>J89</f>
        <v>0</v>
      </c>
      <c r="L65" s="108"/>
    </row>
    <row r="66" spans="2:12" s="1" customFormat="1" ht="21.75" customHeight="1">
      <c r="B66" s="33"/>
      <c r="L66" s="33"/>
    </row>
    <row r="67" spans="2:12" s="1" customFormat="1" ht="6.95" customHeight="1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33"/>
    </row>
    <row r="71" spans="2:12" s="1" customFormat="1" ht="6.95" customHeight="1"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33"/>
    </row>
    <row r="72" spans="2:12" s="1" customFormat="1" ht="24.95" customHeight="1">
      <c r="B72" s="33"/>
      <c r="C72" s="22" t="s">
        <v>153</v>
      </c>
      <c r="L72" s="33"/>
    </row>
    <row r="73" spans="2:12" s="1" customFormat="1" ht="6.95" customHeight="1">
      <c r="B73" s="33"/>
      <c r="L73" s="33"/>
    </row>
    <row r="74" spans="2:12" s="1" customFormat="1" ht="12" customHeight="1">
      <c r="B74" s="33"/>
      <c r="C74" s="28" t="s">
        <v>16</v>
      </c>
      <c r="L74" s="33"/>
    </row>
    <row r="75" spans="2:12" s="1" customFormat="1" ht="16.5" customHeight="1">
      <c r="B75" s="33"/>
      <c r="E75" s="320" t="str">
        <f>E7</f>
        <v>Hanušovice - Holba - rámcový rozpočet úprav oblasti</v>
      </c>
      <c r="F75" s="321"/>
      <c r="G75" s="321"/>
      <c r="H75" s="321"/>
      <c r="L75" s="33"/>
    </row>
    <row r="76" spans="2:12" ht="12" customHeight="1">
      <c r="B76" s="21"/>
      <c r="C76" s="28" t="s">
        <v>140</v>
      </c>
      <c r="L76" s="21"/>
    </row>
    <row r="77" spans="2:12" s="1" customFormat="1" ht="16.5" customHeight="1">
      <c r="B77" s="33"/>
      <c r="E77" s="320" t="s">
        <v>378</v>
      </c>
      <c r="F77" s="322"/>
      <c r="G77" s="322"/>
      <c r="H77" s="322"/>
      <c r="L77" s="33"/>
    </row>
    <row r="78" spans="2:12" s="1" customFormat="1" ht="12" customHeight="1">
      <c r="B78" s="33"/>
      <c r="C78" s="28" t="s">
        <v>142</v>
      </c>
      <c r="L78" s="33"/>
    </row>
    <row r="79" spans="2:12" s="1" customFormat="1" ht="16.5" customHeight="1">
      <c r="B79" s="33"/>
      <c r="E79" s="284" t="str">
        <f>E11</f>
        <v>SO 191 - DIO</v>
      </c>
      <c r="F79" s="322"/>
      <c r="G79" s="322"/>
      <c r="H79" s="322"/>
      <c r="L79" s="33"/>
    </row>
    <row r="80" spans="2:12" s="1" customFormat="1" ht="6.95" customHeight="1">
      <c r="B80" s="33"/>
      <c r="L80" s="33"/>
    </row>
    <row r="81" spans="2:65" s="1" customFormat="1" ht="12" customHeight="1">
      <c r="B81" s="33"/>
      <c r="C81" s="28" t="s">
        <v>21</v>
      </c>
      <c r="F81" s="26" t="str">
        <f>F14</f>
        <v>k.ú. Hanušovice</v>
      </c>
      <c r="I81" s="28" t="s">
        <v>23</v>
      </c>
      <c r="J81" s="50" t="str">
        <f>IF(J14="","",J14)</f>
        <v>4. 8. 2026</v>
      </c>
      <c r="L81" s="33"/>
    </row>
    <row r="82" spans="2:65" s="1" customFormat="1" ht="6.95" customHeight="1">
      <c r="B82" s="33"/>
      <c r="L82" s="33"/>
    </row>
    <row r="83" spans="2:65" s="1" customFormat="1" ht="15.2" customHeight="1">
      <c r="B83" s="33"/>
      <c r="C83" s="28" t="s">
        <v>25</v>
      </c>
      <c r="F83" s="26" t="str">
        <f>E17</f>
        <v>Město Hanušovice</v>
      </c>
      <c r="I83" s="28" t="s">
        <v>33</v>
      </c>
      <c r="J83" s="31" t="str">
        <f>E23</f>
        <v>Cekr CZ s.r.o.</v>
      </c>
      <c r="L83" s="33"/>
    </row>
    <row r="84" spans="2:65" s="1" customFormat="1" ht="25.7" customHeight="1">
      <c r="B84" s="33"/>
      <c r="C84" s="28" t="s">
        <v>31</v>
      </c>
      <c r="F84" s="26" t="str">
        <f>IF(E20="","",E20)</f>
        <v>Vyplň údaj</v>
      </c>
      <c r="I84" s="28" t="s">
        <v>38</v>
      </c>
      <c r="J84" s="31" t="str">
        <f>E26</f>
        <v>Jan Zamykal, CS ÚRS 2026/I</v>
      </c>
      <c r="L84" s="33"/>
    </row>
    <row r="85" spans="2:65" s="1" customFormat="1" ht="10.35" customHeight="1">
      <c r="B85" s="33"/>
      <c r="L85" s="33"/>
    </row>
    <row r="86" spans="2:65" s="10" customFormat="1" ht="29.25" customHeight="1">
      <c r="B86" s="112"/>
      <c r="C86" s="113" t="s">
        <v>154</v>
      </c>
      <c r="D86" s="114" t="s">
        <v>61</v>
      </c>
      <c r="E86" s="114" t="s">
        <v>57</v>
      </c>
      <c r="F86" s="114" t="s">
        <v>58</v>
      </c>
      <c r="G86" s="114" t="s">
        <v>155</v>
      </c>
      <c r="H86" s="114" t="s">
        <v>156</v>
      </c>
      <c r="I86" s="114" t="s">
        <v>157</v>
      </c>
      <c r="J86" s="114" t="s">
        <v>146</v>
      </c>
      <c r="K86" s="115" t="s">
        <v>158</v>
      </c>
      <c r="L86" s="112"/>
      <c r="M86" s="57" t="s">
        <v>19</v>
      </c>
      <c r="N86" s="58" t="s">
        <v>46</v>
      </c>
      <c r="O86" s="58" t="s">
        <v>159</v>
      </c>
      <c r="P86" s="58" t="s">
        <v>160</v>
      </c>
      <c r="Q86" s="58" t="s">
        <v>161</v>
      </c>
      <c r="R86" s="58" t="s">
        <v>162</v>
      </c>
      <c r="S86" s="58" t="s">
        <v>163</v>
      </c>
      <c r="T86" s="59" t="s">
        <v>164</v>
      </c>
    </row>
    <row r="87" spans="2:65" s="1" customFormat="1" ht="22.9" customHeight="1">
      <c r="B87" s="33"/>
      <c r="C87" s="62" t="s">
        <v>165</v>
      </c>
      <c r="J87" s="116">
        <f>BK87</f>
        <v>0</v>
      </c>
      <c r="L87" s="33"/>
      <c r="M87" s="60"/>
      <c r="N87" s="51"/>
      <c r="O87" s="51"/>
      <c r="P87" s="117">
        <f>P88</f>
        <v>0</v>
      </c>
      <c r="Q87" s="51"/>
      <c r="R87" s="117">
        <f>R88</f>
        <v>0</v>
      </c>
      <c r="S87" s="51"/>
      <c r="T87" s="118">
        <f>T88</f>
        <v>0</v>
      </c>
      <c r="AT87" s="18" t="s">
        <v>75</v>
      </c>
      <c r="AU87" s="18" t="s">
        <v>147</v>
      </c>
      <c r="BK87" s="119">
        <f>BK88</f>
        <v>0</v>
      </c>
    </row>
    <row r="88" spans="2:65" s="11" customFormat="1" ht="25.9" customHeight="1">
      <c r="B88" s="120"/>
      <c r="D88" s="121" t="s">
        <v>75</v>
      </c>
      <c r="E88" s="122" t="s">
        <v>166</v>
      </c>
      <c r="F88" s="122" t="s">
        <v>167</v>
      </c>
      <c r="I88" s="123"/>
      <c r="J88" s="124">
        <f>BK88</f>
        <v>0</v>
      </c>
      <c r="L88" s="120"/>
      <c r="M88" s="125"/>
      <c r="P88" s="126">
        <f>P89</f>
        <v>0</v>
      </c>
      <c r="R88" s="126">
        <f>R89</f>
        <v>0</v>
      </c>
      <c r="T88" s="127">
        <f>T89</f>
        <v>0</v>
      </c>
      <c r="AR88" s="121" t="s">
        <v>83</v>
      </c>
      <c r="AT88" s="128" t="s">
        <v>75</v>
      </c>
      <c r="AU88" s="128" t="s">
        <v>76</v>
      </c>
      <c r="AY88" s="121" t="s">
        <v>168</v>
      </c>
      <c r="BK88" s="129">
        <f>BK89</f>
        <v>0</v>
      </c>
    </row>
    <row r="89" spans="2:65" s="11" customFormat="1" ht="22.9" customHeight="1">
      <c r="B89" s="120"/>
      <c r="D89" s="121" t="s">
        <v>75</v>
      </c>
      <c r="E89" s="130" t="s">
        <v>1258</v>
      </c>
      <c r="F89" s="130" t="s">
        <v>1259</v>
      </c>
      <c r="I89" s="123"/>
      <c r="J89" s="131">
        <f>BK89</f>
        <v>0</v>
      </c>
      <c r="L89" s="120"/>
      <c r="M89" s="125"/>
      <c r="P89" s="126">
        <f>SUM(P90:P95)</f>
        <v>0</v>
      </c>
      <c r="R89" s="126">
        <f>SUM(R90:R95)</f>
        <v>0</v>
      </c>
      <c r="T89" s="127">
        <f>SUM(T90:T95)</f>
        <v>0</v>
      </c>
      <c r="AR89" s="121" t="s">
        <v>83</v>
      </c>
      <c r="AT89" s="128" t="s">
        <v>75</v>
      </c>
      <c r="AU89" s="128" t="s">
        <v>83</v>
      </c>
      <c r="AY89" s="121" t="s">
        <v>168</v>
      </c>
      <c r="BK89" s="129">
        <f>SUM(BK90:BK95)</f>
        <v>0</v>
      </c>
    </row>
    <row r="90" spans="2:65" s="1" customFormat="1" ht="24.2" customHeight="1">
      <c r="B90" s="33"/>
      <c r="C90" s="132" t="s">
        <v>83</v>
      </c>
      <c r="D90" s="132" t="s">
        <v>170</v>
      </c>
      <c r="E90" s="133" t="s">
        <v>1260</v>
      </c>
      <c r="F90" s="134" t="s">
        <v>1261</v>
      </c>
      <c r="G90" s="135" t="s">
        <v>1262</v>
      </c>
      <c r="H90" s="136">
        <v>8</v>
      </c>
      <c r="I90" s="137"/>
      <c r="J90" s="138">
        <f>ROUND(I90*H90,2)</f>
        <v>0</v>
      </c>
      <c r="K90" s="134" t="s">
        <v>322</v>
      </c>
      <c r="L90" s="33"/>
      <c r="M90" s="139" t="s">
        <v>19</v>
      </c>
      <c r="N90" s="140" t="s">
        <v>47</v>
      </c>
      <c r="P90" s="141">
        <f>O90*H90</f>
        <v>0</v>
      </c>
      <c r="Q90" s="141">
        <v>0</v>
      </c>
      <c r="R90" s="141">
        <f>Q90*H90</f>
        <v>0</v>
      </c>
      <c r="S90" s="141">
        <v>0</v>
      </c>
      <c r="T90" s="142">
        <f>S90*H90</f>
        <v>0</v>
      </c>
      <c r="AR90" s="143" t="s">
        <v>175</v>
      </c>
      <c r="AT90" s="143" t="s">
        <v>170</v>
      </c>
      <c r="AU90" s="143" t="s">
        <v>85</v>
      </c>
      <c r="AY90" s="18" t="s">
        <v>168</v>
      </c>
      <c r="BE90" s="144">
        <f>IF(N90="základní",J90,0)</f>
        <v>0</v>
      </c>
      <c r="BF90" s="144">
        <f>IF(N90="snížená",J90,0)</f>
        <v>0</v>
      </c>
      <c r="BG90" s="144">
        <f>IF(N90="zákl. přenesená",J90,0)</f>
        <v>0</v>
      </c>
      <c r="BH90" s="144">
        <f>IF(N90="sníž. přenesená",J90,0)</f>
        <v>0</v>
      </c>
      <c r="BI90" s="144">
        <f>IF(N90="nulová",J90,0)</f>
        <v>0</v>
      </c>
      <c r="BJ90" s="18" t="s">
        <v>83</v>
      </c>
      <c r="BK90" s="144">
        <f>ROUND(I90*H90,2)</f>
        <v>0</v>
      </c>
      <c r="BL90" s="18" t="s">
        <v>175</v>
      </c>
      <c r="BM90" s="143" t="s">
        <v>1263</v>
      </c>
    </row>
    <row r="91" spans="2:65" s="1" customFormat="1" ht="117">
      <c r="B91" s="33"/>
      <c r="D91" s="150" t="s">
        <v>324</v>
      </c>
      <c r="F91" s="177" t="s">
        <v>1264</v>
      </c>
      <c r="I91" s="147"/>
      <c r="L91" s="33"/>
      <c r="M91" s="148"/>
      <c r="T91" s="54"/>
      <c r="AT91" s="18" t="s">
        <v>324</v>
      </c>
      <c r="AU91" s="18" t="s">
        <v>85</v>
      </c>
    </row>
    <row r="92" spans="2:65" s="12" customFormat="1" ht="22.5">
      <c r="B92" s="149"/>
      <c r="D92" s="150" t="s">
        <v>179</v>
      </c>
      <c r="E92" s="151" t="s">
        <v>19</v>
      </c>
      <c r="F92" s="152" t="s">
        <v>1265</v>
      </c>
      <c r="H92" s="151" t="s">
        <v>19</v>
      </c>
      <c r="I92" s="153"/>
      <c r="L92" s="149"/>
      <c r="M92" s="154"/>
      <c r="T92" s="155"/>
      <c r="AT92" s="151" t="s">
        <v>179</v>
      </c>
      <c r="AU92" s="151" t="s">
        <v>85</v>
      </c>
      <c r="AV92" s="12" t="s">
        <v>83</v>
      </c>
      <c r="AW92" s="12" t="s">
        <v>37</v>
      </c>
      <c r="AX92" s="12" t="s">
        <v>76</v>
      </c>
      <c r="AY92" s="151" t="s">
        <v>168</v>
      </c>
    </row>
    <row r="93" spans="2:65" s="13" customFormat="1" ht="11.25">
      <c r="B93" s="156"/>
      <c r="D93" s="150" t="s">
        <v>179</v>
      </c>
      <c r="E93" s="157" t="s">
        <v>19</v>
      </c>
      <c r="F93" s="158" t="s">
        <v>1266</v>
      </c>
      <c r="H93" s="159">
        <v>8</v>
      </c>
      <c r="I93" s="160"/>
      <c r="L93" s="156"/>
      <c r="M93" s="161"/>
      <c r="T93" s="162"/>
      <c r="AT93" s="157" t="s">
        <v>179</v>
      </c>
      <c r="AU93" s="157" t="s">
        <v>85</v>
      </c>
      <c r="AV93" s="13" t="s">
        <v>85</v>
      </c>
      <c r="AW93" s="13" t="s">
        <v>37</v>
      </c>
      <c r="AX93" s="13" t="s">
        <v>76</v>
      </c>
      <c r="AY93" s="157" t="s">
        <v>168</v>
      </c>
    </row>
    <row r="94" spans="2:65" s="12" customFormat="1" ht="33.75">
      <c r="B94" s="149"/>
      <c r="D94" s="150" t="s">
        <v>179</v>
      </c>
      <c r="E94" s="151" t="s">
        <v>19</v>
      </c>
      <c r="F94" s="152" t="s">
        <v>1267</v>
      </c>
      <c r="H94" s="151" t="s">
        <v>19</v>
      </c>
      <c r="I94" s="153"/>
      <c r="L94" s="149"/>
      <c r="M94" s="154"/>
      <c r="T94" s="155"/>
      <c r="AT94" s="151" t="s">
        <v>179</v>
      </c>
      <c r="AU94" s="151" t="s">
        <v>85</v>
      </c>
      <c r="AV94" s="12" t="s">
        <v>83</v>
      </c>
      <c r="AW94" s="12" t="s">
        <v>37</v>
      </c>
      <c r="AX94" s="12" t="s">
        <v>76</v>
      </c>
      <c r="AY94" s="151" t="s">
        <v>168</v>
      </c>
    </row>
    <row r="95" spans="2:65" s="14" customFormat="1" ht="11.25">
      <c r="B95" s="163"/>
      <c r="D95" s="150" t="s">
        <v>179</v>
      </c>
      <c r="E95" s="164" t="s">
        <v>19</v>
      </c>
      <c r="F95" s="165" t="s">
        <v>183</v>
      </c>
      <c r="H95" s="166">
        <v>8</v>
      </c>
      <c r="I95" s="167"/>
      <c r="L95" s="163"/>
      <c r="M95" s="191"/>
      <c r="N95" s="192"/>
      <c r="O95" s="192"/>
      <c r="P95" s="192"/>
      <c r="Q95" s="192"/>
      <c r="R95" s="192"/>
      <c r="S95" s="192"/>
      <c r="T95" s="193"/>
      <c r="AT95" s="164" t="s">
        <v>179</v>
      </c>
      <c r="AU95" s="164" t="s">
        <v>85</v>
      </c>
      <c r="AV95" s="14" t="s">
        <v>175</v>
      </c>
      <c r="AW95" s="14" t="s">
        <v>37</v>
      </c>
      <c r="AX95" s="14" t="s">
        <v>83</v>
      </c>
      <c r="AY95" s="164" t="s">
        <v>168</v>
      </c>
    </row>
    <row r="96" spans="2:65" s="1" customFormat="1" ht="6.95" customHeight="1">
      <c r="B96" s="42"/>
      <c r="C96" s="43"/>
      <c r="D96" s="43"/>
      <c r="E96" s="43"/>
      <c r="F96" s="43"/>
      <c r="G96" s="43"/>
      <c r="H96" s="43"/>
      <c r="I96" s="43"/>
      <c r="J96" s="43"/>
      <c r="K96" s="43"/>
      <c r="L96" s="33"/>
    </row>
  </sheetData>
  <sheetProtection algorithmName="SHA-512" hashValue="UcBhbFPp2NGWRxX+FYHqVT0go+eNY/K54aYNYUm4fhNaFiRZRFTrbdqU8J+zq1MKOVOKFOiw3PsyjGmaD/XvIw==" saltValue="sIv5R4/kPiRY/4OiRoIlyEn+VeKXUbRAnlL0jPgsftzTWVzNSxeypogWcMcpczN1ie3WkRQuCH9otx2G9DUQnw==" spinCount="100000" sheet="1" objects="1" scenarios="1" formatColumns="0" formatRows="0" autoFilter="0"/>
  <autoFilter ref="C86:K95" xr:uid="{00000000-0009-0000-0000-00000C000000}"/>
  <mergeCells count="12">
    <mergeCell ref="E79:H79"/>
    <mergeCell ref="L2:V2"/>
    <mergeCell ref="E50:H50"/>
    <mergeCell ref="E52:H52"/>
    <mergeCell ref="E54:H54"/>
    <mergeCell ref="E75:H75"/>
    <mergeCell ref="E77:H7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scale="76" fitToHeight="100" orientation="portrait" blackAndWhite="1" r:id="rId1"/>
  <headerFooter>
    <oddFooter>&amp;CStrana &amp;P z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161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132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139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0" t="str">
        <f>'Rekapitulace stavby'!K6</f>
        <v>Hanušovice - Holba - rámcový rozpočet úprav oblasti</v>
      </c>
      <c r="F7" s="321"/>
      <c r="G7" s="321"/>
      <c r="H7" s="321"/>
      <c r="L7" s="21"/>
    </row>
    <row r="8" spans="2:46" ht="12" customHeight="1">
      <c r="B8" s="21"/>
      <c r="D8" s="28" t="s">
        <v>140</v>
      </c>
      <c r="L8" s="21"/>
    </row>
    <row r="9" spans="2:46" s="1" customFormat="1" ht="16.5" customHeight="1">
      <c r="B9" s="33"/>
      <c r="E9" s="320" t="s">
        <v>1268</v>
      </c>
      <c r="F9" s="322"/>
      <c r="G9" s="322"/>
      <c r="H9" s="322"/>
      <c r="L9" s="33"/>
    </row>
    <row r="10" spans="2:46" s="1" customFormat="1" ht="12" customHeight="1">
      <c r="B10" s="33"/>
      <c r="D10" s="28" t="s">
        <v>142</v>
      </c>
      <c r="L10" s="33"/>
    </row>
    <row r="11" spans="2:46" s="1" customFormat="1" ht="16.5" customHeight="1">
      <c r="B11" s="33"/>
      <c r="E11" s="284" t="s">
        <v>1269</v>
      </c>
      <c r="F11" s="322"/>
      <c r="G11" s="322"/>
      <c r="H11" s="322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4. 8. 2026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30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31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3" t="str">
        <f>'Rekapitulace stavby'!E14</f>
        <v>Vyplň údaj</v>
      </c>
      <c r="F20" s="290"/>
      <c r="G20" s="290"/>
      <c r="H20" s="290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33</v>
      </c>
      <c r="I22" s="28" t="s">
        <v>26</v>
      </c>
      <c r="J22" s="26" t="s">
        <v>34</v>
      </c>
      <c r="L22" s="33"/>
    </row>
    <row r="23" spans="2:12" s="1" customFormat="1" ht="18" customHeight="1">
      <c r="B23" s="33"/>
      <c r="E23" s="26" t="s">
        <v>35</v>
      </c>
      <c r="I23" s="28" t="s">
        <v>29</v>
      </c>
      <c r="J23" s="26" t="s">
        <v>36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38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39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40</v>
      </c>
      <c r="L28" s="33"/>
    </row>
    <row r="29" spans="2:12" s="7" customFormat="1" ht="16.5" customHeight="1">
      <c r="B29" s="92"/>
      <c r="E29" s="295" t="s">
        <v>19</v>
      </c>
      <c r="F29" s="295"/>
      <c r="G29" s="295"/>
      <c r="H29" s="295"/>
      <c r="L29" s="92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42</v>
      </c>
      <c r="J32" s="64">
        <f>ROUND(J87,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44</v>
      </c>
      <c r="I34" s="36" t="s">
        <v>43</v>
      </c>
      <c r="J34" s="36" t="s">
        <v>45</v>
      </c>
      <c r="L34" s="33"/>
    </row>
    <row r="35" spans="2:12" s="1" customFormat="1" ht="14.45" customHeight="1">
      <c r="B35" s="33"/>
      <c r="D35" s="53" t="s">
        <v>46</v>
      </c>
      <c r="E35" s="28" t="s">
        <v>47</v>
      </c>
      <c r="F35" s="84">
        <f>ROUND((SUM(BE87:BE160)),  2)</f>
        <v>0</v>
      </c>
      <c r="I35" s="94">
        <v>0.21</v>
      </c>
      <c r="J35" s="84">
        <f>ROUND(((SUM(BE87:BE160))*I35),  2)</f>
        <v>0</v>
      </c>
      <c r="L35" s="33"/>
    </row>
    <row r="36" spans="2:12" s="1" customFormat="1" ht="14.45" customHeight="1">
      <c r="B36" s="33"/>
      <c r="E36" s="28" t="s">
        <v>48</v>
      </c>
      <c r="F36" s="84">
        <f>ROUND((SUM(BF87:BF160)),  2)</f>
        <v>0</v>
      </c>
      <c r="I36" s="94">
        <v>0.12</v>
      </c>
      <c r="J36" s="84">
        <f>ROUND(((SUM(BF87:BF160))*I36),  2)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ROUND((SUM(BG87:BG160)),  2)</f>
        <v>0</v>
      </c>
      <c r="I37" s="94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50</v>
      </c>
      <c r="F38" s="84">
        <f>ROUND((SUM(BH87:BH160)),  2)</f>
        <v>0</v>
      </c>
      <c r="I38" s="94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51</v>
      </c>
      <c r="F39" s="84">
        <f>ROUND((SUM(BI87:BI160)),  2)</f>
        <v>0</v>
      </c>
      <c r="I39" s="94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5"/>
      <c r="D41" s="96" t="s">
        <v>52</v>
      </c>
      <c r="E41" s="55"/>
      <c r="F41" s="55"/>
      <c r="G41" s="97" t="s">
        <v>53</v>
      </c>
      <c r="H41" s="98" t="s">
        <v>54</v>
      </c>
      <c r="I41" s="55"/>
      <c r="J41" s="99">
        <f>SUM(J32:J39)</f>
        <v>0</v>
      </c>
      <c r="K41" s="100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144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0" t="str">
        <f>E7</f>
        <v>Hanušovice - Holba - rámcový rozpočet úprav oblasti</v>
      </c>
      <c r="F50" s="321"/>
      <c r="G50" s="321"/>
      <c r="H50" s="321"/>
      <c r="L50" s="33"/>
    </row>
    <row r="51" spans="2:47" ht="12" customHeight="1">
      <c r="B51" s="21"/>
      <c r="C51" s="28" t="s">
        <v>140</v>
      </c>
      <c r="L51" s="21"/>
    </row>
    <row r="52" spans="2:47" s="1" customFormat="1" ht="16.5" customHeight="1">
      <c r="B52" s="33"/>
      <c r="E52" s="320" t="s">
        <v>1268</v>
      </c>
      <c r="F52" s="322"/>
      <c r="G52" s="322"/>
      <c r="H52" s="322"/>
      <c r="L52" s="33"/>
    </row>
    <row r="53" spans="2:47" s="1" customFormat="1" ht="12" customHeight="1">
      <c r="B53" s="33"/>
      <c r="C53" s="28" t="s">
        <v>142</v>
      </c>
      <c r="L53" s="33"/>
    </row>
    <row r="54" spans="2:47" s="1" customFormat="1" ht="16.5" customHeight="1">
      <c r="B54" s="33"/>
      <c r="E54" s="284" t="str">
        <f>E11</f>
        <v>SO 801 - Sadové úpravy, JTÚ a rekultivace</v>
      </c>
      <c r="F54" s="322"/>
      <c r="G54" s="322"/>
      <c r="H54" s="322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Hanušovice</v>
      </c>
      <c r="I56" s="28" t="s">
        <v>23</v>
      </c>
      <c r="J56" s="50" t="str">
        <f>IF(J14="","",J14)</f>
        <v>4. 8. 2026</v>
      </c>
      <c r="L56" s="33"/>
    </row>
    <row r="57" spans="2:47" s="1" customFormat="1" ht="6.95" customHeight="1">
      <c r="B57" s="33"/>
      <c r="L57" s="33"/>
    </row>
    <row r="58" spans="2:47" s="1" customFormat="1" ht="15.2" customHeight="1">
      <c r="B58" s="33"/>
      <c r="C58" s="28" t="s">
        <v>25</v>
      </c>
      <c r="F58" s="26" t="str">
        <f>E17</f>
        <v>Město Hanušovice</v>
      </c>
      <c r="I58" s="28" t="s">
        <v>33</v>
      </c>
      <c r="J58" s="31" t="str">
        <f>E23</f>
        <v>Cekr CZ s.r.o.</v>
      </c>
      <c r="L58" s="33"/>
    </row>
    <row r="59" spans="2:47" s="1" customFormat="1" ht="25.7" customHeight="1">
      <c r="B59" s="33"/>
      <c r="C59" s="28" t="s">
        <v>31</v>
      </c>
      <c r="F59" s="26" t="str">
        <f>IF(E20="","",E20)</f>
        <v>Vyplň údaj</v>
      </c>
      <c r="I59" s="28" t="s">
        <v>38</v>
      </c>
      <c r="J59" s="31" t="str">
        <f>E26</f>
        <v>Jan Zamykal, CS ÚRS 2026/I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145</v>
      </c>
      <c r="D61" s="95"/>
      <c r="E61" s="95"/>
      <c r="F61" s="95"/>
      <c r="G61" s="95"/>
      <c r="H61" s="95"/>
      <c r="I61" s="95"/>
      <c r="J61" s="102" t="s">
        <v>146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3" t="s">
        <v>74</v>
      </c>
      <c r="J63" s="64">
        <f>J87</f>
        <v>0</v>
      </c>
      <c r="L63" s="33"/>
      <c r="AU63" s="18" t="s">
        <v>147</v>
      </c>
    </row>
    <row r="64" spans="2:47" s="8" customFormat="1" ht="24.95" customHeight="1">
      <c r="B64" s="104"/>
      <c r="D64" s="105" t="s">
        <v>148</v>
      </c>
      <c r="E64" s="106"/>
      <c r="F64" s="106"/>
      <c r="G64" s="106"/>
      <c r="H64" s="106"/>
      <c r="I64" s="106"/>
      <c r="J64" s="107">
        <f>J88</f>
        <v>0</v>
      </c>
      <c r="L64" s="104"/>
    </row>
    <row r="65" spans="2:12" s="9" customFormat="1" ht="19.899999999999999" customHeight="1">
      <c r="B65" s="108"/>
      <c r="D65" s="109" t="s">
        <v>1270</v>
      </c>
      <c r="E65" s="110"/>
      <c r="F65" s="110"/>
      <c r="G65" s="110"/>
      <c r="H65" s="110"/>
      <c r="I65" s="110"/>
      <c r="J65" s="111">
        <f>J89</f>
        <v>0</v>
      </c>
      <c r="L65" s="108"/>
    </row>
    <row r="66" spans="2:12" s="1" customFormat="1" ht="21.75" customHeight="1">
      <c r="B66" s="33"/>
      <c r="L66" s="33"/>
    </row>
    <row r="67" spans="2:12" s="1" customFormat="1" ht="6.95" customHeight="1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33"/>
    </row>
    <row r="71" spans="2:12" s="1" customFormat="1" ht="6.95" customHeight="1"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33"/>
    </row>
    <row r="72" spans="2:12" s="1" customFormat="1" ht="24.95" customHeight="1">
      <c r="B72" s="33"/>
      <c r="C72" s="22" t="s">
        <v>153</v>
      </c>
      <c r="L72" s="33"/>
    </row>
    <row r="73" spans="2:12" s="1" customFormat="1" ht="6.95" customHeight="1">
      <c r="B73" s="33"/>
      <c r="L73" s="33"/>
    </row>
    <row r="74" spans="2:12" s="1" customFormat="1" ht="12" customHeight="1">
      <c r="B74" s="33"/>
      <c r="C74" s="28" t="s">
        <v>16</v>
      </c>
      <c r="L74" s="33"/>
    </row>
    <row r="75" spans="2:12" s="1" customFormat="1" ht="16.5" customHeight="1">
      <c r="B75" s="33"/>
      <c r="E75" s="320" t="str">
        <f>E7</f>
        <v>Hanušovice - Holba - rámcový rozpočet úprav oblasti</v>
      </c>
      <c r="F75" s="321"/>
      <c r="G75" s="321"/>
      <c r="H75" s="321"/>
      <c r="L75" s="33"/>
    </row>
    <row r="76" spans="2:12" ht="12" customHeight="1">
      <c r="B76" s="21"/>
      <c r="C76" s="28" t="s">
        <v>140</v>
      </c>
      <c r="L76" s="21"/>
    </row>
    <row r="77" spans="2:12" s="1" customFormat="1" ht="16.5" customHeight="1">
      <c r="B77" s="33"/>
      <c r="E77" s="320" t="s">
        <v>1268</v>
      </c>
      <c r="F77" s="322"/>
      <c r="G77" s="322"/>
      <c r="H77" s="322"/>
      <c r="L77" s="33"/>
    </row>
    <row r="78" spans="2:12" s="1" customFormat="1" ht="12" customHeight="1">
      <c r="B78" s="33"/>
      <c r="C78" s="28" t="s">
        <v>142</v>
      </c>
      <c r="L78" s="33"/>
    </row>
    <row r="79" spans="2:12" s="1" customFormat="1" ht="16.5" customHeight="1">
      <c r="B79" s="33"/>
      <c r="E79" s="284" t="str">
        <f>E11</f>
        <v>SO 801 - Sadové úpravy, JTÚ a rekultivace</v>
      </c>
      <c r="F79" s="322"/>
      <c r="G79" s="322"/>
      <c r="H79" s="322"/>
      <c r="L79" s="33"/>
    </row>
    <row r="80" spans="2:12" s="1" customFormat="1" ht="6.95" customHeight="1">
      <c r="B80" s="33"/>
      <c r="L80" s="33"/>
    </row>
    <row r="81" spans="2:65" s="1" customFormat="1" ht="12" customHeight="1">
      <c r="B81" s="33"/>
      <c r="C81" s="28" t="s">
        <v>21</v>
      </c>
      <c r="F81" s="26" t="str">
        <f>F14</f>
        <v>k.ú. Hanušovice</v>
      </c>
      <c r="I81" s="28" t="s">
        <v>23</v>
      </c>
      <c r="J81" s="50" t="str">
        <f>IF(J14="","",J14)</f>
        <v>4. 8. 2026</v>
      </c>
      <c r="L81" s="33"/>
    </row>
    <row r="82" spans="2:65" s="1" customFormat="1" ht="6.95" customHeight="1">
      <c r="B82" s="33"/>
      <c r="L82" s="33"/>
    </row>
    <row r="83" spans="2:65" s="1" customFormat="1" ht="15.2" customHeight="1">
      <c r="B83" s="33"/>
      <c r="C83" s="28" t="s">
        <v>25</v>
      </c>
      <c r="F83" s="26" t="str">
        <f>E17</f>
        <v>Město Hanušovice</v>
      </c>
      <c r="I83" s="28" t="s">
        <v>33</v>
      </c>
      <c r="J83" s="31" t="str">
        <f>E23</f>
        <v>Cekr CZ s.r.o.</v>
      </c>
      <c r="L83" s="33"/>
    </row>
    <row r="84" spans="2:65" s="1" customFormat="1" ht="25.7" customHeight="1">
      <c r="B84" s="33"/>
      <c r="C84" s="28" t="s">
        <v>31</v>
      </c>
      <c r="F84" s="26" t="str">
        <f>IF(E20="","",E20)</f>
        <v>Vyplň údaj</v>
      </c>
      <c r="I84" s="28" t="s">
        <v>38</v>
      </c>
      <c r="J84" s="31" t="str">
        <f>E26</f>
        <v>Jan Zamykal, CS ÚRS 2026/I</v>
      </c>
      <c r="L84" s="33"/>
    </row>
    <row r="85" spans="2:65" s="1" customFormat="1" ht="10.35" customHeight="1">
      <c r="B85" s="33"/>
      <c r="L85" s="33"/>
    </row>
    <row r="86" spans="2:65" s="10" customFormat="1" ht="29.25" customHeight="1">
      <c r="B86" s="112"/>
      <c r="C86" s="113" t="s">
        <v>154</v>
      </c>
      <c r="D86" s="114" t="s">
        <v>61</v>
      </c>
      <c r="E86" s="114" t="s">
        <v>57</v>
      </c>
      <c r="F86" s="114" t="s">
        <v>58</v>
      </c>
      <c r="G86" s="114" t="s">
        <v>155</v>
      </c>
      <c r="H86" s="114" t="s">
        <v>156</v>
      </c>
      <c r="I86" s="114" t="s">
        <v>157</v>
      </c>
      <c r="J86" s="114" t="s">
        <v>146</v>
      </c>
      <c r="K86" s="115" t="s">
        <v>158</v>
      </c>
      <c r="L86" s="112"/>
      <c r="M86" s="57" t="s">
        <v>19</v>
      </c>
      <c r="N86" s="58" t="s">
        <v>46</v>
      </c>
      <c r="O86" s="58" t="s">
        <v>159</v>
      </c>
      <c r="P86" s="58" t="s">
        <v>160</v>
      </c>
      <c r="Q86" s="58" t="s">
        <v>161</v>
      </c>
      <c r="R86" s="58" t="s">
        <v>162</v>
      </c>
      <c r="S86" s="58" t="s">
        <v>163</v>
      </c>
      <c r="T86" s="59" t="s">
        <v>164</v>
      </c>
    </row>
    <row r="87" spans="2:65" s="1" customFormat="1" ht="22.9" customHeight="1">
      <c r="B87" s="33"/>
      <c r="C87" s="62" t="s">
        <v>165</v>
      </c>
      <c r="J87" s="116">
        <f>BK87</f>
        <v>0</v>
      </c>
      <c r="L87" s="33"/>
      <c r="M87" s="60"/>
      <c r="N87" s="51"/>
      <c r="O87" s="51"/>
      <c r="P87" s="117">
        <f>P88</f>
        <v>0</v>
      </c>
      <c r="Q87" s="51"/>
      <c r="R87" s="117">
        <f>R88</f>
        <v>0.17092400000000002</v>
      </c>
      <c r="S87" s="51"/>
      <c r="T87" s="118">
        <f>T88</f>
        <v>0</v>
      </c>
      <c r="AT87" s="18" t="s">
        <v>75</v>
      </c>
      <c r="AU87" s="18" t="s">
        <v>147</v>
      </c>
      <c r="BK87" s="119">
        <f>BK88</f>
        <v>0</v>
      </c>
    </row>
    <row r="88" spans="2:65" s="11" customFormat="1" ht="25.9" customHeight="1">
      <c r="B88" s="120"/>
      <c r="D88" s="121" t="s">
        <v>75</v>
      </c>
      <c r="E88" s="122" t="s">
        <v>166</v>
      </c>
      <c r="F88" s="122" t="s">
        <v>167</v>
      </c>
      <c r="I88" s="123"/>
      <c r="J88" s="124">
        <f>BK88</f>
        <v>0</v>
      </c>
      <c r="L88" s="120"/>
      <c r="M88" s="125"/>
      <c r="P88" s="126">
        <f>P89</f>
        <v>0</v>
      </c>
      <c r="R88" s="126">
        <f>R89</f>
        <v>0.17092400000000002</v>
      </c>
      <c r="T88" s="127">
        <f>T89</f>
        <v>0</v>
      </c>
      <c r="AR88" s="121" t="s">
        <v>83</v>
      </c>
      <c r="AT88" s="128" t="s">
        <v>75</v>
      </c>
      <c r="AU88" s="128" t="s">
        <v>76</v>
      </c>
      <c r="AY88" s="121" t="s">
        <v>168</v>
      </c>
      <c r="BK88" s="129">
        <f>BK89</f>
        <v>0</v>
      </c>
    </row>
    <row r="89" spans="2:65" s="11" customFormat="1" ht="22.9" customHeight="1">
      <c r="B89" s="120"/>
      <c r="D89" s="121" t="s">
        <v>75</v>
      </c>
      <c r="E89" s="130" t="s">
        <v>331</v>
      </c>
      <c r="F89" s="130" t="s">
        <v>1271</v>
      </c>
      <c r="I89" s="123"/>
      <c r="J89" s="131">
        <f>BK89</f>
        <v>0</v>
      </c>
      <c r="L89" s="120"/>
      <c r="M89" s="125"/>
      <c r="P89" s="126">
        <f>SUM(P90:P160)</f>
        <v>0</v>
      </c>
      <c r="R89" s="126">
        <f>SUM(R90:R160)</f>
        <v>0.17092400000000002</v>
      </c>
      <c r="T89" s="127">
        <f>SUM(T90:T160)</f>
        <v>0</v>
      </c>
      <c r="AR89" s="121" t="s">
        <v>83</v>
      </c>
      <c r="AT89" s="128" t="s">
        <v>75</v>
      </c>
      <c r="AU89" s="128" t="s">
        <v>83</v>
      </c>
      <c r="AY89" s="121" t="s">
        <v>168</v>
      </c>
      <c r="BK89" s="129">
        <f>SUM(BK90:BK160)</f>
        <v>0</v>
      </c>
    </row>
    <row r="90" spans="2:65" s="1" customFormat="1" ht="55.5" customHeight="1">
      <c r="B90" s="33"/>
      <c r="C90" s="132" t="s">
        <v>83</v>
      </c>
      <c r="D90" s="132" t="s">
        <v>170</v>
      </c>
      <c r="E90" s="133" t="s">
        <v>1272</v>
      </c>
      <c r="F90" s="134" t="s">
        <v>1273</v>
      </c>
      <c r="G90" s="135" t="s">
        <v>173</v>
      </c>
      <c r="H90" s="136">
        <v>2382.3000000000002</v>
      </c>
      <c r="I90" s="137"/>
      <c r="J90" s="138">
        <f>ROUND(I90*H90,2)</f>
        <v>0</v>
      </c>
      <c r="K90" s="134" t="s">
        <v>174</v>
      </c>
      <c r="L90" s="33"/>
      <c r="M90" s="139" t="s">
        <v>19</v>
      </c>
      <c r="N90" s="140" t="s">
        <v>47</v>
      </c>
      <c r="P90" s="141">
        <f>O90*H90</f>
        <v>0</v>
      </c>
      <c r="Q90" s="141">
        <v>0</v>
      </c>
      <c r="R90" s="141">
        <f>Q90*H90</f>
        <v>0</v>
      </c>
      <c r="S90" s="141">
        <v>0</v>
      </c>
      <c r="T90" s="142">
        <f>S90*H90</f>
        <v>0</v>
      </c>
      <c r="AR90" s="143" t="s">
        <v>175</v>
      </c>
      <c r="AT90" s="143" t="s">
        <v>170</v>
      </c>
      <c r="AU90" s="143" t="s">
        <v>85</v>
      </c>
      <c r="AY90" s="18" t="s">
        <v>168</v>
      </c>
      <c r="BE90" s="144">
        <f>IF(N90="základní",J90,0)</f>
        <v>0</v>
      </c>
      <c r="BF90" s="144">
        <f>IF(N90="snížená",J90,0)</f>
        <v>0</v>
      </c>
      <c r="BG90" s="144">
        <f>IF(N90="zákl. přenesená",J90,0)</f>
        <v>0</v>
      </c>
      <c r="BH90" s="144">
        <f>IF(N90="sníž. přenesená",J90,0)</f>
        <v>0</v>
      </c>
      <c r="BI90" s="144">
        <f>IF(N90="nulová",J90,0)</f>
        <v>0</v>
      </c>
      <c r="BJ90" s="18" t="s">
        <v>83</v>
      </c>
      <c r="BK90" s="144">
        <f>ROUND(I90*H90,2)</f>
        <v>0</v>
      </c>
      <c r="BL90" s="18" t="s">
        <v>175</v>
      </c>
      <c r="BM90" s="143" t="s">
        <v>1274</v>
      </c>
    </row>
    <row r="91" spans="2:65" s="1" customFormat="1" ht="11.25">
      <c r="B91" s="33"/>
      <c r="D91" s="145" t="s">
        <v>177</v>
      </c>
      <c r="F91" s="146" t="s">
        <v>1275</v>
      </c>
      <c r="I91" s="147"/>
      <c r="L91" s="33"/>
      <c r="M91" s="148"/>
      <c r="T91" s="54"/>
      <c r="AT91" s="18" t="s">
        <v>177</v>
      </c>
      <c r="AU91" s="18" t="s">
        <v>85</v>
      </c>
    </row>
    <row r="92" spans="2:65" s="12" customFormat="1" ht="11.25">
      <c r="B92" s="149"/>
      <c r="D92" s="150" t="s">
        <v>179</v>
      </c>
      <c r="E92" s="151" t="s">
        <v>19</v>
      </c>
      <c r="F92" s="152" t="s">
        <v>1276</v>
      </c>
      <c r="H92" s="151" t="s">
        <v>19</v>
      </c>
      <c r="I92" s="153"/>
      <c r="L92" s="149"/>
      <c r="M92" s="154"/>
      <c r="T92" s="155"/>
      <c r="AT92" s="151" t="s">
        <v>179</v>
      </c>
      <c r="AU92" s="151" t="s">
        <v>85</v>
      </c>
      <c r="AV92" s="12" t="s">
        <v>83</v>
      </c>
      <c r="AW92" s="12" t="s">
        <v>37</v>
      </c>
      <c r="AX92" s="12" t="s">
        <v>76</v>
      </c>
      <c r="AY92" s="151" t="s">
        <v>168</v>
      </c>
    </row>
    <row r="93" spans="2:65" s="12" customFormat="1" ht="11.25">
      <c r="B93" s="149"/>
      <c r="D93" s="150" t="s">
        <v>179</v>
      </c>
      <c r="E93" s="151" t="s">
        <v>19</v>
      </c>
      <c r="F93" s="152" t="s">
        <v>1277</v>
      </c>
      <c r="H93" s="151" t="s">
        <v>19</v>
      </c>
      <c r="I93" s="153"/>
      <c r="L93" s="149"/>
      <c r="M93" s="154"/>
      <c r="T93" s="155"/>
      <c r="AT93" s="151" t="s">
        <v>179</v>
      </c>
      <c r="AU93" s="151" t="s">
        <v>85</v>
      </c>
      <c r="AV93" s="12" t="s">
        <v>83</v>
      </c>
      <c r="AW93" s="12" t="s">
        <v>37</v>
      </c>
      <c r="AX93" s="12" t="s">
        <v>76</v>
      </c>
      <c r="AY93" s="151" t="s">
        <v>168</v>
      </c>
    </row>
    <row r="94" spans="2:65" s="12" customFormat="1" ht="11.25">
      <c r="B94" s="149"/>
      <c r="D94" s="150" t="s">
        <v>179</v>
      </c>
      <c r="E94" s="151" t="s">
        <v>19</v>
      </c>
      <c r="F94" s="152" t="s">
        <v>213</v>
      </c>
      <c r="H94" s="151" t="s">
        <v>19</v>
      </c>
      <c r="I94" s="153"/>
      <c r="L94" s="149"/>
      <c r="M94" s="154"/>
      <c r="T94" s="155"/>
      <c r="AT94" s="151" t="s">
        <v>179</v>
      </c>
      <c r="AU94" s="151" t="s">
        <v>85</v>
      </c>
      <c r="AV94" s="12" t="s">
        <v>83</v>
      </c>
      <c r="AW94" s="12" t="s">
        <v>37</v>
      </c>
      <c r="AX94" s="12" t="s">
        <v>76</v>
      </c>
      <c r="AY94" s="151" t="s">
        <v>168</v>
      </c>
    </row>
    <row r="95" spans="2:65" s="13" customFormat="1" ht="11.25">
      <c r="B95" s="156"/>
      <c r="D95" s="150" t="s">
        <v>179</v>
      </c>
      <c r="E95" s="157" t="s">
        <v>19</v>
      </c>
      <c r="F95" s="158" t="s">
        <v>1278</v>
      </c>
      <c r="H95" s="159">
        <v>2382.3000000000002</v>
      </c>
      <c r="I95" s="160"/>
      <c r="L95" s="156"/>
      <c r="M95" s="161"/>
      <c r="T95" s="162"/>
      <c r="AT95" s="157" t="s">
        <v>179</v>
      </c>
      <c r="AU95" s="157" t="s">
        <v>85</v>
      </c>
      <c r="AV95" s="13" t="s">
        <v>85</v>
      </c>
      <c r="AW95" s="13" t="s">
        <v>37</v>
      </c>
      <c r="AX95" s="13" t="s">
        <v>76</v>
      </c>
      <c r="AY95" s="157" t="s">
        <v>168</v>
      </c>
    </row>
    <row r="96" spans="2:65" s="14" customFormat="1" ht="11.25">
      <c r="B96" s="163"/>
      <c r="D96" s="150" t="s">
        <v>179</v>
      </c>
      <c r="E96" s="164" t="s">
        <v>19</v>
      </c>
      <c r="F96" s="165" t="s">
        <v>183</v>
      </c>
      <c r="H96" s="166">
        <v>2382.3000000000002</v>
      </c>
      <c r="I96" s="167"/>
      <c r="L96" s="163"/>
      <c r="M96" s="168"/>
      <c r="T96" s="169"/>
      <c r="AT96" s="164" t="s">
        <v>179</v>
      </c>
      <c r="AU96" s="164" t="s">
        <v>85</v>
      </c>
      <c r="AV96" s="14" t="s">
        <v>175</v>
      </c>
      <c r="AW96" s="14" t="s">
        <v>37</v>
      </c>
      <c r="AX96" s="14" t="s">
        <v>83</v>
      </c>
      <c r="AY96" s="164" t="s">
        <v>168</v>
      </c>
    </row>
    <row r="97" spans="2:65" s="1" customFormat="1" ht="37.9" customHeight="1">
      <c r="B97" s="33"/>
      <c r="C97" s="132" t="s">
        <v>85</v>
      </c>
      <c r="D97" s="132" t="s">
        <v>170</v>
      </c>
      <c r="E97" s="133" t="s">
        <v>1279</v>
      </c>
      <c r="F97" s="134" t="s">
        <v>1280</v>
      </c>
      <c r="G97" s="135" t="s">
        <v>173</v>
      </c>
      <c r="H97" s="136">
        <v>2382.3000000000002</v>
      </c>
      <c r="I97" s="137"/>
      <c r="J97" s="138">
        <f>ROUND(I97*H97,2)</f>
        <v>0</v>
      </c>
      <c r="K97" s="134" t="s">
        <v>174</v>
      </c>
      <c r="L97" s="33"/>
      <c r="M97" s="139" t="s">
        <v>19</v>
      </c>
      <c r="N97" s="140" t="s">
        <v>47</v>
      </c>
      <c r="P97" s="141">
        <f>O97*H97</f>
        <v>0</v>
      </c>
      <c r="Q97" s="141">
        <v>0</v>
      </c>
      <c r="R97" s="141">
        <f>Q97*H97</f>
        <v>0</v>
      </c>
      <c r="S97" s="141">
        <v>0</v>
      </c>
      <c r="T97" s="142">
        <f>S97*H97</f>
        <v>0</v>
      </c>
      <c r="AR97" s="143" t="s">
        <v>175</v>
      </c>
      <c r="AT97" s="143" t="s">
        <v>170</v>
      </c>
      <c r="AU97" s="143" t="s">
        <v>85</v>
      </c>
      <c r="AY97" s="18" t="s">
        <v>168</v>
      </c>
      <c r="BE97" s="144">
        <f>IF(N97="základní",J97,0)</f>
        <v>0</v>
      </c>
      <c r="BF97" s="144">
        <f>IF(N97="snížená",J97,0)</f>
        <v>0</v>
      </c>
      <c r="BG97" s="144">
        <f>IF(N97="zákl. přenesená",J97,0)</f>
        <v>0</v>
      </c>
      <c r="BH97" s="144">
        <f>IF(N97="sníž. přenesená",J97,0)</f>
        <v>0</v>
      </c>
      <c r="BI97" s="144">
        <f>IF(N97="nulová",J97,0)</f>
        <v>0</v>
      </c>
      <c r="BJ97" s="18" t="s">
        <v>83</v>
      </c>
      <c r="BK97" s="144">
        <f>ROUND(I97*H97,2)</f>
        <v>0</v>
      </c>
      <c r="BL97" s="18" t="s">
        <v>175</v>
      </c>
      <c r="BM97" s="143" t="s">
        <v>1281</v>
      </c>
    </row>
    <row r="98" spans="2:65" s="1" customFormat="1" ht="11.25">
      <c r="B98" s="33"/>
      <c r="D98" s="145" t="s">
        <v>177</v>
      </c>
      <c r="F98" s="146" t="s">
        <v>1282</v>
      </c>
      <c r="I98" s="147"/>
      <c r="L98" s="33"/>
      <c r="M98" s="148"/>
      <c r="T98" s="54"/>
      <c r="AT98" s="18" t="s">
        <v>177</v>
      </c>
      <c r="AU98" s="18" t="s">
        <v>85</v>
      </c>
    </row>
    <row r="99" spans="2:65" s="12" customFormat="1" ht="11.25">
      <c r="B99" s="149"/>
      <c r="D99" s="150" t="s">
        <v>179</v>
      </c>
      <c r="E99" s="151" t="s">
        <v>19</v>
      </c>
      <c r="F99" s="152" t="s">
        <v>1276</v>
      </c>
      <c r="H99" s="151" t="s">
        <v>19</v>
      </c>
      <c r="I99" s="153"/>
      <c r="L99" s="149"/>
      <c r="M99" s="154"/>
      <c r="T99" s="155"/>
      <c r="AT99" s="151" t="s">
        <v>179</v>
      </c>
      <c r="AU99" s="151" t="s">
        <v>85</v>
      </c>
      <c r="AV99" s="12" t="s">
        <v>83</v>
      </c>
      <c r="AW99" s="12" t="s">
        <v>37</v>
      </c>
      <c r="AX99" s="12" t="s">
        <v>76</v>
      </c>
      <c r="AY99" s="151" t="s">
        <v>168</v>
      </c>
    </row>
    <row r="100" spans="2:65" s="12" customFormat="1" ht="11.25">
      <c r="B100" s="149"/>
      <c r="D100" s="150" t="s">
        <v>179</v>
      </c>
      <c r="E100" s="151" t="s">
        <v>19</v>
      </c>
      <c r="F100" s="152" t="s">
        <v>1283</v>
      </c>
      <c r="H100" s="151" t="s">
        <v>19</v>
      </c>
      <c r="I100" s="153"/>
      <c r="L100" s="149"/>
      <c r="M100" s="154"/>
      <c r="T100" s="155"/>
      <c r="AT100" s="151" t="s">
        <v>179</v>
      </c>
      <c r="AU100" s="151" t="s">
        <v>85</v>
      </c>
      <c r="AV100" s="12" t="s">
        <v>83</v>
      </c>
      <c r="AW100" s="12" t="s">
        <v>37</v>
      </c>
      <c r="AX100" s="12" t="s">
        <v>76</v>
      </c>
      <c r="AY100" s="151" t="s">
        <v>168</v>
      </c>
    </row>
    <row r="101" spans="2:65" s="12" customFormat="1" ht="11.25">
      <c r="B101" s="149"/>
      <c r="D101" s="150" t="s">
        <v>179</v>
      </c>
      <c r="E101" s="151" t="s">
        <v>19</v>
      </c>
      <c r="F101" s="152" t="s">
        <v>213</v>
      </c>
      <c r="H101" s="151" t="s">
        <v>19</v>
      </c>
      <c r="I101" s="153"/>
      <c r="L101" s="149"/>
      <c r="M101" s="154"/>
      <c r="T101" s="155"/>
      <c r="AT101" s="151" t="s">
        <v>179</v>
      </c>
      <c r="AU101" s="151" t="s">
        <v>85</v>
      </c>
      <c r="AV101" s="12" t="s">
        <v>83</v>
      </c>
      <c r="AW101" s="12" t="s">
        <v>37</v>
      </c>
      <c r="AX101" s="12" t="s">
        <v>76</v>
      </c>
      <c r="AY101" s="151" t="s">
        <v>168</v>
      </c>
    </row>
    <row r="102" spans="2:65" s="13" customFormat="1" ht="11.25">
      <c r="B102" s="156"/>
      <c r="D102" s="150" t="s">
        <v>179</v>
      </c>
      <c r="E102" s="157" t="s">
        <v>19</v>
      </c>
      <c r="F102" s="158" t="s">
        <v>1278</v>
      </c>
      <c r="H102" s="159">
        <v>2382.3000000000002</v>
      </c>
      <c r="I102" s="160"/>
      <c r="L102" s="156"/>
      <c r="M102" s="161"/>
      <c r="T102" s="162"/>
      <c r="AT102" s="157" t="s">
        <v>179</v>
      </c>
      <c r="AU102" s="157" t="s">
        <v>85</v>
      </c>
      <c r="AV102" s="13" t="s">
        <v>85</v>
      </c>
      <c r="AW102" s="13" t="s">
        <v>37</v>
      </c>
      <c r="AX102" s="13" t="s">
        <v>76</v>
      </c>
      <c r="AY102" s="157" t="s">
        <v>168</v>
      </c>
    </row>
    <row r="103" spans="2:65" s="14" customFormat="1" ht="11.25">
      <c r="B103" s="163"/>
      <c r="D103" s="150" t="s">
        <v>179</v>
      </c>
      <c r="E103" s="164" t="s">
        <v>19</v>
      </c>
      <c r="F103" s="165" t="s">
        <v>183</v>
      </c>
      <c r="H103" s="166">
        <v>2382.3000000000002</v>
      </c>
      <c r="I103" s="167"/>
      <c r="L103" s="163"/>
      <c r="M103" s="168"/>
      <c r="T103" s="169"/>
      <c r="AT103" s="164" t="s">
        <v>179</v>
      </c>
      <c r="AU103" s="164" t="s">
        <v>85</v>
      </c>
      <c r="AV103" s="14" t="s">
        <v>175</v>
      </c>
      <c r="AW103" s="14" t="s">
        <v>37</v>
      </c>
      <c r="AX103" s="14" t="s">
        <v>83</v>
      </c>
      <c r="AY103" s="164" t="s">
        <v>168</v>
      </c>
    </row>
    <row r="104" spans="2:65" s="1" customFormat="1" ht="16.5" customHeight="1">
      <c r="B104" s="33"/>
      <c r="C104" s="181" t="s">
        <v>191</v>
      </c>
      <c r="D104" s="181" t="s">
        <v>446</v>
      </c>
      <c r="E104" s="182" t="s">
        <v>1284</v>
      </c>
      <c r="F104" s="183" t="s">
        <v>1285</v>
      </c>
      <c r="G104" s="184" t="s">
        <v>1286</v>
      </c>
      <c r="H104" s="185">
        <v>61.344000000000001</v>
      </c>
      <c r="I104" s="186"/>
      <c r="J104" s="187">
        <f>ROUND(I104*H104,2)</f>
        <v>0</v>
      </c>
      <c r="K104" s="183" t="s">
        <v>174</v>
      </c>
      <c r="L104" s="188"/>
      <c r="M104" s="189" t="s">
        <v>19</v>
      </c>
      <c r="N104" s="190" t="s">
        <v>47</v>
      </c>
      <c r="P104" s="141">
        <f>O104*H104</f>
        <v>0</v>
      </c>
      <c r="Q104" s="141">
        <v>1E-3</v>
      </c>
      <c r="R104" s="141">
        <f>Q104*H104</f>
        <v>6.1344000000000003E-2</v>
      </c>
      <c r="S104" s="141">
        <v>0</v>
      </c>
      <c r="T104" s="142">
        <f>S104*H104</f>
        <v>0</v>
      </c>
      <c r="AR104" s="143" t="s">
        <v>230</v>
      </c>
      <c r="AT104" s="143" t="s">
        <v>446</v>
      </c>
      <c r="AU104" s="143" t="s">
        <v>85</v>
      </c>
      <c r="AY104" s="18" t="s">
        <v>168</v>
      </c>
      <c r="BE104" s="144">
        <f>IF(N104="základní",J104,0)</f>
        <v>0</v>
      </c>
      <c r="BF104" s="144">
        <f>IF(N104="snížená",J104,0)</f>
        <v>0</v>
      </c>
      <c r="BG104" s="144">
        <f>IF(N104="zákl. přenesená",J104,0)</f>
        <v>0</v>
      </c>
      <c r="BH104" s="144">
        <f>IF(N104="sníž. přenesená",J104,0)</f>
        <v>0</v>
      </c>
      <c r="BI104" s="144">
        <f>IF(N104="nulová",J104,0)</f>
        <v>0</v>
      </c>
      <c r="BJ104" s="18" t="s">
        <v>83</v>
      </c>
      <c r="BK104" s="144">
        <f>ROUND(I104*H104,2)</f>
        <v>0</v>
      </c>
      <c r="BL104" s="18" t="s">
        <v>175</v>
      </c>
      <c r="BM104" s="143" t="s">
        <v>1287</v>
      </c>
    </row>
    <row r="105" spans="2:65" s="12" customFormat="1" ht="11.25">
      <c r="B105" s="149"/>
      <c r="D105" s="150" t="s">
        <v>179</v>
      </c>
      <c r="E105" s="151" t="s">
        <v>19</v>
      </c>
      <c r="F105" s="152" t="s">
        <v>1288</v>
      </c>
      <c r="H105" s="151" t="s">
        <v>19</v>
      </c>
      <c r="I105" s="153"/>
      <c r="L105" s="149"/>
      <c r="M105" s="154"/>
      <c r="T105" s="155"/>
      <c r="AT105" s="151" t="s">
        <v>179</v>
      </c>
      <c r="AU105" s="151" t="s">
        <v>85</v>
      </c>
      <c r="AV105" s="12" t="s">
        <v>83</v>
      </c>
      <c r="AW105" s="12" t="s">
        <v>37</v>
      </c>
      <c r="AX105" s="12" t="s">
        <v>76</v>
      </c>
      <c r="AY105" s="151" t="s">
        <v>168</v>
      </c>
    </row>
    <row r="106" spans="2:65" s="13" customFormat="1" ht="11.25">
      <c r="B106" s="156"/>
      <c r="D106" s="150" t="s">
        <v>179</v>
      </c>
      <c r="E106" s="157" t="s">
        <v>19</v>
      </c>
      <c r="F106" s="158" t="s">
        <v>1289</v>
      </c>
      <c r="H106" s="159">
        <v>61.344000000000001</v>
      </c>
      <c r="I106" s="160"/>
      <c r="L106" s="156"/>
      <c r="M106" s="161"/>
      <c r="T106" s="162"/>
      <c r="AT106" s="157" t="s">
        <v>179</v>
      </c>
      <c r="AU106" s="157" t="s">
        <v>85</v>
      </c>
      <c r="AV106" s="13" t="s">
        <v>85</v>
      </c>
      <c r="AW106" s="13" t="s">
        <v>37</v>
      </c>
      <c r="AX106" s="13" t="s">
        <v>76</v>
      </c>
      <c r="AY106" s="157" t="s">
        <v>168</v>
      </c>
    </row>
    <row r="107" spans="2:65" s="14" customFormat="1" ht="11.25">
      <c r="B107" s="163"/>
      <c r="D107" s="150" t="s">
        <v>179</v>
      </c>
      <c r="E107" s="164" t="s">
        <v>19</v>
      </c>
      <c r="F107" s="165" t="s">
        <v>183</v>
      </c>
      <c r="H107" s="166">
        <v>61.344000000000001</v>
      </c>
      <c r="I107" s="167"/>
      <c r="L107" s="163"/>
      <c r="M107" s="168"/>
      <c r="T107" s="169"/>
      <c r="AT107" s="164" t="s">
        <v>179</v>
      </c>
      <c r="AU107" s="164" t="s">
        <v>85</v>
      </c>
      <c r="AV107" s="14" t="s">
        <v>175</v>
      </c>
      <c r="AW107" s="14" t="s">
        <v>37</v>
      </c>
      <c r="AX107" s="14" t="s">
        <v>83</v>
      </c>
      <c r="AY107" s="164" t="s">
        <v>168</v>
      </c>
    </row>
    <row r="108" spans="2:65" s="1" customFormat="1" ht="44.25" customHeight="1">
      <c r="B108" s="33"/>
      <c r="C108" s="132" t="s">
        <v>175</v>
      </c>
      <c r="D108" s="132" t="s">
        <v>170</v>
      </c>
      <c r="E108" s="133" t="s">
        <v>1290</v>
      </c>
      <c r="F108" s="134" t="s">
        <v>1291</v>
      </c>
      <c r="G108" s="135" t="s">
        <v>186</v>
      </c>
      <c r="H108" s="136">
        <v>2</v>
      </c>
      <c r="I108" s="137"/>
      <c r="J108" s="138">
        <f>ROUND(I108*H108,2)</f>
        <v>0</v>
      </c>
      <c r="K108" s="134" t="s">
        <v>174</v>
      </c>
      <c r="L108" s="33"/>
      <c r="M108" s="139" t="s">
        <v>19</v>
      </c>
      <c r="N108" s="140" t="s">
        <v>47</v>
      </c>
      <c r="P108" s="141">
        <f>O108*H108</f>
        <v>0</v>
      </c>
      <c r="Q108" s="141">
        <v>0</v>
      </c>
      <c r="R108" s="141">
        <f>Q108*H108</f>
        <v>0</v>
      </c>
      <c r="S108" s="141">
        <v>0</v>
      </c>
      <c r="T108" s="142">
        <f>S108*H108</f>
        <v>0</v>
      </c>
      <c r="AR108" s="143" t="s">
        <v>175</v>
      </c>
      <c r="AT108" s="143" t="s">
        <v>170</v>
      </c>
      <c r="AU108" s="143" t="s">
        <v>85</v>
      </c>
      <c r="AY108" s="18" t="s">
        <v>168</v>
      </c>
      <c r="BE108" s="144">
        <f>IF(N108="základní",J108,0)</f>
        <v>0</v>
      </c>
      <c r="BF108" s="144">
        <f>IF(N108="snížená",J108,0)</f>
        <v>0</v>
      </c>
      <c r="BG108" s="144">
        <f>IF(N108="zákl. přenesená",J108,0)</f>
        <v>0</v>
      </c>
      <c r="BH108" s="144">
        <f>IF(N108="sníž. přenesená",J108,0)</f>
        <v>0</v>
      </c>
      <c r="BI108" s="144">
        <f>IF(N108="nulová",J108,0)</f>
        <v>0</v>
      </c>
      <c r="BJ108" s="18" t="s">
        <v>83</v>
      </c>
      <c r="BK108" s="144">
        <f>ROUND(I108*H108,2)</f>
        <v>0</v>
      </c>
      <c r="BL108" s="18" t="s">
        <v>175</v>
      </c>
      <c r="BM108" s="143" t="s">
        <v>1292</v>
      </c>
    </row>
    <row r="109" spans="2:65" s="1" customFormat="1" ht="11.25">
      <c r="B109" s="33"/>
      <c r="D109" s="145" t="s">
        <v>177</v>
      </c>
      <c r="F109" s="146" t="s">
        <v>1293</v>
      </c>
      <c r="I109" s="147"/>
      <c r="L109" s="33"/>
      <c r="M109" s="148"/>
      <c r="T109" s="54"/>
      <c r="AT109" s="18" t="s">
        <v>177</v>
      </c>
      <c r="AU109" s="18" t="s">
        <v>85</v>
      </c>
    </row>
    <row r="110" spans="2:65" s="12" customFormat="1" ht="11.25">
      <c r="B110" s="149"/>
      <c r="D110" s="150" t="s">
        <v>179</v>
      </c>
      <c r="E110" s="151" t="s">
        <v>19</v>
      </c>
      <c r="F110" s="152" t="s">
        <v>1294</v>
      </c>
      <c r="H110" s="151" t="s">
        <v>19</v>
      </c>
      <c r="I110" s="153"/>
      <c r="L110" s="149"/>
      <c r="M110" s="154"/>
      <c r="T110" s="155"/>
      <c r="AT110" s="151" t="s">
        <v>179</v>
      </c>
      <c r="AU110" s="151" t="s">
        <v>85</v>
      </c>
      <c r="AV110" s="12" t="s">
        <v>83</v>
      </c>
      <c r="AW110" s="12" t="s">
        <v>37</v>
      </c>
      <c r="AX110" s="12" t="s">
        <v>76</v>
      </c>
      <c r="AY110" s="151" t="s">
        <v>168</v>
      </c>
    </row>
    <row r="111" spans="2:65" s="13" customFormat="1" ht="11.25">
      <c r="B111" s="156"/>
      <c r="D111" s="150" t="s">
        <v>179</v>
      </c>
      <c r="E111" s="157" t="s">
        <v>19</v>
      </c>
      <c r="F111" s="158" t="s">
        <v>1295</v>
      </c>
      <c r="H111" s="159">
        <v>2</v>
      </c>
      <c r="I111" s="160"/>
      <c r="L111" s="156"/>
      <c r="M111" s="161"/>
      <c r="T111" s="162"/>
      <c r="AT111" s="157" t="s">
        <v>179</v>
      </c>
      <c r="AU111" s="157" t="s">
        <v>85</v>
      </c>
      <c r="AV111" s="13" t="s">
        <v>85</v>
      </c>
      <c r="AW111" s="13" t="s">
        <v>37</v>
      </c>
      <c r="AX111" s="13" t="s">
        <v>76</v>
      </c>
      <c r="AY111" s="157" t="s">
        <v>168</v>
      </c>
    </row>
    <row r="112" spans="2:65" s="14" customFormat="1" ht="11.25">
      <c r="B112" s="163"/>
      <c r="D112" s="150" t="s">
        <v>179</v>
      </c>
      <c r="E112" s="164" t="s">
        <v>19</v>
      </c>
      <c r="F112" s="165" t="s">
        <v>183</v>
      </c>
      <c r="H112" s="166">
        <v>2</v>
      </c>
      <c r="I112" s="167"/>
      <c r="L112" s="163"/>
      <c r="M112" s="168"/>
      <c r="T112" s="169"/>
      <c r="AT112" s="164" t="s">
        <v>179</v>
      </c>
      <c r="AU112" s="164" t="s">
        <v>85</v>
      </c>
      <c r="AV112" s="14" t="s">
        <v>175</v>
      </c>
      <c r="AW112" s="14" t="s">
        <v>37</v>
      </c>
      <c r="AX112" s="14" t="s">
        <v>83</v>
      </c>
      <c r="AY112" s="164" t="s">
        <v>168</v>
      </c>
    </row>
    <row r="113" spans="2:65" s="1" customFormat="1" ht="24.2" customHeight="1">
      <c r="B113" s="33"/>
      <c r="C113" s="132" t="s">
        <v>190</v>
      </c>
      <c r="D113" s="132" t="s">
        <v>170</v>
      </c>
      <c r="E113" s="133" t="s">
        <v>1296</v>
      </c>
      <c r="F113" s="134" t="s">
        <v>1297</v>
      </c>
      <c r="G113" s="135" t="s">
        <v>186</v>
      </c>
      <c r="H113" s="136">
        <v>2</v>
      </c>
      <c r="I113" s="137"/>
      <c r="J113" s="138">
        <f>ROUND(I113*H113,2)</f>
        <v>0</v>
      </c>
      <c r="K113" s="134" t="s">
        <v>174</v>
      </c>
      <c r="L113" s="33"/>
      <c r="M113" s="139" t="s">
        <v>19</v>
      </c>
      <c r="N113" s="140" t="s">
        <v>47</v>
      </c>
      <c r="P113" s="141">
        <f>O113*H113</f>
        <v>0</v>
      </c>
      <c r="Q113" s="141">
        <v>6.0000000000000002E-5</v>
      </c>
      <c r="R113" s="141">
        <f>Q113*H113</f>
        <v>1.2E-4</v>
      </c>
      <c r="S113" s="141">
        <v>0</v>
      </c>
      <c r="T113" s="142">
        <f>S113*H113</f>
        <v>0</v>
      </c>
      <c r="AR113" s="143" t="s">
        <v>175</v>
      </c>
      <c r="AT113" s="143" t="s">
        <v>170</v>
      </c>
      <c r="AU113" s="143" t="s">
        <v>85</v>
      </c>
      <c r="AY113" s="18" t="s">
        <v>168</v>
      </c>
      <c r="BE113" s="144">
        <f>IF(N113="základní",J113,0)</f>
        <v>0</v>
      </c>
      <c r="BF113" s="144">
        <f>IF(N113="snížená",J113,0)</f>
        <v>0</v>
      </c>
      <c r="BG113" s="144">
        <f>IF(N113="zákl. přenesená",J113,0)</f>
        <v>0</v>
      </c>
      <c r="BH113" s="144">
        <f>IF(N113="sníž. přenesená",J113,0)</f>
        <v>0</v>
      </c>
      <c r="BI113" s="144">
        <f>IF(N113="nulová",J113,0)</f>
        <v>0</v>
      </c>
      <c r="BJ113" s="18" t="s">
        <v>83</v>
      </c>
      <c r="BK113" s="144">
        <f>ROUND(I113*H113,2)</f>
        <v>0</v>
      </c>
      <c r="BL113" s="18" t="s">
        <v>175</v>
      </c>
      <c r="BM113" s="143" t="s">
        <v>1298</v>
      </c>
    </row>
    <row r="114" spans="2:65" s="1" customFormat="1" ht="11.25">
      <c r="B114" s="33"/>
      <c r="D114" s="145" t="s">
        <v>177</v>
      </c>
      <c r="F114" s="146" t="s">
        <v>1299</v>
      </c>
      <c r="I114" s="147"/>
      <c r="L114" s="33"/>
      <c r="M114" s="148"/>
      <c r="T114" s="54"/>
      <c r="AT114" s="18" t="s">
        <v>177</v>
      </c>
      <c r="AU114" s="18" t="s">
        <v>85</v>
      </c>
    </row>
    <row r="115" spans="2:65" s="12" customFormat="1" ht="11.25">
      <c r="B115" s="149"/>
      <c r="D115" s="150" t="s">
        <v>179</v>
      </c>
      <c r="E115" s="151" t="s">
        <v>19</v>
      </c>
      <c r="F115" s="152" t="s">
        <v>1294</v>
      </c>
      <c r="H115" s="151" t="s">
        <v>19</v>
      </c>
      <c r="I115" s="153"/>
      <c r="L115" s="149"/>
      <c r="M115" s="154"/>
      <c r="T115" s="155"/>
      <c r="AT115" s="151" t="s">
        <v>179</v>
      </c>
      <c r="AU115" s="151" t="s">
        <v>85</v>
      </c>
      <c r="AV115" s="12" t="s">
        <v>83</v>
      </c>
      <c r="AW115" s="12" t="s">
        <v>37</v>
      </c>
      <c r="AX115" s="12" t="s">
        <v>76</v>
      </c>
      <c r="AY115" s="151" t="s">
        <v>168</v>
      </c>
    </row>
    <row r="116" spans="2:65" s="13" customFormat="1" ht="11.25">
      <c r="B116" s="156"/>
      <c r="D116" s="150" t="s">
        <v>179</v>
      </c>
      <c r="E116" s="157" t="s">
        <v>19</v>
      </c>
      <c r="F116" s="158" t="s">
        <v>1295</v>
      </c>
      <c r="H116" s="159">
        <v>2</v>
      </c>
      <c r="I116" s="160"/>
      <c r="L116" s="156"/>
      <c r="M116" s="161"/>
      <c r="T116" s="162"/>
      <c r="AT116" s="157" t="s">
        <v>179</v>
      </c>
      <c r="AU116" s="157" t="s">
        <v>85</v>
      </c>
      <c r="AV116" s="13" t="s">
        <v>85</v>
      </c>
      <c r="AW116" s="13" t="s">
        <v>37</v>
      </c>
      <c r="AX116" s="13" t="s">
        <v>76</v>
      </c>
      <c r="AY116" s="157" t="s">
        <v>168</v>
      </c>
    </row>
    <row r="117" spans="2:65" s="14" customFormat="1" ht="11.25">
      <c r="B117" s="163"/>
      <c r="D117" s="150" t="s">
        <v>179</v>
      </c>
      <c r="E117" s="164" t="s">
        <v>19</v>
      </c>
      <c r="F117" s="165" t="s">
        <v>183</v>
      </c>
      <c r="H117" s="166">
        <v>2</v>
      </c>
      <c r="I117" s="167"/>
      <c r="L117" s="163"/>
      <c r="M117" s="168"/>
      <c r="T117" s="169"/>
      <c r="AT117" s="164" t="s">
        <v>179</v>
      </c>
      <c r="AU117" s="164" t="s">
        <v>85</v>
      </c>
      <c r="AV117" s="14" t="s">
        <v>175</v>
      </c>
      <c r="AW117" s="14" t="s">
        <v>37</v>
      </c>
      <c r="AX117" s="14" t="s">
        <v>83</v>
      </c>
      <c r="AY117" s="164" t="s">
        <v>168</v>
      </c>
    </row>
    <row r="118" spans="2:65" s="1" customFormat="1" ht="21.75" customHeight="1">
      <c r="B118" s="33"/>
      <c r="C118" s="181" t="s">
        <v>207</v>
      </c>
      <c r="D118" s="181" t="s">
        <v>446</v>
      </c>
      <c r="E118" s="182" t="s">
        <v>1300</v>
      </c>
      <c r="F118" s="183" t="s">
        <v>1301</v>
      </c>
      <c r="G118" s="184" t="s">
        <v>186</v>
      </c>
      <c r="H118" s="185">
        <v>6</v>
      </c>
      <c r="I118" s="186"/>
      <c r="J118" s="187">
        <f>ROUND(I118*H118,2)</f>
        <v>0</v>
      </c>
      <c r="K118" s="183" t="s">
        <v>174</v>
      </c>
      <c r="L118" s="188"/>
      <c r="M118" s="189" t="s">
        <v>19</v>
      </c>
      <c r="N118" s="190" t="s">
        <v>47</v>
      </c>
      <c r="P118" s="141">
        <f>O118*H118</f>
        <v>0</v>
      </c>
      <c r="Q118" s="141">
        <v>7.0899999999999999E-3</v>
      </c>
      <c r="R118" s="141">
        <f>Q118*H118</f>
        <v>4.2540000000000001E-2</v>
      </c>
      <c r="S118" s="141">
        <v>0</v>
      </c>
      <c r="T118" s="142">
        <f>S118*H118</f>
        <v>0</v>
      </c>
      <c r="AR118" s="143" t="s">
        <v>230</v>
      </c>
      <c r="AT118" s="143" t="s">
        <v>446</v>
      </c>
      <c r="AU118" s="143" t="s">
        <v>85</v>
      </c>
      <c r="AY118" s="18" t="s">
        <v>168</v>
      </c>
      <c r="BE118" s="144">
        <f>IF(N118="základní",J118,0)</f>
        <v>0</v>
      </c>
      <c r="BF118" s="144">
        <f>IF(N118="snížená",J118,0)</f>
        <v>0</v>
      </c>
      <c r="BG118" s="144">
        <f>IF(N118="zákl. přenesená",J118,0)</f>
        <v>0</v>
      </c>
      <c r="BH118" s="144">
        <f>IF(N118="sníž. přenesená",J118,0)</f>
        <v>0</v>
      </c>
      <c r="BI118" s="144">
        <f>IF(N118="nulová",J118,0)</f>
        <v>0</v>
      </c>
      <c r="BJ118" s="18" t="s">
        <v>83</v>
      </c>
      <c r="BK118" s="144">
        <f>ROUND(I118*H118,2)</f>
        <v>0</v>
      </c>
      <c r="BL118" s="18" t="s">
        <v>175</v>
      </c>
      <c r="BM118" s="143" t="s">
        <v>1302</v>
      </c>
    </row>
    <row r="119" spans="2:65" s="12" customFormat="1" ht="11.25">
      <c r="B119" s="149"/>
      <c r="D119" s="150" t="s">
        <v>179</v>
      </c>
      <c r="E119" s="151" t="s">
        <v>19</v>
      </c>
      <c r="F119" s="152" t="s">
        <v>1303</v>
      </c>
      <c r="H119" s="151" t="s">
        <v>19</v>
      </c>
      <c r="I119" s="153"/>
      <c r="L119" s="149"/>
      <c r="M119" s="154"/>
      <c r="T119" s="155"/>
      <c r="AT119" s="151" t="s">
        <v>179</v>
      </c>
      <c r="AU119" s="151" t="s">
        <v>85</v>
      </c>
      <c r="AV119" s="12" t="s">
        <v>83</v>
      </c>
      <c r="AW119" s="12" t="s">
        <v>37</v>
      </c>
      <c r="AX119" s="12" t="s">
        <v>76</v>
      </c>
      <c r="AY119" s="151" t="s">
        <v>168</v>
      </c>
    </row>
    <row r="120" spans="2:65" s="13" customFormat="1" ht="11.25">
      <c r="B120" s="156"/>
      <c r="D120" s="150" t="s">
        <v>179</v>
      </c>
      <c r="E120" s="157" t="s">
        <v>19</v>
      </c>
      <c r="F120" s="158" t="s">
        <v>1304</v>
      </c>
      <c r="H120" s="159">
        <v>6</v>
      </c>
      <c r="I120" s="160"/>
      <c r="L120" s="156"/>
      <c r="M120" s="161"/>
      <c r="T120" s="162"/>
      <c r="AT120" s="157" t="s">
        <v>179</v>
      </c>
      <c r="AU120" s="157" t="s">
        <v>85</v>
      </c>
      <c r="AV120" s="13" t="s">
        <v>85</v>
      </c>
      <c r="AW120" s="13" t="s">
        <v>37</v>
      </c>
      <c r="AX120" s="13" t="s">
        <v>76</v>
      </c>
      <c r="AY120" s="157" t="s">
        <v>168</v>
      </c>
    </row>
    <row r="121" spans="2:65" s="14" customFormat="1" ht="11.25">
      <c r="B121" s="163"/>
      <c r="D121" s="150" t="s">
        <v>179</v>
      </c>
      <c r="E121" s="164" t="s">
        <v>19</v>
      </c>
      <c r="F121" s="165" t="s">
        <v>183</v>
      </c>
      <c r="H121" s="166">
        <v>6</v>
      </c>
      <c r="I121" s="167"/>
      <c r="L121" s="163"/>
      <c r="M121" s="168"/>
      <c r="T121" s="169"/>
      <c r="AT121" s="164" t="s">
        <v>179</v>
      </c>
      <c r="AU121" s="164" t="s">
        <v>85</v>
      </c>
      <c r="AV121" s="14" t="s">
        <v>175</v>
      </c>
      <c r="AW121" s="14" t="s">
        <v>37</v>
      </c>
      <c r="AX121" s="14" t="s">
        <v>83</v>
      </c>
      <c r="AY121" s="164" t="s">
        <v>168</v>
      </c>
    </row>
    <row r="122" spans="2:65" s="1" customFormat="1" ht="16.5" customHeight="1">
      <c r="B122" s="33"/>
      <c r="C122" s="181" t="s">
        <v>218</v>
      </c>
      <c r="D122" s="181" t="s">
        <v>446</v>
      </c>
      <c r="E122" s="182" t="s">
        <v>1305</v>
      </c>
      <c r="F122" s="183" t="s">
        <v>1306</v>
      </c>
      <c r="G122" s="184" t="s">
        <v>186</v>
      </c>
      <c r="H122" s="185">
        <v>6</v>
      </c>
      <c r="I122" s="186"/>
      <c r="J122" s="187">
        <f>ROUND(I122*H122,2)</f>
        <v>0</v>
      </c>
      <c r="K122" s="183" t="s">
        <v>322</v>
      </c>
      <c r="L122" s="188"/>
      <c r="M122" s="189" t="s">
        <v>19</v>
      </c>
      <c r="N122" s="190" t="s">
        <v>47</v>
      </c>
      <c r="P122" s="141">
        <f>O122*H122</f>
        <v>0</v>
      </c>
      <c r="Q122" s="141">
        <v>0</v>
      </c>
      <c r="R122" s="141">
        <f>Q122*H122</f>
        <v>0</v>
      </c>
      <c r="S122" s="141">
        <v>0</v>
      </c>
      <c r="T122" s="142">
        <f>S122*H122</f>
        <v>0</v>
      </c>
      <c r="AR122" s="143" t="s">
        <v>230</v>
      </c>
      <c r="AT122" s="143" t="s">
        <v>446</v>
      </c>
      <c r="AU122" s="143" t="s">
        <v>85</v>
      </c>
      <c r="AY122" s="18" t="s">
        <v>168</v>
      </c>
      <c r="BE122" s="144">
        <f>IF(N122="základní",J122,0)</f>
        <v>0</v>
      </c>
      <c r="BF122" s="144">
        <f>IF(N122="snížená",J122,0)</f>
        <v>0</v>
      </c>
      <c r="BG122" s="144">
        <f>IF(N122="zákl. přenesená",J122,0)</f>
        <v>0</v>
      </c>
      <c r="BH122" s="144">
        <f>IF(N122="sníž. přenesená",J122,0)</f>
        <v>0</v>
      </c>
      <c r="BI122" s="144">
        <f>IF(N122="nulová",J122,0)</f>
        <v>0</v>
      </c>
      <c r="BJ122" s="18" t="s">
        <v>83</v>
      </c>
      <c r="BK122" s="144">
        <f>ROUND(I122*H122,2)</f>
        <v>0</v>
      </c>
      <c r="BL122" s="18" t="s">
        <v>175</v>
      </c>
      <c r="BM122" s="143" t="s">
        <v>1307</v>
      </c>
    </row>
    <row r="123" spans="2:65" s="13" customFormat="1" ht="11.25">
      <c r="B123" s="156"/>
      <c r="D123" s="150" t="s">
        <v>179</v>
      </c>
      <c r="E123" s="157" t="s">
        <v>19</v>
      </c>
      <c r="F123" s="158" t="s">
        <v>1304</v>
      </c>
      <c r="H123" s="159">
        <v>6</v>
      </c>
      <c r="I123" s="160"/>
      <c r="L123" s="156"/>
      <c r="M123" s="161"/>
      <c r="T123" s="162"/>
      <c r="AT123" s="157" t="s">
        <v>179</v>
      </c>
      <c r="AU123" s="157" t="s">
        <v>85</v>
      </c>
      <c r="AV123" s="13" t="s">
        <v>85</v>
      </c>
      <c r="AW123" s="13" t="s">
        <v>37</v>
      </c>
      <c r="AX123" s="13" t="s">
        <v>76</v>
      </c>
      <c r="AY123" s="157" t="s">
        <v>168</v>
      </c>
    </row>
    <row r="124" spans="2:65" s="14" customFormat="1" ht="11.25">
      <c r="B124" s="163"/>
      <c r="D124" s="150" t="s">
        <v>179</v>
      </c>
      <c r="E124" s="164" t="s">
        <v>19</v>
      </c>
      <c r="F124" s="165" t="s">
        <v>183</v>
      </c>
      <c r="H124" s="166">
        <v>6</v>
      </c>
      <c r="I124" s="167"/>
      <c r="L124" s="163"/>
      <c r="M124" s="168"/>
      <c r="T124" s="169"/>
      <c r="AT124" s="164" t="s">
        <v>179</v>
      </c>
      <c r="AU124" s="164" t="s">
        <v>85</v>
      </c>
      <c r="AV124" s="14" t="s">
        <v>175</v>
      </c>
      <c r="AW124" s="14" t="s">
        <v>37</v>
      </c>
      <c r="AX124" s="14" t="s">
        <v>83</v>
      </c>
      <c r="AY124" s="164" t="s">
        <v>168</v>
      </c>
    </row>
    <row r="125" spans="2:65" s="1" customFormat="1" ht="16.5" customHeight="1">
      <c r="B125" s="33"/>
      <c r="C125" s="181" t="s">
        <v>230</v>
      </c>
      <c r="D125" s="181" t="s">
        <v>446</v>
      </c>
      <c r="E125" s="182" t="s">
        <v>1308</v>
      </c>
      <c r="F125" s="183" t="s">
        <v>1309</v>
      </c>
      <c r="G125" s="184" t="s">
        <v>251</v>
      </c>
      <c r="H125" s="185">
        <v>4</v>
      </c>
      <c r="I125" s="186"/>
      <c r="J125" s="187">
        <f>ROUND(I125*H125,2)</f>
        <v>0</v>
      </c>
      <c r="K125" s="183" t="s">
        <v>322</v>
      </c>
      <c r="L125" s="188"/>
      <c r="M125" s="189" t="s">
        <v>19</v>
      </c>
      <c r="N125" s="190" t="s">
        <v>47</v>
      </c>
      <c r="P125" s="141">
        <f>O125*H125</f>
        <v>0</v>
      </c>
      <c r="Q125" s="141">
        <v>0</v>
      </c>
      <c r="R125" s="141">
        <f>Q125*H125</f>
        <v>0</v>
      </c>
      <c r="S125" s="141">
        <v>0</v>
      </c>
      <c r="T125" s="142">
        <f>S125*H125</f>
        <v>0</v>
      </c>
      <c r="AR125" s="143" t="s">
        <v>230</v>
      </c>
      <c r="AT125" s="143" t="s">
        <v>446</v>
      </c>
      <c r="AU125" s="143" t="s">
        <v>85</v>
      </c>
      <c r="AY125" s="18" t="s">
        <v>168</v>
      </c>
      <c r="BE125" s="144">
        <f>IF(N125="základní",J125,0)</f>
        <v>0</v>
      </c>
      <c r="BF125" s="144">
        <f>IF(N125="snížená",J125,0)</f>
        <v>0</v>
      </c>
      <c r="BG125" s="144">
        <f>IF(N125="zákl. přenesená",J125,0)</f>
        <v>0</v>
      </c>
      <c r="BH125" s="144">
        <f>IF(N125="sníž. přenesená",J125,0)</f>
        <v>0</v>
      </c>
      <c r="BI125" s="144">
        <f>IF(N125="nulová",J125,0)</f>
        <v>0</v>
      </c>
      <c r="BJ125" s="18" t="s">
        <v>83</v>
      </c>
      <c r="BK125" s="144">
        <f>ROUND(I125*H125,2)</f>
        <v>0</v>
      </c>
      <c r="BL125" s="18" t="s">
        <v>175</v>
      </c>
      <c r="BM125" s="143" t="s">
        <v>1310</v>
      </c>
    </row>
    <row r="126" spans="2:65" s="13" customFormat="1" ht="11.25">
      <c r="B126" s="156"/>
      <c r="D126" s="150" t="s">
        <v>179</v>
      </c>
      <c r="E126" s="157" t="s">
        <v>19</v>
      </c>
      <c r="F126" s="158" t="s">
        <v>1311</v>
      </c>
      <c r="H126" s="159">
        <v>4</v>
      </c>
      <c r="I126" s="160"/>
      <c r="L126" s="156"/>
      <c r="M126" s="161"/>
      <c r="T126" s="162"/>
      <c r="AT126" s="157" t="s">
        <v>179</v>
      </c>
      <c r="AU126" s="157" t="s">
        <v>85</v>
      </c>
      <c r="AV126" s="13" t="s">
        <v>85</v>
      </c>
      <c r="AW126" s="13" t="s">
        <v>37</v>
      </c>
      <c r="AX126" s="13" t="s">
        <v>76</v>
      </c>
      <c r="AY126" s="157" t="s">
        <v>168</v>
      </c>
    </row>
    <row r="127" spans="2:65" s="14" customFormat="1" ht="11.25">
      <c r="B127" s="163"/>
      <c r="D127" s="150" t="s">
        <v>179</v>
      </c>
      <c r="E127" s="164" t="s">
        <v>19</v>
      </c>
      <c r="F127" s="165" t="s">
        <v>183</v>
      </c>
      <c r="H127" s="166">
        <v>4</v>
      </c>
      <c r="I127" s="167"/>
      <c r="L127" s="163"/>
      <c r="M127" s="168"/>
      <c r="T127" s="169"/>
      <c r="AT127" s="164" t="s">
        <v>179</v>
      </c>
      <c r="AU127" s="164" t="s">
        <v>85</v>
      </c>
      <c r="AV127" s="14" t="s">
        <v>175</v>
      </c>
      <c r="AW127" s="14" t="s">
        <v>37</v>
      </c>
      <c r="AX127" s="14" t="s">
        <v>83</v>
      </c>
      <c r="AY127" s="164" t="s">
        <v>168</v>
      </c>
    </row>
    <row r="128" spans="2:65" s="1" customFormat="1" ht="33" customHeight="1">
      <c r="B128" s="33"/>
      <c r="C128" s="132" t="s">
        <v>241</v>
      </c>
      <c r="D128" s="132" t="s">
        <v>170</v>
      </c>
      <c r="E128" s="133" t="s">
        <v>1312</v>
      </c>
      <c r="F128" s="134" t="s">
        <v>1313</v>
      </c>
      <c r="G128" s="135" t="s">
        <v>186</v>
      </c>
      <c r="H128" s="136">
        <v>2</v>
      </c>
      <c r="I128" s="137"/>
      <c r="J128" s="138">
        <f>ROUND(I128*H128,2)</f>
        <v>0</v>
      </c>
      <c r="K128" s="134" t="s">
        <v>174</v>
      </c>
      <c r="L128" s="33"/>
      <c r="M128" s="139" t="s">
        <v>19</v>
      </c>
      <c r="N128" s="140" t="s">
        <v>47</v>
      </c>
      <c r="P128" s="141">
        <f>O128*H128</f>
        <v>0</v>
      </c>
      <c r="Q128" s="141">
        <v>0</v>
      </c>
      <c r="R128" s="141">
        <f>Q128*H128</f>
        <v>0</v>
      </c>
      <c r="S128" s="141">
        <v>0</v>
      </c>
      <c r="T128" s="142">
        <f>S128*H128</f>
        <v>0</v>
      </c>
      <c r="AR128" s="143" t="s">
        <v>175</v>
      </c>
      <c r="AT128" s="143" t="s">
        <v>170</v>
      </c>
      <c r="AU128" s="143" t="s">
        <v>85</v>
      </c>
      <c r="AY128" s="18" t="s">
        <v>168</v>
      </c>
      <c r="BE128" s="144">
        <f>IF(N128="základní",J128,0)</f>
        <v>0</v>
      </c>
      <c r="BF128" s="144">
        <f>IF(N128="snížená",J128,0)</f>
        <v>0</v>
      </c>
      <c r="BG128" s="144">
        <f>IF(N128="zákl. přenesená",J128,0)</f>
        <v>0</v>
      </c>
      <c r="BH128" s="144">
        <f>IF(N128="sníž. přenesená",J128,0)</f>
        <v>0</v>
      </c>
      <c r="BI128" s="144">
        <f>IF(N128="nulová",J128,0)</f>
        <v>0</v>
      </c>
      <c r="BJ128" s="18" t="s">
        <v>83</v>
      </c>
      <c r="BK128" s="144">
        <f>ROUND(I128*H128,2)</f>
        <v>0</v>
      </c>
      <c r="BL128" s="18" t="s">
        <v>175</v>
      </c>
      <c r="BM128" s="143" t="s">
        <v>1314</v>
      </c>
    </row>
    <row r="129" spans="2:65" s="1" customFormat="1" ht="11.25">
      <c r="B129" s="33"/>
      <c r="D129" s="145" t="s">
        <v>177</v>
      </c>
      <c r="F129" s="146" t="s">
        <v>1315</v>
      </c>
      <c r="I129" s="147"/>
      <c r="L129" s="33"/>
      <c r="M129" s="148"/>
      <c r="T129" s="54"/>
      <c r="AT129" s="18" t="s">
        <v>177</v>
      </c>
      <c r="AU129" s="18" t="s">
        <v>85</v>
      </c>
    </row>
    <row r="130" spans="2:65" s="12" customFormat="1" ht="11.25">
      <c r="B130" s="149"/>
      <c r="D130" s="150" t="s">
        <v>179</v>
      </c>
      <c r="E130" s="151" t="s">
        <v>19</v>
      </c>
      <c r="F130" s="152" t="s">
        <v>1294</v>
      </c>
      <c r="H130" s="151" t="s">
        <v>19</v>
      </c>
      <c r="I130" s="153"/>
      <c r="L130" s="149"/>
      <c r="M130" s="154"/>
      <c r="T130" s="155"/>
      <c r="AT130" s="151" t="s">
        <v>179</v>
      </c>
      <c r="AU130" s="151" t="s">
        <v>85</v>
      </c>
      <c r="AV130" s="12" t="s">
        <v>83</v>
      </c>
      <c r="AW130" s="12" t="s">
        <v>37</v>
      </c>
      <c r="AX130" s="12" t="s">
        <v>76</v>
      </c>
      <c r="AY130" s="151" t="s">
        <v>168</v>
      </c>
    </row>
    <row r="131" spans="2:65" s="13" customFormat="1" ht="11.25">
      <c r="B131" s="156"/>
      <c r="D131" s="150" t="s">
        <v>179</v>
      </c>
      <c r="E131" s="157" t="s">
        <v>19</v>
      </c>
      <c r="F131" s="158" t="s">
        <v>1295</v>
      </c>
      <c r="H131" s="159">
        <v>2</v>
      </c>
      <c r="I131" s="160"/>
      <c r="L131" s="156"/>
      <c r="M131" s="161"/>
      <c r="T131" s="162"/>
      <c r="AT131" s="157" t="s">
        <v>179</v>
      </c>
      <c r="AU131" s="157" t="s">
        <v>85</v>
      </c>
      <c r="AV131" s="13" t="s">
        <v>85</v>
      </c>
      <c r="AW131" s="13" t="s">
        <v>37</v>
      </c>
      <c r="AX131" s="13" t="s">
        <v>76</v>
      </c>
      <c r="AY131" s="157" t="s">
        <v>168</v>
      </c>
    </row>
    <row r="132" spans="2:65" s="14" customFormat="1" ht="11.25">
      <c r="B132" s="163"/>
      <c r="D132" s="150" t="s">
        <v>179</v>
      </c>
      <c r="E132" s="164" t="s">
        <v>19</v>
      </c>
      <c r="F132" s="165" t="s">
        <v>183</v>
      </c>
      <c r="H132" s="166">
        <v>2</v>
      </c>
      <c r="I132" s="167"/>
      <c r="L132" s="163"/>
      <c r="M132" s="168"/>
      <c r="T132" s="169"/>
      <c r="AT132" s="164" t="s">
        <v>179</v>
      </c>
      <c r="AU132" s="164" t="s">
        <v>85</v>
      </c>
      <c r="AV132" s="14" t="s">
        <v>175</v>
      </c>
      <c r="AW132" s="14" t="s">
        <v>37</v>
      </c>
      <c r="AX132" s="14" t="s">
        <v>83</v>
      </c>
      <c r="AY132" s="164" t="s">
        <v>168</v>
      </c>
    </row>
    <row r="133" spans="2:65" s="1" customFormat="1" ht="37.9" customHeight="1">
      <c r="B133" s="33"/>
      <c r="C133" s="132" t="s">
        <v>248</v>
      </c>
      <c r="D133" s="132" t="s">
        <v>170</v>
      </c>
      <c r="E133" s="133" t="s">
        <v>1316</v>
      </c>
      <c r="F133" s="134" t="s">
        <v>1317</v>
      </c>
      <c r="G133" s="135" t="s">
        <v>186</v>
      </c>
      <c r="H133" s="136">
        <v>2</v>
      </c>
      <c r="I133" s="137"/>
      <c r="J133" s="138">
        <f>ROUND(I133*H133,2)</f>
        <v>0</v>
      </c>
      <c r="K133" s="134" t="s">
        <v>174</v>
      </c>
      <c r="L133" s="33"/>
      <c r="M133" s="139" t="s">
        <v>19</v>
      </c>
      <c r="N133" s="140" t="s">
        <v>47</v>
      </c>
      <c r="P133" s="141">
        <f>O133*H133</f>
        <v>0</v>
      </c>
      <c r="Q133" s="141">
        <v>3.46E-3</v>
      </c>
      <c r="R133" s="141">
        <f>Q133*H133</f>
        <v>6.9199999999999999E-3</v>
      </c>
      <c r="S133" s="141">
        <v>0</v>
      </c>
      <c r="T133" s="142">
        <f>S133*H133</f>
        <v>0</v>
      </c>
      <c r="AR133" s="143" t="s">
        <v>175</v>
      </c>
      <c r="AT133" s="143" t="s">
        <v>170</v>
      </c>
      <c r="AU133" s="143" t="s">
        <v>85</v>
      </c>
      <c r="AY133" s="18" t="s">
        <v>168</v>
      </c>
      <c r="BE133" s="144">
        <f>IF(N133="základní",J133,0)</f>
        <v>0</v>
      </c>
      <c r="BF133" s="144">
        <f>IF(N133="snížená",J133,0)</f>
        <v>0</v>
      </c>
      <c r="BG133" s="144">
        <f>IF(N133="zákl. přenesená",J133,0)</f>
        <v>0</v>
      </c>
      <c r="BH133" s="144">
        <f>IF(N133="sníž. přenesená",J133,0)</f>
        <v>0</v>
      </c>
      <c r="BI133" s="144">
        <f>IF(N133="nulová",J133,0)</f>
        <v>0</v>
      </c>
      <c r="BJ133" s="18" t="s">
        <v>83</v>
      </c>
      <c r="BK133" s="144">
        <f>ROUND(I133*H133,2)</f>
        <v>0</v>
      </c>
      <c r="BL133" s="18" t="s">
        <v>175</v>
      </c>
      <c r="BM133" s="143" t="s">
        <v>1318</v>
      </c>
    </row>
    <row r="134" spans="2:65" s="1" customFormat="1" ht="11.25">
      <c r="B134" s="33"/>
      <c r="D134" s="145" t="s">
        <v>177</v>
      </c>
      <c r="F134" s="146" t="s">
        <v>1319</v>
      </c>
      <c r="I134" s="147"/>
      <c r="L134" s="33"/>
      <c r="M134" s="148"/>
      <c r="T134" s="54"/>
      <c r="AT134" s="18" t="s">
        <v>177</v>
      </c>
      <c r="AU134" s="18" t="s">
        <v>85</v>
      </c>
    </row>
    <row r="135" spans="2:65" s="12" customFormat="1" ht="11.25">
      <c r="B135" s="149"/>
      <c r="D135" s="150" t="s">
        <v>179</v>
      </c>
      <c r="E135" s="151" t="s">
        <v>19</v>
      </c>
      <c r="F135" s="152" t="s">
        <v>1294</v>
      </c>
      <c r="H135" s="151" t="s">
        <v>19</v>
      </c>
      <c r="I135" s="153"/>
      <c r="L135" s="149"/>
      <c r="M135" s="154"/>
      <c r="T135" s="155"/>
      <c r="AT135" s="151" t="s">
        <v>179</v>
      </c>
      <c r="AU135" s="151" t="s">
        <v>85</v>
      </c>
      <c r="AV135" s="12" t="s">
        <v>83</v>
      </c>
      <c r="AW135" s="12" t="s">
        <v>37</v>
      </c>
      <c r="AX135" s="12" t="s">
        <v>76</v>
      </c>
      <c r="AY135" s="151" t="s">
        <v>168</v>
      </c>
    </row>
    <row r="136" spans="2:65" s="13" customFormat="1" ht="11.25">
      <c r="B136" s="156"/>
      <c r="D136" s="150" t="s">
        <v>179</v>
      </c>
      <c r="E136" s="157" t="s">
        <v>19</v>
      </c>
      <c r="F136" s="158" t="s">
        <v>1295</v>
      </c>
      <c r="H136" s="159">
        <v>2</v>
      </c>
      <c r="I136" s="160"/>
      <c r="L136" s="156"/>
      <c r="M136" s="161"/>
      <c r="T136" s="162"/>
      <c r="AT136" s="157" t="s">
        <v>179</v>
      </c>
      <c r="AU136" s="157" t="s">
        <v>85</v>
      </c>
      <c r="AV136" s="13" t="s">
        <v>85</v>
      </c>
      <c r="AW136" s="13" t="s">
        <v>37</v>
      </c>
      <c r="AX136" s="13" t="s">
        <v>76</v>
      </c>
      <c r="AY136" s="157" t="s">
        <v>168</v>
      </c>
    </row>
    <row r="137" spans="2:65" s="14" customFormat="1" ht="11.25">
      <c r="B137" s="163"/>
      <c r="D137" s="150" t="s">
        <v>179</v>
      </c>
      <c r="E137" s="164" t="s">
        <v>19</v>
      </c>
      <c r="F137" s="165" t="s">
        <v>183</v>
      </c>
      <c r="H137" s="166">
        <v>2</v>
      </c>
      <c r="I137" s="167"/>
      <c r="L137" s="163"/>
      <c r="M137" s="168"/>
      <c r="T137" s="169"/>
      <c r="AT137" s="164" t="s">
        <v>179</v>
      </c>
      <c r="AU137" s="164" t="s">
        <v>85</v>
      </c>
      <c r="AV137" s="14" t="s">
        <v>175</v>
      </c>
      <c r="AW137" s="14" t="s">
        <v>37</v>
      </c>
      <c r="AX137" s="14" t="s">
        <v>83</v>
      </c>
      <c r="AY137" s="164" t="s">
        <v>168</v>
      </c>
    </row>
    <row r="138" spans="2:65" s="1" customFormat="1" ht="24.2" customHeight="1">
      <c r="B138" s="33"/>
      <c r="C138" s="132" t="s">
        <v>272</v>
      </c>
      <c r="D138" s="132" t="s">
        <v>170</v>
      </c>
      <c r="E138" s="133" t="s">
        <v>1320</v>
      </c>
      <c r="F138" s="134" t="s">
        <v>1321</v>
      </c>
      <c r="G138" s="135" t="s">
        <v>173</v>
      </c>
      <c r="H138" s="136">
        <v>3</v>
      </c>
      <c r="I138" s="137"/>
      <c r="J138" s="138">
        <f>ROUND(I138*H138,2)</f>
        <v>0</v>
      </c>
      <c r="K138" s="134" t="s">
        <v>174</v>
      </c>
      <c r="L138" s="33"/>
      <c r="M138" s="139" t="s">
        <v>19</v>
      </c>
      <c r="N138" s="140" t="s">
        <v>47</v>
      </c>
      <c r="P138" s="141">
        <f>O138*H138</f>
        <v>0</v>
      </c>
      <c r="Q138" s="141">
        <v>0</v>
      </c>
      <c r="R138" s="141">
        <f>Q138*H138</f>
        <v>0</v>
      </c>
      <c r="S138" s="141">
        <v>0</v>
      </c>
      <c r="T138" s="142">
        <f>S138*H138</f>
        <v>0</v>
      </c>
      <c r="AR138" s="143" t="s">
        <v>175</v>
      </c>
      <c r="AT138" s="143" t="s">
        <v>170</v>
      </c>
      <c r="AU138" s="143" t="s">
        <v>85</v>
      </c>
      <c r="AY138" s="18" t="s">
        <v>168</v>
      </c>
      <c r="BE138" s="144">
        <f>IF(N138="základní",J138,0)</f>
        <v>0</v>
      </c>
      <c r="BF138" s="144">
        <f>IF(N138="snížená",J138,0)</f>
        <v>0</v>
      </c>
      <c r="BG138" s="144">
        <f>IF(N138="zákl. přenesená",J138,0)</f>
        <v>0</v>
      </c>
      <c r="BH138" s="144">
        <f>IF(N138="sníž. přenesená",J138,0)</f>
        <v>0</v>
      </c>
      <c r="BI138" s="144">
        <f>IF(N138="nulová",J138,0)</f>
        <v>0</v>
      </c>
      <c r="BJ138" s="18" t="s">
        <v>83</v>
      </c>
      <c r="BK138" s="144">
        <f>ROUND(I138*H138,2)</f>
        <v>0</v>
      </c>
      <c r="BL138" s="18" t="s">
        <v>175</v>
      </c>
      <c r="BM138" s="143" t="s">
        <v>1322</v>
      </c>
    </row>
    <row r="139" spans="2:65" s="1" customFormat="1" ht="11.25">
      <c r="B139" s="33"/>
      <c r="D139" s="145" t="s">
        <v>177</v>
      </c>
      <c r="F139" s="146" t="s">
        <v>1323</v>
      </c>
      <c r="I139" s="147"/>
      <c r="L139" s="33"/>
      <c r="M139" s="148"/>
      <c r="T139" s="54"/>
      <c r="AT139" s="18" t="s">
        <v>177</v>
      </c>
      <c r="AU139" s="18" t="s">
        <v>85</v>
      </c>
    </row>
    <row r="140" spans="2:65" s="12" customFormat="1" ht="11.25">
      <c r="B140" s="149"/>
      <c r="D140" s="150" t="s">
        <v>179</v>
      </c>
      <c r="E140" s="151" t="s">
        <v>19</v>
      </c>
      <c r="F140" s="152" t="s">
        <v>1294</v>
      </c>
      <c r="H140" s="151" t="s">
        <v>19</v>
      </c>
      <c r="I140" s="153"/>
      <c r="L140" s="149"/>
      <c r="M140" s="154"/>
      <c r="T140" s="155"/>
      <c r="AT140" s="151" t="s">
        <v>179</v>
      </c>
      <c r="AU140" s="151" t="s">
        <v>85</v>
      </c>
      <c r="AV140" s="12" t="s">
        <v>83</v>
      </c>
      <c r="AW140" s="12" t="s">
        <v>37</v>
      </c>
      <c r="AX140" s="12" t="s">
        <v>76</v>
      </c>
      <c r="AY140" s="151" t="s">
        <v>168</v>
      </c>
    </row>
    <row r="141" spans="2:65" s="13" customFormat="1" ht="11.25">
      <c r="B141" s="156"/>
      <c r="D141" s="150" t="s">
        <v>179</v>
      </c>
      <c r="E141" s="157" t="s">
        <v>19</v>
      </c>
      <c r="F141" s="158" t="s">
        <v>1324</v>
      </c>
      <c r="H141" s="159">
        <v>3</v>
      </c>
      <c r="I141" s="160"/>
      <c r="L141" s="156"/>
      <c r="M141" s="161"/>
      <c r="T141" s="162"/>
      <c r="AT141" s="157" t="s">
        <v>179</v>
      </c>
      <c r="AU141" s="157" t="s">
        <v>85</v>
      </c>
      <c r="AV141" s="13" t="s">
        <v>85</v>
      </c>
      <c r="AW141" s="13" t="s">
        <v>37</v>
      </c>
      <c r="AX141" s="13" t="s">
        <v>76</v>
      </c>
      <c r="AY141" s="157" t="s">
        <v>168</v>
      </c>
    </row>
    <row r="142" spans="2:65" s="14" customFormat="1" ht="11.25">
      <c r="B142" s="163"/>
      <c r="D142" s="150" t="s">
        <v>179</v>
      </c>
      <c r="E142" s="164" t="s">
        <v>19</v>
      </c>
      <c r="F142" s="165" t="s">
        <v>183</v>
      </c>
      <c r="H142" s="166">
        <v>3</v>
      </c>
      <c r="I142" s="167"/>
      <c r="L142" s="163"/>
      <c r="M142" s="168"/>
      <c r="T142" s="169"/>
      <c r="AT142" s="164" t="s">
        <v>179</v>
      </c>
      <c r="AU142" s="164" t="s">
        <v>85</v>
      </c>
      <c r="AV142" s="14" t="s">
        <v>175</v>
      </c>
      <c r="AW142" s="14" t="s">
        <v>37</v>
      </c>
      <c r="AX142" s="14" t="s">
        <v>83</v>
      </c>
      <c r="AY142" s="164" t="s">
        <v>168</v>
      </c>
    </row>
    <row r="143" spans="2:65" s="1" customFormat="1" ht="16.5" customHeight="1">
      <c r="B143" s="33"/>
      <c r="C143" s="181" t="s">
        <v>8</v>
      </c>
      <c r="D143" s="181" t="s">
        <v>446</v>
      </c>
      <c r="E143" s="182" t="s">
        <v>1325</v>
      </c>
      <c r="F143" s="183" t="s">
        <v>1326</v>
      </c>
      <c r="G143" s="184" t="s">
        <v>283</v>
      </c>
      <c r="H143" s="185">
        <v>0.3</v>
      </c>
      <c r="I143" s="186"/>
      <c r="J143" s="187">
        <f>ROUND(I143*H143,2)</f>
        <v>0</v>
      </c>
      <c r="K143" s="183" t="s">
        <v>174</v>
      </c>
      <c r="L143" s="188"/>
      <c r="M143" s="189" t="s">
        <v>19</v>
      </c>
      <c r="N143" s="190" t="s">
        <v>47</v>
      </c>
      <c r="P143" s="141">
        <f>O143*H143</f>
        <v>0</v>
      </c>
      <c r="Q143" s="141">
        <v>0.2</v>
      </c>
      <c r="R143" s="141">
        <f>Q143*H143</f>
        <v>0.06</v>
      </c>
      <c r="S143" s="141">
        <v>0</v>
      </c>
      <c r="T143" s="142">
        <f>S143*H143</f>
        <v>0</v>
      </c>
      <c r="AR143" s="143" t="s">
        <v>230</v>
      </c>
      <c r="AT143" s="143" t="s">
        <v>446</v>
      </c>
      <c r="AU143" s="143" t="s">
        <v>85</v>
      </c>
      <c r="AY143" s="18" t="s">
        <v>168</v>
      </c>
      <c r="BE143" s="144">
        <f>IF(N143="základní",J143,0)</f>
        <v>0</v>
      </c>
      <c r="BF143" s="144">
        <f>IF(N143="snížená",J143,0)</f>
        <v>0</v>
      </c>
      <c r="BG143" s="144">
        <f>IF(N143="zákl. přenesená",J143,0)</f>
        <v>0</v>
      </c>
      <c r="BH143" s="144">
        <f>IF(N143="sníž. přenesená",J143,0)</f>
        <v>0</v>
      </c>
      <c r="BI143" s="144">
        <f>IF(N143="nulová",J143,0)</f>
        <v>0</v>
      </c>
      <c r="BJ143" s="18" t="s">
        <v>83</v>
      </c>
      <c r="BK143" s="144">
        <f>ROUND(I143*H143,2)</f>
        <v>0</v>
      </c>
      <c r="BL143" s="18" t="s">
        <v>175</v>
      </c>
      <c r="BM143" s="143" t="s">
        <v>1327</v>
      </c>
    </row>
    <row r="144" spans="2:65" s="12" customFormat="1" ht="11.25">
      <c r="B144" s="149"/>
      <c r="D144" s="150" t="s">
        <v>179</v>
      </c>
      <c r="E144" s="151" t="s">
        <v>19</v>
      </c>
      <c r="F144" s="152" t="s">
        <v>1328</v>
      </c>
      <c r="H144" s="151" t="s">
        <v>19</v>
      </c>
      <c r="I144" s="153"/>
      <c r="L144" s="149"/>
      <c r="M144" s="154"/>
      <c r="T144" s="155"/>
      <c r="AT144" s="151" t="s">
        <v>179</v>
      </c>
      <c r="AU144" s="151" t="s">
        <v>85</v>
      </c>
      <c r="AV144" s="12" t="s">
        <v>83</v>
      </c>
      <c r="AW144" s="12" t="s">
        <v>37</v>
      </c>
      <c r="AX144" s="12" t="s">
        <v>76</v>
      </c>
      <c r="AY144" s="151" t="s">
        <v>168</v>
      </c>
    </row>
    <row r="145" spans="2:65" s="13" customFormat="1" ht="11.25">
      <c r="B145" s="156"/>
      <c r="D145" s="150" t="s">
        <v>179</v>
      </c>
      <c r="E145" s="157" t="s">
        <v>19</v>
      </c>
      <c r="F145" s="158" t="s">
        <v>1329</v>
      </c>
      <c r="H145" s="159">
        <v>0.3</v>
      </c>
      <c r="I145" s="160"/>
      <c r="L145" s="156"/>
      <c r="M145" s="161"/>
      <c r="T145" s="162"/>
      <c r="AT145" s="157" t="s">
        <v>179</v>
      </c>
      <c r="AU145" s="157" t="s">
        <v>85</v>
      </c>
      <c r="AV145" s="13" t="s">
        <v>85</v>
      </c>
      <c r="AW145" s="13" t="s">
        <v>37</v>
      </c>
      <c r="AX145" s="13" t="s">
        <v>76</v>
      </c>
      <c r="AY145" s="157" t="s">
        <v>168</v>
      </c>
    </row>
    <row r="146" spans="2:65" s="14" customFormat="1" ht="11.25">
      <c r="B146" s="163"/>
      <c r="D146" s="150" t="s">
        <v>179</v>
      </c>
      <c r="E146" s="164" t="s">
        <v>19</v>
      </c>
      <c r="F146" s="165" t="s">
        <v>183</v>
      </c>
      <c r="H146" s="166">
        <v>0.3</v>
      </c>
      <c r="I146" s="167"/>
      <c r="L146" s="163"/>
      <c r="M146" s="168"/>
      <c r="T146" s="169"/>
      <c r="AT146" s="164" t="s">
        <v>179</v>
      </c>
      <c r="AU146" s="164" t="s">
        <v>85</v>
      </c>
      <c r="AV146" s="14" t="s">
        <v>175</v>
      </c>
      <c r="AW146" s="14" t="s">
        <v>37</v>
      </c>
      <c r="AX146" s="14" t="s">
        <v>83</v>
      </c>
      <c r="AY146" s="164" t="s">
        <v>168</v>
      </c>
    </row>
    <row r="147" spans="2:65" s="1" customFormat="1" ht="21.75" customHeight="1">
      <c r="B147" s="33"/>
      <c r="C147" s="132" t="s">
        <v>288</v>
      </c>
      <c r="D147" s="132" t="s">
        <v>170</v>
      </c>
      <c r="E147" s="133" t="s">
        <v>1330</v>
      </c>
      <c r="F147" s="134" t="s">
        <v>1331</v>
      </c>
      <c r="G147" s="135" t="s">
        <v>283</v>
      </c>
      <c r="H147" s="136">
        <v>0.3</v>
      </c>
      <c r="I147" s="137"/>
      <c r="J147" s="138">
        <f>ROUND(I147*H147,2)</f>
        <v>0</v>
      </c>
      <c r="K147" s="134" t="s">
        <v>174</v>
      </c>
      <c r="L147" s="33"/>
      <c r="M147" s="139" t="s">
        <v>19</v>
      </c>
      <c r="N147" s="140" t="s">
        <v>47</v>
      </c>
      <c r="P147" s="141">
        <f>O147*H147</f>
        <v>0</v>
      </c>
      <c r="Q147" s="141">
        <v>0</v>
      </c>
      <c r="R147" s="141">
        <f>Q147*H147</f>
        <v>0</v>
      </c>
      <c r="S147" s="141">
        <v>0</v>
      </c>
      <c r="T147" s="142">
        <f>S147*H147</f>
        <v>0</v>
      </c>
      <c r="AR147" s="143" t="s">
        <v>175</v>
      </c>
      <c r="AT147" s="143" t="s">
        <v>170</v>
      </c>
      <c r="AU147" s="143" t="s">
        <v>85</v>
      </c>
      <c r="AY147" s="18" t="s">
        <v>168</v>
      </c>
      <c r="BE147" s="144">
        <f>IF(N147="základní",J147,0)</f>
        <v>0</v>
      </c>
      <c r="BF147" s="144">
        <f>IF(N147="snížená",J147,0)</f>
        <v>0</v>
      </c>
      <c r="BG147" s="144">
        <f>IF(N147="zákl. přenesená",J147,0)</f>
        <v>0</v>
      </c>
      <c r="BH147" s="144">
        <f>IF(N147="sníž. přenesená",J147,0)</f>
        <v>0</v>
      </c>
      <c r="BI147" s="144">
        <f>IF(N147="nulová",J147,0)</f>
        <v>0</v>
      </c>
      <c r="BJ147" s="18" t="s">
        <v>83</v>
      </c>
      <c r="BK147" s="144">
        <f>ROUND(I147*H147,2)</f>
        <v>0</v>
      </c>
      <c r="BL147" s="18" t="s">
        <v>175</v>
      </c>
      <c r="BM147" s="143" t="s">
        <v>1332</v>
      </c>
    </row>
    <row r="148" spans="2:65" s="1" customFormat="1" ht="11.25">
      <c r="B148" s="33"/>
      <c r="D148" s="145" t="s">
        <v>177</v>
      </c>
      <c r="F148" s="146" t="s">
        <v>1333</v>
      </c>
      <c r="I148" s="147"/>
      <c r="L148" s="33"/>
      <c r="M148" s="148"/>
      <c r="T148" s="54"/>
      <c r="AT148" s="18" t="s">
        <v>177</v>
      </c>
      <c r="AU148" s="18" t="s">
        <v>85</v>
      </c>
    </row>
    <row r="149" spans="2:65" s="12" customFormat="1" ht="11.25">
      <c r="B149" s="149"/>
      <c r="D149" s="150" t="s">
        <v>179</v>
      </c>
      <c r="E149" s="151" t="s">
        <v>19</v>
      </c>
      <c r="F149" s="152" t="s">
        <v>1294</v>
      </c>
      <c r="H149" s="151" t="s">
        <v>19</v>
      </c>
      <c r="I149" s="153"/>
      <c r="L149" s="149"/>
      <c r="M149" s="154"/>
      <c r="T149" s="155"/>
      <c r="AT149" s="151" t="s">
        <v>179</v>
      </c>
      <c r="AU149" s="151" t="s">
        <v>85</v>
      </c>
      <c r="AV149" s="12" t="s">
        <v>83</v>
      </c>
      <c r="AW149" s="12" t="s">
        <v>37</v>
      </c>
      <c r="AX149" s="12" t="s">
        <v>76</v>
      </c>
      <c r="AY149" s="151" t="s">
        <v>168</v>
      </c>
    </row>
    <row r="150" spans="2:65" s="12" customFormat="1" ht="11.25">
      <c r="B150" s="149"/>
      <c r="D150" s="150" t="s">
        <v>179</v>
      </c>
      <c r="E150" s="151" t="s">
        <v>19</v>
      </c>
      <c r="F150" s="152" t="s">
        <v>1334</v>
      </c>
      <c r="H150" s="151" t="s">
        <v>19</v>
      </c>
      <c r="I150" s="153"/>
      <c r="L150" s="149"/>
      <c r="M150" s="154"/>
      <c r="T150" s="155"/>
      <c r="AT150" s="151" t="s">
        <v>179</v>
      </c>
      <c r="AU150" s="151" t="s">
        <v>85</v>
      </c>
      <c r="AV150" s="12" t="s">
        <v>83</v>
      </c>
      <c r="AW150" s="12" t="s">
        <v>37</v>
      </c>
      <c r="AX150" s="12" t="s">
        <v>76</v>
      </c>
      <c r="AY150" s="151" t="s">
        <v>168</v>
      </c>
    </row>
    <row r="151" spans="2:65" s="13" customFormat="1" ht="11.25">
      <c r="B151" s="156"/>
      <c r="D151" s="150" t="s">
        <v>179</v>
      </c>
      <c r="E151" s="157" t="s">
        <v>19</v>
      </c>
      <c r="F151" s="158" t="s">
        <v>1335</v>
      </c>
      <c r="H151" s="159">
        <v>0.3</v>
      </c>
      <c r="I151" s="160"/>
      <c r="L151" s="156"/>
      <c r="M151" s="161"/>
      <c r="T151" s="162"/>
      <c r="AT151" s="157" t="s">
        <v>179</v>
      </c>
      <c r="AU151" s="157" t="s">
        <v>85</v>
      </c>
      <c r="AV151" s="13" t="s">
        <v>85</v>
      </c>
      <c r="AW151" s="13" t="s">
        <v>37</v>
      </c>
      <c r="AX151" s="13" t="s">
        <v>76</v>
      </c>
      <c r="AY151" s="157" t="s">
        <v>168</v>
      </c>
    </row>
    <row r="152" spans="2:65" s="14" customFormat="1" ht="11.25">
      <c r="B152" s="163"/>
      <c r="D152" s="150" t="s">
        <v>179</v>
      </c>
      <c r="E152" s="164" t="s">
        <v>19</v>
      </c>
      <c r="F152" s="165" t="s">
        <v>183</v>
      </c>
      <c r="H152" s="166">
        <v>0.3</v>
      </c>
      <c r="I152" s="167"/>
      <c r="L152" s="163"/>
      <c r="M152" s="168"/>
      <c r="T152" s="169"/>
      <c r="AT152" s="164" t="s">
        <v>179</v>
      </c>
      <c r="AU152" s="164" t="s">
        <v>85</v>
      </c>
      <c r="AV152" s="14" t="s">
        <v>175</v>
      </c>
      <c r="AW152" s="14" t="s">
        <v>37</v>
      </c>
      <c r="AX152" s="14" t="s">
        <v>83</v>
      </c>
      <c r="AY152" s="164" t="s">
        <v>168</v>
      </c>
    </row>
    <row r="153" spans="2:65" s="1" customFormat="1" ht="21.75" customHeight="1">
      <c r="B153" s="33"/>
      <c r="C153" s="132" t="s">
        <v>295</v>
      </c>
      <c r="D153" s="132" t="s">
        <v>170</v>
      </c>
      <c r="E153" s="133" t="s">
        <v>1336</v>
      </c>
      <c r="F153" s="134" t="s">
        <v>1337</v>
      </c>
      <c r="G153" s="135" t="s">
        <v>283</v>
      </c>
      <c r="H153" s="136">
        <v>0.3</v>
      </c>
      <c r="I153" s="137"/>
      <c r="J153" s="138">
        <f>ROUND(I153*H153,2)</f>
        <v>0</v>
      </c>
      <c r="K153" s="134" t="s">
        <v>174</v>
      </c>
      <c r="L153" s="33"/>
      <c r="M153" s="139" t="s">
        <v>19</v>
      </c>
      <c r="N153" s="140" t="s">
        <v>47</v>
      </c>
      <c r="P153" s="141">
        <f>O153*H153</f>
        <v>0</v>
      </c>
      <c r="Q153" s="141">
        <v>0</v>
      </c>
      <c r="R153" s="141">
        <f>Q153*H153</f>
        <v>0</v>
      </c>
      <c r="S153" s="141">
        <v>0</v>
      </c>
      <c r="T153" s="142">
        <f>S153*H153</f>
        <v>0</v>
      </c>
      <c r="AR153" s="143" t="s">
        <v>175</v>
      </c>
      <c r="AT153" s="143" t="s">
        <v>170</v>
      </c>
      <c r="AU153" s="143" t="s">
        <v>85</v>
      </c>
      <c r="AY153" s="18" t="s">
        <v>168</v>
      </c>
      <c r="BE153" s="144">
        <f>IF(N153="základní",J153,0)</f>
        <v>0</v>
      </c>
      <c r="BF153" s="144">
        <f>IF(N153="snížená",J153,0)</f>
        <v>0</v>
      </c>
      <c r="BG153" s="144">
        <f>IF(N153="zákl. přenesená",J153,0)</f>
        <v>0</v>
      </c>
      <c r="BH153" s="144">
        <f>IF(N153="sníž. přenesená",J153,0)</f>
        <v>0</v>
      </c>
      <c r="BI153" s="144">
        <f>IF(N153="nulová",J153,0)</f>
        <v>0</v>
      </c>
      <c r="BJ153" s="18" t="s">
        <v>83</v>
      </c>
      <c r="BK153" s="144">
        <f>ROUND(I153*H153,2)</f>
        <v>0</v>
      </c>
      <c r="BL153" s="18" t="s">
        <v>175</v>
      </c>
      <c r="BM153" s="143" t="s">
        <v>1338</v>
      </c>
    </row>
    <row r="154" spans="2:65" s="1" customFormat="1" ht="11.25">
      <c r="B154" s="33"/>
      <c r="D154" s="145" t="s">
        <v>177</v>
      </c>
      <c r="F154" s="146" t="s">
        <v>1339</v>
      </c>
      <c r="I154" s="147"/>
      <c r="L154" s="33"/>
      <c r="M154" s="148"/>
      <c r="T154" s="54"/>
      <c r="AT154" s="18" t="s">
        <v>177</v>
      </c>
      <c r="AU154" s="18" t="s">
        <v>85</v>
      </c>
    </row>
    <row r="155" spans="2:65" s="13" customFormat="1" ht="11.25">
      <c r="B155" s="156"/>
      <c r="D155" s="150" t="s">
        <v>179</v>
      </c>
      <c r="E155" s="157" t="s">
        <v>19</v>
      </c>
      <c r="F155" s="158" t="s">
        <v>1340</v>
      </c>
      <c r="H155" s="159">
        <v>0.3</v>
      </c>
      <c r="I155" s="160"/>
      <c r="L155" s="156"/>
      <c r="M155" s="161"/>
      <c r="T155" s="162"/>
      <c r="AT155" s="157" t="s">
        <v>179</v>
      </c>
      <c r="AU155" s="157" t="s">
        <v>85</v>
      </c>
      <c r="AV155" s="13" t="s">
        <v>85</v>
      </c>
      <c r="AW155" s="13" t="s">
        <v>37</v>
      </c>
      <c r="AX155" s="13" t="s">
        <v>76</v>
      </c>
      <c r="AY155" s="157" t="s">
        <v>168</v>
      </c>
    </row>
    <row r="156" spans="2:65" s="14" customFormat="1" ht="11.25">
      <c r="B156" s="163"/>
      <c r="D156" s="150" t="s">
        <v>179</v>
      </c>
      <c r="E156" s="164" t="s">
        <v>19</v>
      </c>
      <c r="F156" s="165" t="s">
        <v>183</v>
      </c>
      <c r="H156" s="166">
        <v>0.3</v>
      </c>
      <c r="I156" s="167"/>
      <c r="L156" s="163"/>
      <c r="M156" s="168"/>
      <c r="T156" s="169"/>
      <c r="AT156" s="164" t="s">
        <v>179</v>
      </c>
      <c r="AU156" s="164" t="s">
        <v>85</v>
      </c>
      <c r="AV156" s="14" t="s">
        <v>175</v>
      </c>
      <c r="AW156" s="14" t="s">
        <v>37</v>
      </c>
      <c r="AX156" s="14" t="s">
        <v>83</v>
      </c>
      <c r="AY156" s="164" t="s">
        <v>168</v>
      </c>
    </row>
    <row r="157" spans="2:65" s="1" customFormat="1" ht="16.5" customHeight="1">
      <c r="B157" s="33"/>
      <c r="C157" s="181" t="s">
        <v>302</v>
      </c>
      <c r="D157" s="181" t="s">
        <v>446</v>
      </c>
      <c r="E157" s="182" t="s">
        <v>1341</v>
      </c>
      <c r="F157" s="183" t="s">
        <v>1342</v>
      </c>
      <c r="G157" s="184" t="s">
        <v>283</v>
      </c>
      <c r="H157" s="185">
        <v>0.3</v>
      </c>
      <c r="I157" s="186"/>
      <c r="J157" s="187">
        <f>ROUND(I157*H157,2)</f>
        <v>0</v>
      </c>
      <c r="K157" s="183" t="s">
        <v>174</v>
      </c>
      <c r="L157" s="188"/>
      <c r="M157" s="189" t="s">
        <v>19</v>
      </c>
      <c r="N157" s="190" t="s">
        <v>47</v>
      </c>
      <c r="P157" s="141">
        <f>O157*H157</f>
        <v>0</v>
      </c>
      <c r="Q157" s="141">
        <v>0</v>
      </c>
      <c r="R157" s="141">
        <f>Q157*H157</f>
        <v>0</v>
      </c>
      <c r="S157" s="141">
        <v>0</v>
      </c>
      <c r="T157" s="142">
        <f>S157*H157</f>
        <v>0</v>
      </c>
      <c r="AR157" s="143" t="s">
        <v>230</v>
      </c>
      <c r="AT157" s="143" t="s">
        <v>446</v>
      </c>
      <c r="AU157" s="143" t="s">
        <v>85</v>
      </c>
      <c r="AY157" s="18" t="s">
        <v>168</v>
      </c>
      <c r="BE157" s="144">
        <f>IF(N157="základní",J157,0)</f>
        <v>0</v>
      </c>
      <c r="BF157" s="144">
        <f>IF(N157="snížená",J157,0)</f>
        <v>0</v>
      </c>
      <c r="BG157" s="144">
        <f>IF(N157="zákl. přenesená",J157,0)</f>
        <v>0</v>
      </c>
      <c r="BH157" s="144">
        <f>IF(N157="sníž. přenesená",J157,0)</f>
        <v>0</v>
      </c>
      <c r="BI157" s="144">
        <f>IF(N157="nulová",J157,0)</f>
        <v>0</v>
      </c>
      <c r="BJ157" s="18" t="s">
        <v>83</v>
      </c>
      <c r="BK157" s="144">
        <f>ROUND(I157*H157,2)</f>
        <v>0</v>
      </c>
      <c r="BL157" s="18" t="s">
        <v>175</v>
      </c>
      <c r="BM157" s="143" t="s">
        <v>1343</v>
      </c>
    </row>
    <row r="158" spans="2:65" s="12" customFormat="1" ht="11.25">
      <c r="B158" s="149"/>
      <c r="D158" s="150" t="s">
        <v>179</v>
      </c>
      <c r="E158" s="151" t="s">
        <v>19</v>
      </c>
      <c r="F158" s="152" t="s">
        <v>1344</v>
      </c>
      <c r="H158" s="151" t="s">
        <v>19</v>
      </c>
      <c r="I158" s="153"/>
      <c r="L158" s="149"/>
      <c r="M158" s="154"/>
      <c r="T158" s="155"/>
      <c r="AT158" s="151" t="s">
        <v>179</v>
      </c>
      <c r="AU158" s="151" t="s">
        <v>85</v>
      </c>
      <c r="AV158" s="12" t="s">
        <v>83</v>
      </c>
      <c r="AW158" s="12" t="s">
        <v>37</v>
      </c>
      <c r="AX158" s="12" t="s">
        <v>76</v>
      </c>
      <c r="AY158" s="151" t="s">
        <v>168</v>
      </c>
    </row>
    <row r="159" spans="2:65" s="13" customFormat="1" ht="11.25">
      <c r="B159" s="156"/>
      <c r="D159" s="150" t="s">
        <v>179</v>
      </c>
      <c r="E159" s="157" t="s">
        <v>19</v>
      </c>
      <c r="F159" s="158" t="s">
        <v>1340</v>
      </c>
      <c r="H159" s="159">
        <v>0.3</v>
      </c>
      <c r="I159" s="160"/>
      <c r="L159" s="156"/>
      <c r="M159" s="161"/>
      <c r="T159" s="162"/>
      <c r="AT159" s="157" t="s">
        <v>179</v>
      </c>
      <c r="AU159" s="157" t="s">
        <v>85</v>
      </c>
      <c r="AV159" s="13" t="s">
        <v>85</v>
      </c>
      <c r="AW159" s="13" t="s">
        <v>37</v>
      </c>
      <c r="AX159" s="13" t="s">
        <v>76</v>
      </c>
      <c r="AY159" s="157" t="s">
        <v>168</v>
      </c>
    </row>
    <row r="160" spans="2:65" s="14" customFormat="1" ht="11.25">
      <c r="B160" s="163"/>
      <c r="D160" s="150" t="s">
        <v>179</v>
      </c>
      <c r="E160" s="164" t="s">
        <v>19</v>
      </c>
      <c r="F160" s="165" t="s">
        <v>183</v>
      </c>
      <c r="H160" s="166">
        <v>0.3</v>
      </c>
      <c r="I160" s="167"/>
      <c r="L160" s="163"/>
      <c r="M160" s="191"/>
      <c r="N160" s="192"/>
      <c r="O160" s="192"/>
      <c r="P160" s="192"/>
      <c r="Q160" s="192"/>
      <c r="R160" s="192"/>
      <c r="S160" s="192"/>
      <c r="T160" s="193"/>
      <c r="AT160" s="164" t="s">
        <v>179</v>
      </c>
      <c r="AU160" s="164" t="s">
        <v>85</v>
      </c>
      <c r="AV160" s="14" t="s">
        <v>175</v>
      </c>
      <c r="AW160" s="14" t="s">
        <v>37</v>
      </c>
      <c r="AX160" s="14" t="s">
        <v>83</v>
      </c>
      <c r="AY160" s="164" t="s">
        <v>168</v>
      </c>
    </row>
    <row r="161" spans="2:12" s="1" customFormat="1" ht="6.95" customHeight="1">
      <c r="B161" s="42"/>
      <c r="C161" s="43"/>
      <c r="D161" s="43"/>
      <c r="E161" s="43"/>
      <c r="F161" s="43"/>
      <c r="G161" s="43"/>
      <c r="H161" s="43"/>
      <c r="I161" s="43"/>
      <c r="J161" s="43"/>
      <c r="K161" s="43"/>
      <c r="L161" s="33"/>
    </row>
  </sheetData>
  <sheetProtection algorithmName="SHA-512" hashValue="NzqnwhzzHomWqd/UylTwG0iHS+02fVCokExpdt3ywF2GDdO/Sy4RLagN4VD2VxodFUCee72Hxlt3XIGWhkvjfg==" saltValue="zNVLvhoX8EPZxx1hlzvWQujAiD1ilYGpeXGcjBoCu8IIZOH+RyBMtNFS/KPftAXHB8eItp/x3dg9QYKYUaFBWQ==" spinCount="100000" sheet="1" objects="1" scenarios="1" formatColumns="0" formatRows="0" autoFilter="0"/>
  <autoFilter ref="C86:K160" xr:uid="{00000000-0009-0000-0000-00000D000000}"/>
  <mergeCells count="12">
    <mergeCell ref="E79:H79"/>
    <mergeCell ref="L2:V2"/>
    <mergeCell ref="E50:H50"/>
    <mergeCell ref="E52:H52"/>
    <mergeCell ref="E54:H54"/>
    <mergeCell ref="E75:H75"/>
    <mergeCell ref="E77:H77"/>
    <mergeCell ref="E7:H7"/>
    <mergeCell ref="E9:H9"/>
    <mergeCell ref="E11:H11"/>
    <mergeCell ref="E20:H20"/>
    <mergeCell ref="E29:H29"/>
  </mergeCells>
  <hyperlinks>
    <hyperlink ref="F91" r:id="rId1" xr:uid="{00000000-0004-0000-0D00-000000000000}"/>
    <hyperlink ref="F98" r:id="rId2" xr:uid="{00000000-0004-0000-0D00-000001000000}"/>
    <hyperlink ref="F109" r:id="rId3" xr:uid="{00000000-0004-0000-0D00-000002000000}"/>
    <hyperlink ref="F114" r:id="rId4" xr:uid="{00000000-0004-0000-0D00-000003000000}"/>
    <hyperlink ref="F129" r:id="rId5" xr:uid="{00000000-0004-0000-0D00-000004000000}"/>
    <hyperlink ref="F134" r:id="rId6" xr:uid="{00000000-0004-0000-0D00-000005000000}"/>
    <hyperlink ref="F139" r:id="rId7" xr:uid="{00000000-0004-0000-0D00-000006000000}"/>
    <hyperlink ref="F148" r:id="rId8" xr:uid="{00000000-0004-0000-0D00-000007000000}"/>
    <hyperlink ref="F154" r:id="rId9" xr:uid="{00000000-0004-0000-0D00-000008000000}"/>
  </hyperlinks>
  <pageMargins left="0.39374999999999999" right="0.39374999999999999" top="0.39374999999999999" bottom="0.39374999999999999" header="0" footer="0"/>
  <pageSetup paperSize="9" scale="76" fitToHeight="100" orientation="portrait" blackAndWhite="1" r:id="rId10"/>
  <headerFooter>
    <oddFooter>&amp;CStrana &amp;P z &amp;N</oddFooter>
  </headerFooter>
  <drawing r:id="rId1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BM156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AT2" s="18" t="s">
        <v>138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139</v>
      </c>
      <c r="L4" s="21"/>
      <c r="M4" s="91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20" t="str">
        <f>'Rekapitulace stavby'!K6</f>
        <v>Hanušovice - Holba - rámcový rozpočet úprav oblasti</v>
      </c>
      <c r="F7" s="321"/>
      <c r="G7" s="321"/>
      <c r="H7" s="321"/>
      <c r="L7" s="21"/>
    </row>
    <row r="8" spans="2:46" ht="12" customHeight="1">
      <c r="B8" s="21"/>
      <c r="D8" s="28" t="s">
        <v>140</v>
      </c>
      <c r="L8" s="21"/>
    </row>
    <row r="9" spans="2:46" s="1" customFormat="1" ht="16.5" customHeight="1">
      <c r="B9" s="33"/>
      <c r="E9" s="320" t="s">
        <v>1345</v>
      </c>
      <c r="F9" s="322"/>
      <c r="G9" s="322"/>
      <c r="H9" s="322"/>
      <c r="L9" s="33"/>
    </row>
    <row r="10" spans="2:46" s="1" customFormat="1" ht="12" customHeight="1">
      <c r="B10" s="33"/>
      <c r="D10" s="28" t="s">
        <v>142</v>
      </c>
      <c r="L10" s="33"/>
    </row>
    <row r="11" spans="2:46" s="1" customFormat="1" ht="16.5" customHeight="1">
      <c r="B11" s="33"/>
      <c r="E11" s="284" t="s">
        <v>1346</v>
      </c>
      <c r="F11" s="322"/>
      <c r="G11" s="322"/>
      <c r="H11" s="322"/>
      <c r="L11" s="33"/>
    </row>
    <row r="12" spans="2:46" s="1" customFormat="1" ht="11.25">
      <c r="B12" s="33"/>
      <c r="L12" s="33"/>
    </row>
    <row r="13" spans="2:46" s="1" customFormat="1" ht="12" customHeight="1">
      <c r="B13" s="33"/>
      <c r="D13" s="28" t="s">
        <v>18</v>
      </c>
      <c r="F13" s="26" t="s">
        <v>19</v>
      </c>
      <c r="I13" s="28" t="s">
        <v>20</v>
      </c>
      <c r="J13" s="26" t="s">
        <v>19</v>
      </c>
      <c r="L13" s="33"/>
    </row>
    <row r="14" spans="2:46" s="1" customFormat="1" ht="12" customHeight="1">
      <c r="B14" s="33"/>
      <c r="D14" s="28" t="s">
        <v>21</v>
      </c>
      <c r="F14" s="26" t="s">
        <v>22</v>
      </c>
      <c r="I14" s="28" t="s">
        <v>23</v>
      </c>
      <c r="J14" s="50" t="str">
        <f>'Rekapitulace stavby'!AN8</f>
        <v>4. 8. 2026</v>
      </c>
      <c r="L14" s="33"/>
    </row>
    <row r="15" spans="2:46" s="1" customFormat="1" ht="10.9" customHeight="1">
      <c r="B15" s="33"/>
      <c r="L15" s="33"/>
    </row>
    <row r="16" spans="2:46" s="1" customFormat="1" ht="12" customHeight="1">
      <c r="B16" s="33"/>
      <c r="D16" s="28" t="s">
        <v>25</v>
      </c>
      <c r="I16" s="28" t="s">
        <v>26</v>
      </c>
      <c r="J16" s="26" t="s">
        <v>27</v>
      </c>
      <c r="L16" s="33"/>
    </row>
    <row r="17" spans="2:12" s="1" customFormat="1" ht="18" customHeight="1">
      <c r="B17" s="33"/>
      <c r="E17" s="26" t="s">
        <v>28</v>
      </c>
      <c r="I17" s="28" t="s">
        <v>29</v>
      </c>
      <c r="J17" s="26" t="s">
        <v>30</v>
      </c>
      <c r="L17" s="33"/>
    </row>
    <row r="18" spans="2:12" s="1" customFormat="1" ht="6.95" customHeight="1">
      <c r="B18" s="33"/>
      <c r="L18" s="33"/>
    </row>
    <row r="19" spans="2:12" s="1" customFormat="1" ht="12" customHeight="1">
      <c r="B19" s="33"/>
      <c r="D19" s="28" t="s">
        <v>31</v>
      </c>
      <c r="I19" s="28" t="s">
        <v>26</v>
      </c>
      <c r="J19" s="29" t="str">
        <f>'Rekapitulace stavby'!AN13</f>
        <v>Vyplň údaj</v>
      </c>
      <c r="L19" s="33"/>
    </row>
    <row r="20" spans="2:12" s="1" customFormat="1" ht="18" customHeight="1">
      <c r="B20" s="33"/>
      <c r="E20" s="323" t="str">
        <f>'Rekapitulace stavby'!E14</f>
        <v>Vyplň údaj</v>
      </c>
      <c r="F20" s="290"/>
      <c r="G20" s="290"/>
      <c r="H20" s="290"/>
      <c r="I20" s="28" t="s">
        <v>29</v>
      </c>
      <c r="J20" s="29" t="str">
        <f>'Rekapitulace stavby'!AN14</f>
        <v>Vyplň údaj</v>
      </c>
      <c r="L20" s="33"/>
    </row>
    <row r="21" spans="2:12" s="1" customFormat="1" ht="6.95" customHeight="1">
      <c r="B21" s="33"/>
      <c r="L21" s="33"/>
    </row>
    <row r="22" spans="2:12" s="1" customFormat="1" ht="12" customHeight="1">
      <c r="B22" s="33"/>
      <c r="D22" s="28" t="s">
        <v>33</v>
      </c>
      <c r="I22" s="28" t="s">
        <v>26</v>
      </c>
      <c r="J22" s="26" t="s">
        <v>34</v>
      </c>
      <c r="L22" s="33"/>
    </row>
    <row r="23" spans="2:12" s="1" customFormat="1" ht="18" customHeight="1">
      <c r="B23" s="33"/>
      <c r="E23" s="26" t="s">
        <v>35</v>
      </c>
      <c r="I23" s="28" t="s">
        <v>29</v>
      </c>
      <c r="J23" s="26" t="s">
        <v>36</v>
      </c>
      <c r="L23" s="33"/>
    </row>
    <row r="24" spans="2:12" s="1" customFormat="1" ht="6.95" customHeight="1">
      <c r="B24" s="33"/>
      <c r="L24" s="33"/>
    </row>
    <row r="25" spans="2:12" s="1" customFormat="1" ht="12" customHeight="1">
      <c r="B25" s="33"/>
      <c r="D25" s="28" t="s">
        <v>38</v>
      </c>
      <c r="I25" s="28" t="s">
        <v>26</v>
      </c>
      <c r="J25" s="26" t="s">
        <v>19</v>
      </c>
      <c r="L25" s="33"/>
    </row>
    <row r="26" spans="2:12" s="1" customFormat="1" ht="18" customHeight="1">
      <c r="B26" s="33"/>
      <c r="E26" s="26" t="s">
        <v>39</v>
      </c>
      <c r="I26" s="28" t="s">
        <v>29</v>
      </c>
      <c r="J26" s="26" t="s">
        <v>19</v>
      </c>
      <c r="L26" s="33"/>
    </row>
    <row r="27" spans="2:12" s="1" customFormat="1" ht="6.95" customHeight="1">
      <c r="B27" s="33"/>
      <c r="L27" s="33"/>
    </row>
    <row r="28" spans="2:12" s="1" customFormat="1" ht="12" customHeight="1">
      <c r="B28" s="33"/>
      <c r="D28" s="28" t="s">
        <v>40</v>
      </c>
      <c r="L28" s="33"/>
    </row>
    <row r="29" spans="2:12" s="7" customFormat="1" ht="16.5" customHeight="1">
      <c r="B29" s="92"/>
      <c r="E29" s="295" t="s">
        <v>19</v>
      </c>
      <c r="F29" s="295"/>
      <c r="G29" s="295"/>
      <c r="H29" s="295"/>
      <c r="L29" s="92"/>
    </row>
    <row r="30" spans="2:12" s="1" customFormat="1" ht="6.95" customHeight="1">
      <c r="B30" s="33"/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25.35" customHeight="1">
      <c r="B32" s="33"/>
      <c r="D32" s="93" t="s">
        <v>42</v>
      </c>
      <c r="J32" s="64">
        <f>ROUND(J89, 2)</f>
        <v>0</v>
      </c>
      <c r="L32" s="33"/>
    </row>
    <row r="33" spans="2:12" s="1" customFormat="1" ht="6.95" customHeight="1">
      <c r="B33" s="33"/>
      <c r="D33" s="51"/>
      <c r="E33" s="51"/>
      <c r="F33" s="51"/>
      <c r="G33" s="51"/>
      <c r="H33" s="51"/>
      <c r="I33" s="51"/>
      <c r="J33" s="51"/>
      <c r="K33" s="51"/>
      <c r="L33" s="33"/>
    </row>
    <row r="34" spans="2:12" s="1" customFormat="1" ht="14.45" customHeight="1">
      <c r="B34" s="33"/>
      <c r="F34" s="36" t="s">
        <v>44</v>
      </c>
      <c r="I34" s="36" t="s">
        <v>43</v>
      </c>
      <c r="J34" s="36" t="s">
        <v>45</v>
      </c>
      <c r="L34" s="33"/>
    </row>
    <row r="35" spans="2:12" s="1" customFormat="1" ht="14.45" customHeight="1">
      <c r="B35" s="33"/>
      <c r="D35" s="53" t="s">
        <v>46</v>
      </c>
      <c r="E35" s="28" t="s">
        <v>47</v>
      </c>
      <c r="F35" s="84">
        <f>ROUND((SUM(BE89:BE155)),  2)</f>
        <v>0</v>
      </c>
      <c r="I35" s="94">
        <v>0.21</v>
      </c>
      <c r="J35" s="84">
        <f>ROUND(((SUM(BE89:BE155))*I35),  2)</f>
        <v>0</v>
      </c>
      <c r="L35" s="33"/>
    </row>
    <row r="36" spans="2:12" s="1" customFormat="1" ht="14.45" customHeight="1">
      <c r="B36" s="33"/>
      <c r="E36" s="28" t="s">
        <v>48</v>
      </c>
      <c r="F36" s="84">
        <f>ROUND((SUM(BF89:BF155)),  2)</f>
        <v>0</v>
      </c>
      <c r="I36" s="94">
        <v>0.12</v>
      </c>
      <c r="J36" s="84">
        <f>ROUND(((SUM(BF89:BF155))*I36),  2)</f>
        <v>0</v>
      </c>
      <c r="L36" s="33"/>
    </row>
    <row r="37" spans="2:12" s="1" customFormat="1" ht="14.45" hidden="1" customHeight="1">
      <c r="B37" s="33"/>
      <c r="E37" s="28" t="s">
        <v>49</v>
      </c>
      <c r="F37" s="84">
        <f>ROUND((SUM(BG89:BG155)),  2)</f>
        <v>0</v>
      </c>
      <c r="I37" s="94">
        <v>0.21</v>
      </c>
      <c r="J37" s="84">
        <f>0</f>
        <v>0</v>
      </c>
      <c r="L37" s="33"/>
    </row>
    <row r="38" spans="2:12" s="1" customFormat="1" ht="14.45" hidden="1" customHeight="1">
      <c r="B38" s="33"/>
      <c r="E38" s="28" t="s">
        <v>50</v>
      </c>
      <c r="F38" s="84">
        <f>ROUND((SUM(BH89:BH155)),  2)</f>
        <v>0</v>
      </c>
      <c r="I38" s="94">
        <v>0.12</v>
      </c>
      <c r="J38" s="84">
        <f>0</f>
        <v>0</v>
      </c>
      <c r="L38" s="33"/>
    </row>
    <row r="39" spans="2:12" s="1" customFormat="1" ht="14.45" hidden="1" customHeight="1">
      <c r="B39" s="33"/>
      <c r="E39" s="28" t="s">
        <v>51</v>
      </c>
      <c r="F39" s="84">
        <f>ROUND((SUM(BI89:BI155)),  2)</f>
        <v>0</v>
      </c>
      <c r="I39" s="94">
        <v>0</v>
      </c>
      <c r="J39" s="84">
        <f>0</f>
        <v>0</v>
      </c>
      <c r="L39" s="33"/>
    </row>
    <row r="40" spans="2:12" s="1" customFormat="1" ht="6.95" customHeight="1">
      <c r="B40" s="33"/>
      <c r="L40" s="33"/>
    </row>
    <row r="41" spans="2:12" s="1" customFormat="1" ht="25.35" customHeight="1">
      <c r="B41" s="33"/>
      <c r="C41" s="95"/>
      <c r="D41" s="96" t="s">
        <v>52</v>
      </c>
      <c r="E41" s="55"/>
      <c r="F41" s="55"/>
      <c r="G41" s="97" t="s">
        <v>53</v>
      </c>
      <c r="H41" s="98" t="s">
        <v>54</v>
      </c>
      <c r="I41" s="55"/>
      <c r="J41" s="99">
        <f>SUM(J32:J39)</f>
        <v>0</v>
      </c>
      <c r="K41" s="100"/>
      <c r="L41" s="33"/>
    </row>
    <row r="42" spans="2:12" s="1" customFormat="1" ht="14.45" customHeight="1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33"/>
    </row>
    <row r="46" spans="2:12" s="1" customFormat="1" ht="6.95" customHeight="1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33"/>
    </row>
    <row r="47" spans="2:12" s="1" customFormat="1" ht="24.95" customHeight="1">
      <c r="B47" s="33"/>
      <c r="C47" s="22" t="s">
        <v>144</v>
      </c>
      <c r="L47" s="33"/>
    </row>
    <row r="48" spans="2:12" s="1" customFormat="1" ht="6.95" customHeight="1">
      <c r="B48" s="33"/>
      <c r="L48" s="33"/>
    </row>
    <row r="49" spans="2:47" s="1" customFormat="1" ht="12" customHeight="1">
      <c r="B49" s="33"/>
      <c r="C49" s="28" t="s">
        <v>16</v>
      </c>
      <c r="L49" s="33"/>
    </row>
    <row r="50" spans="2:47" s="1" customFormat="1" ht="16.5" customHeight="1">
      <c r="B50" s="33"/>
      <c r="E50" s="320" t="str">
        <f>E7</f>
        <v>Hanušovice - Holba - rámcový rozpočet úprav oblasti</v>
      </c>
      <c r="F50" s="321"/>
      <c r="G50" s="321"/>
      <c r="H50" s="321"/>
      <c r="L50" s="33"/>
    </row>
    <row r="51" spans="2:47" ht="12" customHeight="1">
      <c r="B51" s="21"/>
      <c r="C51" s="28" t="s">
        <v>140</v>
      </c>
      <c r="L51" s="21"/>
    </row>
    <row r="52" spans="2:47" s="1" customFormat="1" ht="16.5" customHeight="1">
      <c r="B52" s="33"/>
      <c r="E52" s="320" t="s">
        <v>1345</v>
      </c>
      <c r="F52" s="322"/>
      <c r="G52" s="322"/>
      <c r="H52" s="322"/>
      <c r="L52" s="33"/>
    </row>
    <row r="53" spans="2:47" s="1" customFormat="1" ht="12" customHeight="1">
      <c r="B53" s="33"/>
      <c r="C53" s="28" t="s">
        <v>142</v>
      </c>
      <c r="L53" s="33"/>
    </row>
    <row r="54" spans="2:47" s="1" customFormat="1" ht="16.5" customHeight="1">
      <c r="B54" s="33"/>
      <c r="E54" s="284" t="str">
        <f>E11</f>
        <v>SO 901 - VRN</v>
      </c>
      <c r="F54" s="322"/>
      <c r="G54" s="322"/>
      <c r="H54" s="322"/>
      <c r="L54" s="33"/>
    </row>
    <row r="55" spans="2:47" s="1" customFormat="1" ht="6.95" customHeight="1">
      <c r="B55" s="33"/>
      <c r="L55" s="33"/>
    </row>
    <row r="56" spans="2:47" s="1" customFormat="1" ht="12" customHeight="1">
      <c r="B56" s="33"/>
      <c r="C56" s="28" t="s">
        <v>21</v>
      </c>
      <c r="F56" s="26" t="str">
        <f>F14</f>
        <v>k.ú. Hanušovice</v>
      </c>
      <c r="I56" s="28" t="s">
        <v>23</v>
      </c>
      <c r="J56" s="50" t="str">
        <f>IF(J14="","",J14)</f>
        <v>4. 8. 2026</v>
      </c>
      <c r="L56" s="33"/>
    </row>
    <row r="57" spans="2:47" s="1" customFormat="1" ht="6.95" customHeight="1">
      <c r="B57" s="33"/>
      <c r="L57" s="33"/>
    </row>
    <row r="58" spans="2:47" s="1" customFormat="1" ht="15.2" customHeight="1">
      <c r="B58" s="33"/>
      <c r="C58" s="28" t="s">
        <v>25</v>
      </c>
      <c r="F58" s="26" t="str">
        <f>E17</f>
        <v>Město Hanušovice</v>
      </c>
      <c r="I58" s="28" t="s">
        <v>33</v>
      </c>
      <c r="J58" s="31" t="str">
        <f>E23</f>
        <v>Cekr CZ s.r.o.</v>
      </c>
      <c r="L58" s="33"/>
    </row>
    <row r="59" spans="2:47" s="1" customFormat="1" ht="25.7" customHeight="1">
      <c r="B59" s="33"/>
      <c r="C59" s="28" t="s">
        <v>31</v>
      </c>
      <c r="F59" s="26" t="str">
        <f>IF(E20="","",E20)</f>
        <v>Vyplň údaj</v>
      </c>
      <c r="I59" s="28" t="s">
        <v>38</v>
      </c>
      <c r="J59" s="31" t="str">
        <f>E26</f>
        <v>Jan Zamykal, CS ÚRS 2026/I</v>
      </c>
      <c r="L59" s="33"/>
    </row>
    <row r="60" spans="2:47" s="1" customFormat="1" ht="10.35" customHeight="1">
      <c r="B60" s="33"/>
      <c r="L60" s="33"/>
    </row>
    <row r="61" spans="2:47" s="1" customFormat="1" ht="29.25" customHeight="1">
      <c r="B61" s="33"/>
      <c r="C61" s="101" t="s">
        <v>145</v>
      </c>
      <c r="D61" s="95"/>
      <c r="E61" s="95"/>
      <c r="F61" s="95"/>
      <c r="G61" s="95"/>
      <c r="H61" s="95"/>
      <c r="I61" s="95"/>
      <c r="J61" s="102" t="s">
        <v>146</v>
      </c>
      <c r="K61" s="95"/>
      <c r="L61" s="33"/>
    </row>
    <row r="62" spans="2:47" s="1" customFormat="1" ht="10.35" customHeight="1">
      <c r="B62" s="33"/>
      <c r="L62" s="33"/>
    </row>
    <row r="63" spans="2:47" s="1" customFormat="1" ht="22.9" customHeight="1">
      <c r="B63" s="33"/>
      <c r="C63" s="103" t="s">
        <v>74</v>
      </c>
      <c r="J63" s="64">
        <f>J89</f>
        <v>0</v>
      </c>
      <c r="L63" s="33"/>
      <c r="AU63" s="18" t="s">
        <v>147</v>
      </c>
    </row>
    <row r="64" spans="2:47" s="8" customFormat="1" ht="24.95" customHeight="1">
      <c r="B64" s="104"/>
      <c r="D64" s="105" t="s">
        <v>1347</v>
      </c>
      <c r="E64" s="106"/>
      <c r="F64" s="106"/>
      <c r="G64" s="106"/>
      <c r="H64" s="106"/>
      <c r="I64" s="106"/>
      <c r="J64" s="107">
        <f>J90</f>
        <v>0</v>
      </c>
      <c r="L64" s="104"/>
    </row>
    <row r="65" spans="2:12" s="9" customFormat="1" ht="19.899999999999999" customHeight="1">
      <c r="B65" s="108"/>
      <c r="D65" s="109" t="s">
        <v>1348</v>
      </c>
      <c r="E65" s="110"/>
      <c r="F65" s="110"/>
      <c r="G65" s="110"/>
      <c r="H65" s="110"/>
      <c r="I65" s="110"/>
      <c r="J65" s="111">
        <f>J91</f>
        <v>0</v>
      </c>
      <c r="L65" s="108"/>
    </row>
    <row r="66" spans="2:12" s="9" customFormat="1" ht="19.899999999999999" customHeight="1">
      <c r="B66" s="108"/>
      <c r="D66" s="109" t="s">
        <v>1349</v>
      </c>
      <c r="E66" s="110"/>
      <c r="F66" s="110"/>
      <c r="G66" s="110"/>
      <c r="H66" s="110"/>
      <c r="I66" s="110"/>
      <c r="J66" s="111">
        <f>J129</f>
        <v>0</v>
      </c>
      <c r="L66" s="108"/>
    </row>
    <row r="67" spans="2:12" s="9" customFormat="1" ht="19.899999999999999" customHeight="1">
      <c r="B67" s="108"/>
      <c r="D67" s="109" t="s">
        <v>1350</v>
      </c>
      <c r="E67" s="110"/>
      <c r="F67" s="110"/>
      <c r="G67" s="110"/>
      <c r="H67" s="110"/>
      <c r="I67" s="110"/>
      <c r="J67" s="111">
        <f>J145</f>
        <v>0</v>
      </c>
      <c r="L67" s="108"/>
    </row>
    <row r="68" spans="2:12" s="1" customFormat="1" ht="21.75" customHeight="1">
      <c r="B68" s="33"/>
      <c r="L68" s="33"/>
    </row>
    <row r="69" spans="2:12" s="1" customFormat="1" ht="6.95" customHeight="1">
      <c r="B69" s="42"/>
      <c r="C69" s="43"/>
      <c r="D69" s="43"/>
      <c r="E69" s="43"/>
      <c r="F69" s="43"/>
      <c r="G69" s="43"/>
      <c r="H69" s="43"/>
      <c r="I69" s="43"/>
      <c r="J69" s="43"/>
      <c r="K69" s="43"/>
      <c r="L69" s="33"/>
    </row>
    <row r="73" spans="2:12" s="1" customFormat="1" ht="6.95" customHeight="1">
      <c r="B73" s="44"/>
      <c r="C73" s="45"/>
      <c r="D73" s="45"/>
      <c r="E73" s="45"/>
      <c r="F73" s="45"/>
      <c r="G73" s="45"/>
      <c r="H73" s="45"/>
      <c r="I73" s="45"/>
      <c r="J73" s="45"/>
      <c r="K73" s="45"/>
      <c r="L73" s="33"/>
    </row>
    <row r="74" spans="2:12" s="1" customFormat="1" ht="24.95" customHeight="1">
      <c r="B74" s="33"/>
      <c r="C74" s="22" t="s">
        <v>153</v>
      </c>
      <c r="L74" s="33"/>
    </row>
    <row r="75" spans="2:12" s="1" customFormat="1" ht="6.95" customHeight="1">
      <c r="B75" s="33"/>
      <c r="L75" s="33"/>
    </row>
    <row r="76" spans="2:12" s="1" customFormat="1" ht="12" customHeight="1">
      <c r="B76" s="33"/>
      <c r="C76" s="28" t="s">
        <v>16</v>
      </c>
      <c r="L76" s="33"/>
    </row>
    <row r="77" spans="2:12" s="1" customFormat="1" ht="16.5" customHeight="1">
      <c r="B77" s="33"/>
      <c r="E77" s="320" t="str">
        <f>E7</f>
        <v>Hanušovice - Holba - rámcový rozpočet úprav oblasti</v>
      </c>
      <c r="F77" s="321"/>
      <c r="G77" s="321"/>
      <c r="H77" s="321"/>
      <c r="L77" s="33"/>
    </row>
    <row r="78" spans="2:12" ht="12" customHeight="1">
      <c r="B78" s="21"/>
      <c r="C78" s="28" t="s">
        <v>140</v>
      </c>
      <c r="L78" s="21"/>
    </row>
    <row r="79" spans="2:12" s="1" customFormat="1" ht="16.5" customHeight="1">
      <c r="B79" s="33"/>
      <c r="E79" s="320" t="s">
        <v>1345</v>
      </c>
      <c r="F79" s="322"/>
      <c r="G79" s="322"/>
      <c r="H79" s="322"/>
      <c r="L79" s="33"/>
    </row>
    <row r="80" spans="2:12" s="1" customFormat="1" ht="12" customHeight="1">
      <c r="B80" s="33"/>
      <c r="C80" s="28" t="s">
        <v>142</v>
      </c>
      <c r="L80" s="33"/>
    </row>
    <row r="81" spans="2:65" s="1" customFormat="1" ht="16.5" customHeight="1">
      <c r="B81" s="33"/>
      <c r="E81" s="284" t="str">
        <f>E11</f>
        <v>SO 901 - VRN</v>
      </c>
      <c r="F81" s="322"/>
      <c r="G81" s="322"/>
      <c r="H81" s="322"/>
      <c r="L81" s="33"/>
    </row>
    <row r="82" spans="2:65" s="1" customFormat="1" ht="6.95" customHeight="1">
      <c r="B82" s="33"/>
      <c r="L82" s="33"/>
    </row>
    <row r="83" spans="2:65" s="1" customFormat="1" ht="12" customHeight="1">
      <c r="B83" s="33"/>
      <c r="C83" s="28" t="s">
        <v>21</v>
      </c>
      <c r="F83" s="26" t="str">
        <f>F14</f>
        <v>k.ú. Hanušovice</v>
      </c>
      <c r="I83" s="28" t="s">
        <v>23</v>
      </c>
      <c r="J83" s="50" t="str">
        <f>IF(J14="","",J14)</f>
        <v>4. 8. 2026</v>
      </c>
      <c r="L83" s="33"/>
    </row>
    <row r="84" spans="2:65" s="1" customFormat="1" ht="6.95" customHeight="1">
      <c r="B84" s="33"/>
      <c r="L84" s="33"/>
    </row>
    <row r="85" spans="2:65" s="1" customFormat="1" ht="15.2" customHeight="1">
      <c r="B85" s="33"/>
      <c r="C85" s="28" t="s">
        <v>25</v>
      </c>
      <c r="F85" s="26" t="str">
        <f>E17</f>
        <v>Město Hanušovice</v>
      </c>
      <c r="I85" s="28" t="s">
        <v>33</v>
      </c>
      <c r="J85" s="31" t="str">
        <f>E23</f>
        <v>Cekr CZ s.r.o.</v>
      </c>
      <c r="L85" s="33"/>
    </row>
    <row r="86" spans="2:65" s="1" customFormat="1" ht="25.7" customHeight="1">
      <c r="B86" s="33"/>
      <c r="C86" s="28" t="s">
        <v>31</v>
      </c>
      <c r="F86" s="26" t="str">
        <f>IF(E20="","",E20)</f>
        <v>Vyplň údaj</v>
      </c>
      <c r="I86" s="28" t="s">
        <v>38</v>
      </c>
      <c r="J86" s="31" t="str">
        <f>E26</f>
        <v>Jan Zamykal, CS ÚRS 2026/I</v>
      </c>
      <c r="L86" s="33"/>
    </row>
    <row r="87" spans="2:65" s="1" customFormat="1" ht="10.35" customHeight="1">
      <c r="B87" s="33"/>
      <c r="L87" s="33"/>
    </row>
    <row r="88" spans="2:65" s="10" customFormat="1" ht="29.25" customHeight="1">
      <c r="B88" s="112"/>
      <c r="C88" s="113" t="s">
        <v>154</v>
      </c>
      <c r="D88" s="114" t="s">
        <v>61</v>
      </c>
      <c r="E88" s="114" t="s">
        <v>57</v>
      </c>
      <c r="F88" s="114" t="s">
        <v>58</v>
      </c>
      <c r="G88" s="114" t="s">
        <v>155</v>
      </c>
      <c r="H88" s="114" t="s">
        <v>156</v>
      </c>
      <c r="I88" s="114" t="s">
        <v>157</v>
      </c>
      <c r="J88" s="114" t="s">
        <v>146</v>
      </c>
      <c r="K88" s="115" t="s">
        <v>158</v>
      </c>
      <c r="L88" s="112"/>
      <c r="M88" s="57" t="s">
        <v>19</v>
      </c>
      <c r="N88" s="58" t="s">
        <v>46</v>
      </c>
      <c r="O88" s="58" t="s">
        <v>159</v>
      </c>
      <c r="P88" s="58" t="s">
        <v>160</v>
      </c>
      <c r="Q88" s="58" t="s">
        <v>161</v>
      </c>
      <c r="R88" s="58" t="s">
        <v>162</v>
      </c>
      <c r="S88" s="58" t="s">
        <v>163</v>
      </c>
      <c r="T88" s="59" t="s">
        <v>164</v>
      </c>
    </row>
    <row r="89" spans="2:65" s="1" customFormat="1" ht="22.9" customHeight="1">
      <c r="B89" s="33"/>
      <c r="C89" s="62" t="s">
        <v>165</v>
      </c>
      <c r="J89" s="116">
        <f>BK89</f>
        <v>0</v>
      </c>
      <c r="L89" s="33"/>
      <c r="M89" s="60"/>
      <c r="N89" s="51"/>
      <c r="O89" s="51"/>
      <c r="P89" s="117">
        <f>P90</f>
        <v>0</v>
      </c>
      <c r="Q89" s="51"/>
      <c r="R89" s="117">
        <f>R90</f>
        <v>0</v>
      </c>
      <c r="S89" s="51"/>
      <c r="T89" s="118">
        <f>T90</f>
        <v>0</v>
      </c>
      <c r="AT89" s="18" t="s">
        <v>75</v>
      </c>
      <c r="AU89" s="18" t="s">
        <v>147</v>
      </c>
      <c r="BK89" s="119">
        <f>BK90</f>
        <v>0</v>
      </c>
    </row>
    <row r="90" spans="2:65" s="11" customFormat="1" ht="25.9" customHeight="1">
      <c r="B90" s="120"/>
      <c r="D90" s="121" t="s">
        <v>75</v>
      </c>
      <c r="E90" s="122" t="s">
        <v>137</v>
      </c>
      <c r="F90" s="122" t="s">
        <v>1351</v>
      </c>
      <c r="I90" s="123"/>
      <c r="J90" s="124">
        <f>BK90</f>
        <v>0</v>
      </c>
      <c r="L90" s="120"/>
      <c r="M90" s="125"/>
      <c r="P90" s="126">
        <f>P91+P129+P145</f>
        <v>0</v>
      </c>
      <c r="R90" s="126">
        <f>R91+R129+R145</f>
        <v>0</v>
      </c>
      <c r="T90" s="127">
        <f>T91+T129+T145</f>
        <v>0</v>
      </c>
      <c r="AR90" s="121" t="s">
        <v>190</v>
      </c>
      <c r="AT90" s="128" t="s">
        <v>75</v>
      </c>
      <c r="AU90" s="128" t="s">
        <v>76</v>
      </c>
      <c r="AY90" s="121" t="s">
        <v>168</v>
      </c>
      <c r="BK90" s="129">
        <f>BK91+BK129+BK145</f>
        <v>0</v>
      </c>
    </row>
    <row r="91" spans="2:65" s="11" customFormat="1" ht="22.9" customHeight="1">
      <c r="B91" s="120"/>
      <c r="D91" s="121" t="s">
        <v>75</v>
      </c>
      <c r="E91" s="130" t="s">
        <v>1352</v>
      </c>
      <c r="F91" s="130" t="s">
        <v>1353</v>
      </c>
      <c r="I91" s="123"/>
      <c r="J91" s="131">
        <f>BK91</f>
        <v>0</v>
      </c>
      <c r="L91" s="120"/>
      <c r="M91" s="125"/>
      <c r="P91" s="126">
        <f>SUM(P92:P128)</f>
        <v>0</v>
      </c>
      <c r="R91" s="126">
        <f>SUM(R92:R128)</f>
        <v>0</v>
      </c>
      <c r="T91" s="127">
        <f>SUM(T92:T128)</f>
        <v>0</v>
      </c>
      <c r="AR91" s="121" t="s">
        <v>190</v>
      </c>
      <c r="AT91" s="128" t="s">
        <v>75</v>
      </c>
      <c r="AU91" s="128" t="s">
        <v>83</v>
      </c>
      <c r="AY91" s="121" t="s">
        <v>168</v>
      </c>
      <c r="BK91" s="129">
        <f>SUM(BK92:BK128)</f>
        <v>0</v>
      </c>
    </row>
    <row r="92" spans="2:65" s="1" customFormat="1" ht="16.5" customHeight="1">
      <c r="B92" s="33"/>
      <c r="C92" s="132" t="s">
        <v>83</v>
      </c>
      <c r="D92" s="132" t="s">
        <v>170</v>
      </c>
      <c r="E92" s="133" t="s">
        <v>1354</v>
      </c>
      <c r="F92" s="134" t="s">
        <v>1355</v>
      </c>
      <c r="G92" s="135" t="s">
        <v>1262</v>
      </c>
      <c r="H92" s="136">
        <v>1</v>
      </c>
      <c r="I92" s="137"/>
      <c r="J92" s="138">
        <f>ROUND(I92*H92,2)</f>
        <v>0</v>
      </c>
      <c r="K92" s="134" t="s">
        <v>174</v>
      </c>
      <c r="L92" s="33"/>
      <c r="M92" s="139" t="s">
        <v>19</v>
      </c>
      <c r="N92" s="140" t="s">
        <v>47</v>
      </c>
      <c r="P92" s="141">
        <f>O92*H92</f>
        <v>0</v>
      </c>
      <c r="Q92" s="141">
        <v>0</v>
      </c>
      <c r="R92" s="141">
        <f>Q92*H92</f>
        <v>0</v>
      </c>
      <c r="S92" s="141">
        <v>0</v>
      </c>
      <c r="T92" s="142">
        <f>S92*H92</f>
        <v>0</v>
      </c>
      <c r="AR92" s="143" t="s">
        <v>175</v>
      </c>
      <c r="AT92" s="143" t="s">
        <v>170</v>
      </c>
      <c r="AU92" s="143" t="s">
        <v>85</v>
      </c>
      <c r="AY92" s="18" t="s">
        <v>168</v>
      </c>
      <c r="BE92" s="144">
        <f>IF(N92="základní",J92,0)</f>
        <v>0</v>
      </c>
      <c r="BF92" s="144">
        <f>IF(N92="snížená",J92,0)</f>
        <v>0</v>
      </c>
      <c r="BG92" s="144">
        <f>IF(N92="zákl. přenesená",J92,0)</f>
        <v>0</v>
      </c>
      <c r="BH92" s="144">
        <f>IF(N92="sníž. přenesená",J92,0)</f>
        <v>0</v>
      </c>
      <c r="BI92" s="144">
        <f>IF(N92="nulová",J92,0)</f>
        <v>0</v>
      </c>
      <c r="BJ92" s="18" t="s">
        <v>83</v>
      </c>
      <c r="BK92" s="144">
        <f>ROUND(I92*H92,2)</f>
        <v>0</v>
      </c>
      <c r="BL92" s="18" t="s">
        <v>175</v>
      </c>
      <c r="BM92" s="143" t="s">
        <v>1356</v>
      </c>
    </row>
    <row r="93" spans="2:65" s="1" customFormat="1" ht="11.25">
      <c r="B93" s="33"/>
      <c r="D93" s="145" t="s">
        <v>177</v>
      </c>
      <c r="F93" s="146" t="s">
        <v>1357</v>
      </c>
      <c r="I93" s="147"/>
      <c r="L93" s="33"/>
      <c r="M93" s="148"/>
      <c r="T93" s="54"/>
      <c r="AT93" s="18" t="s">
        <v>177</v>
      </c>
      <c r="AU93" s="18" t="s">
        <v>85</v>
      </c>
    </row>
    <row r="94" spans="2:65" s="12" customFormat="1" ht="22.5">
      <c r="B94" s="149"/>
      <c r="D94" s="150" t="s">
        <v>179</v>
      </c>
      <c r="E94" s="151" t="s">
        <v>19</v>
      </c>
      <c r="F94" s="152" t="s">
        <v>1358</v>
      </c>
      <c r="H94" s="151" t="s">
        <v>19</v>
      </c>
      <c r="I94" s="153"/>
      <c r="L94" s="149"/>
      <c r="M94" s="154"/>
      <c r="T94" s="155"/>
      <c r="AT94" s="151" t="s">
        <v>179</v>
      </c>
      <c r="AU94" s="151" t="s">
        <v>85</v>
      </c>
      <c r="AV94" s="12" t="s">
        <v>83</v>
      </c>
      <c r="AW94" s="12" t="s">
        <v>37</v>
      </c>
      <c r="AX94" s="12" t="s">
        <v>76</v>
      </c>
      <c r="AY94" s="151" t="s">
        <v>168</v>
      </c>
    </row>
    <row r="95" spans="2:65" s="12" customFormat="1" ht="22.5">
      <c r="B95" s="149"/>
      <c r="D95" s="150" t="s">
        <v>179</v>
      </c>
      <c r="E95" s="151" t="s">
        <v>19</v>
      </c>
      <c r="F95" s="152" t="s">
        <v>1359</v>
      </c>
      <c r="H95" s="151" t="s">
        <v>19</v>
      </c>
      <c r="I95" s="153"/>
      <c r="L95" s="149"/>
      <c r="M95" s="154"/>
      <c r="T95" s="155"/>
      <c r="AT95" s="151" t="s">
        <v>179</v>
      </c>
      <c r="AU95" s="151" t="s">
        <v>85</v>
      </c>
      <c r="AV95" s="12" t="s">
        <v>83</v>
      </c>
      <c r="AW95" s="12" t="s">
        <v>37</v>
      </c>
      <c r="AX95" s="12" t="s">
        <v>76</v>
      </c>
      <c r="AY95" s="151" t="s">
        <v>168</v>
      </c>
    </row>
    <row r="96" spans="2:65" s="13" customFormat="1" ht="11.25">
      <c r="B96" s="156"/>
      <c r="D96" s="150" t="s">
        <v>179</v>
      </c>
      <c r="E96" s="157" t="s">
        <v>19</v>
      </c>
      <c r="F96" s="158" t="s">
        <v>83</v>
      </c>
      <c r="H96" s="159">
        <v>1</v>
      </c>
      <c r="I96" s="160"/>
      <c r="L96" s="156"/>
      <c r="M96" s="161"/>
      <c r="T96" s="162"/>
      <c r="AT96" s="157" t="s">
        <v>179</v>
      </c>
      <c r="AU96" s="157" t="s">
        <v>85</v>
      </c>
      <c r="AV96" s="13" t="s">
        <v>85</v>
      </c>
      <c r="AW96" s="13" t="s">
        <v>37</v>
      </c>
      <c r="AX96" s="13" t="s">
        <v>76</v>
      </c>
      <c r="AY96" s="157" t="s">
        <v>168</v>
      </c>
    </row>
    <row r="97" spans="2:65" s="14" customFormat="1" ht="11.25">
      <c r="B97" s="163"/>
      <c r="D97" s="150" t="s">
        <v>179</v>
      </c>
      <c r="E97" s="164" t="s">
        <v>19</v>
      </c>
      <c r="F97" s="165" t="s">
        <v>183</v>
      </c>
      <c r="H97" s="166">
        <v>1</v>
      </c>
      <c r="I97" s="167"/>
      <c r="L97" s="163"/>
      <c r="M97" s="168"/>
      <c r="T97" s="169"/>
      <c r="AT97" s="164" t="s">
        <v>179</v>
      </c>
      <c r="AU97" s="164" t="s">
        <v>85</v>
      </c>
      <c r="AV97" s="14" t="s">
        <v>175</v>
      </c>
      <c r="AW97" s="14" t="s">
        <v>37</v>
      </c>
      <c r="AX97" s="14" t="s">
        <v>83</v>
      </c>
      <c r="AY97" s="164" t="s">
        <v>168</v>
      </c>
    </row>
    <row r="98" spans="2:65" s="1" customFormat="1" ht="16.5" customHeight="1">
      <c r="B98" s="33"/>
      <c r="C98" s="132" t="s">
        <v>85</v>
      </c>
      <c r="D98" s="132" t="s">
        <v>170</v>
      </c>
      <c r="E98" s="133" t="s">
        <v>1360</v>
      </c>
      <c r="F98" s="134" t="s">
        <v>1361</v>
      </c>
      <c r="G98" s="135" t="s">
        <v>1262</v>
      </c>
      <c r="H98" s="136">
        <v>1</v>
      </c>
      <c r="I98" s="137"/>
      <c r="J98" s="138">
        <f>ROUND(I98*H98,2)</f>
        <v>0</v>
      </c>
      <c r="K98" s="134" t="s">
        <v>174</v>
      </c>
      <c r="L98" s="33"/>
      <c r="M98" s="139" t="s">
        <v>19</v>
      </c>
      <c r="N98" s="140" t="s">
        <v>47</v>
      </c>
      <c r="P98" s="141">
        <f>O98*H98</f>
        <v>0</v>
      </c>
      <c r="Q98" s="141">
        <v>0</v>
      </c>
      <c r="R98" s="141">
        <f>Q98*H98</f>
        <v>0</v>
      </c>
      <c r="S98" s="141">
        <v>0</v>
      </c>
      <c r="T98" s="142">
        <f>S98*H98</f>
        <v>0</v>
      </c>
      <c r="AR98" s="143" t="s">
        <v>175</v>
      </c>
      <c r="AT98" s="143" t="s">
        <v>170</v>
      </c>
      <c r="AU98" s="143" t="s">
        <v>85</v>
      </c>
      <c r="AY98" s="18" t="s">
        <v>168</v>
      </c>
      <c r="BE98" s="144">
        <f>IF(N98="základní",J98,0)</f>
        <v>0</v>
      </c>
      <c r="BF98" s="144">
        <f>IF(N98="snížená",J98,0)</f>
        <v>0</v>
      </c>
      <c r="BG98" s="144">
        <f>IF(N98="zákl. přenesená",J98,0)</f>
        <v>0</v>
      </c>
      <c r="BH98" s="144">
        <f>IF(N98="sníž. přenesená",J98,0)</f>
        <v>0</v>
      </c>
      <c r="BI98" s="144">
        <f>IF(N98="nulová",J98,0)</f>
        <v>0</v>
      </c>
      <c r="BJ98" s="18" t="s">
        <v>83</v>
      </c>
      <c r="BK98" s="144">
        <f>ROUND(I98*H98,2)</f>
        <v>0</v>
      </c>
      <c r="BL98" s="18" t="s">
        <v>175</v>
      </c>
      <c r="BM98" s="143" t="s">
        <v>1362</v>
      </c>
    </row>
    <row r="99" spans="2:65" s="1" customFormat="1" ht="11.25">
      <c r="B99" s="33"/>
      <c r="D99" s="145" t="s">
        <v>177</v>
      </c>
      <c r="F99" s="146" t="s">
        <v>1363</v>
      </c>
      <c r="I99" s="147"/>
      <c r="L99" s="33"/>
      <c r="M99" s="148"/>
      <c r="T99" s="54"/>
      <c r="AT99" s="18" t="s">
        <v>177</v>
      </c>
      <c r="AU99" s="18" t="s">
        <v>85</v>
      </c>
    </row>
    <row r="100" spans="2:65" s="12" customFormat="1" ht="33.75">
      <c r="B100" s="149"/>
      <c r="D100" s="150" t="s">
        <v>179</v>
      </c>
      <c r="E100" s="151" t="s">
        <v>19</v>
      </c>
      <c r="F100" s="152" t="s">
        <v>1364</v>
      </c>
      <c r="H100" s="151" t="s">
        <v>19</v>
      </c>
      <c r="I100" s="153"/>
      <c r="L100" s="149"/>
      <c r="M100" s="154"/>
      <c r="T100" s="155"/>
      <c r="AT100" s="151" t="s">
        <v>179</v>
      </c>
      <c r="AU100" s="151" t="s">
        <v>85</v>
      </c>
      <c r="AV100" s="12" t="s">
        <v>83</v>
      </c>
      <c r="AW100" s="12" t="s">
        <v>37</v>
      </c>
      <c r="AX100" s="12" t="s">
        <v>76</v>
      </c>
      <c r="AY100" s="151" t="s">
        <v>168</v>
      </c>
    </row>
    <row r="101" spans="2:65" s="12" customFormat="1" ht="11.25">
      <c r="B101" s="149"/>
      <c r="D101" s="150" t="s">
        <v>179</v>
      </c>
      <c r="E101" s="151" t="s">
        <v>19</v>
      </c>
      <c r="F101" s="152" t="s">
        <v>1365</v>
      </c>
      <c r="H101" s="151" t="s">
        <v>19</v>
      </c>
      <c r="I101" s="153"/>
      <c r="L101" s="149"/>
      <c r="M101" s="154"/>
      <c r="T101" s="155"/>
      <c r="AT101" s="151" t="s">
        <v>179</v>
      </c>
      <c r="AU101" s="151" t="s">
        <v>85</v>
      </c>
      <c r="AV101" s="12" t="s">
        <v>83</v>
      </c>
      <c r="AW101" s="12" t="s">
        <v>37</v>
      </c>
      <c r="AX101" s="12" t="s">
        <v>76</v>
      </c>
      <c r="AY101" s="151" t="s">
        <v>168</v>
      </c>
    </row>
    <row r="102" spans="2:65" s="12" customFormat="1" ht="11.25">
      <c r="B102" s="149"/>
      <c r="D102" s="150" t="s">
        <v>179</v>
      </c>
      <c r="E102" s="151" t="s">
        <v>19</v>
      </c>
      <c r="F102" s="152" t="s">
        <v>1366</v>
      </c>
      <c r="H102" s="151" t="s">
        <v>19</v>
      </c>
      <c r="I102" s="153"/>
      <c r="L102" s="149"/>
      <c r="M102" s="154"/>
      <c r="T102" s="155"/>
      <c r="AT102" s="151" t="s">
        <v>179</v>
      </c>
      <c r="AU102" s="151" t="s">
        <v>85</v>
      </c>
      <c r="AV102" s="12" t="s">
        <v>83</v>
      </c>
      <c r="AW102" s="12" t="s">
        <v>37</v>
      </c>
      <c r="AX102" s="12" t="s">
        <v>76</v>
      </c>
      <c r="AY102" s="151" t="s">
        <v>168</v>
      </c>
    </row>
    <row r="103" spans="2:65" s="13" customFormat="1" ht="11.25">
      <c r="B103" s="156"/>
      <c r="D103" s="150" t="s">
        <v>179</v>
      </c>
      <c r="E103" s="157" t="s">
        <v>19</v>
      </c>
      <c r="F103" s="158" t="s">
        <v>83</v>
      </c>
      <c r="H103" s="159">
        <v>1</v>
      </c>
      <c r="I103" s="160"/>
      <c r="L103" s="156"/>
      <c r="M103" s="161"/>
      <c r="T103" s="162"/>
      <c r="AT103" s="157" t="s">
        <v>179</v>
      </c>
      <c r="AU103" s="157" t="s">
        <v>85</v>
      </c>
      <c r="AV103" s="13" t="s">
        <v>85</v>
      </c>
      <c r="AW103" s="13" t="s">
        <v>37</v>
      </c>
      <c r="AX103" s="13" t="s">
        <v>76</v>
      </c>
      <c r="AY103" s="157" t="s">
        <v>168</v>
      </c>
    </row>
    <row r="104" spans="2:65" s="14" customFormat="1" ht="11.25">
      <c r="B104" s="163"/>
      <c r="D104" s="150" t="s">
        <v>179</v>
      </c>
      <c r="E104" s="164" t="s">
        <v>19</v>
      </c>
      <c r="F104" s="165" t="s">
        <v>183</v>
      </c>
      <c r="H104" s="166">
        <v>1</v>
      </c>
      <c r="I104" s="167"/>
      <c r="L104" s="163"/>
      <c r="M104" s="168"/>
      <c r="T104" s="169"/>
      <c r="AT104" s="164" t="s">
        <v>179</v>
      </c>
      <c r="AU104" s="164" t="s">
        <v>85</v>
      </c>
      <c r="AV104" s="14" t="s">
        <v>175</v>
      </c>
      <c r="AW104" s="14" t="s">
        <v>37</v>
      </c>
      <c r="AX104" s="14" t="s">
        <v>83</v>
      </c>
      <c r="AY104" s="164" t="s">
        <v>168</v>
      </c>
    </row>
    <row r="105" spans="2:65" s="1" customFormat="1" ht="16.5" customHeight="1">
      <c r="B105" s="33"/>
      <c r="C105" s="132" t="s">
        <v>175</v>
      </c>
      <c r="D105" s="132" t="s">
        <v>170</v>
      </c>
      <c r="E105" s="133" t="s">
        <v>1367</v>
      </c>
      <c r="F105" s="134" t="s">
        <v>1368</v>
      </c>
      <c r="G105" s="135" t="s">
        <v>1262</v>
      </c>
      <c r="H105" s="136">
        <v>1</v>
      </c>
      <c r="I105" s="137"/>
      <c r="J105" s="138">
        <f>ROUND(I105*H105,2)</f>
        <v>0</v>
      </c>
      <c r="K105" s="134" t="s">
        <v>174</v>
      </c>
      <c r="L105" s="33"/>
      <c r="M105" s="139" t="s">
        <v>19</v>
      </c>
      <c r="N105" s="140" t="s">
        <v>47</v>
      </c>
      <c r="P105" s="141">
        <f>O105*H105</f>
        <v>0</v>
      </c>
      <c r="Q105" s="141">
        <v>0</v>
      </c>
      <c r="R105" s="141">
        <f>Q105*H105</f>
        <v>0</v>
      </c>
      <c r="S105" s="141">
        <v>0</v>
      </c>
      <c r="T105" s="142">
        <f>S105*H105</f>
        <v>0</v>
      </c>
      <c r="AR105" s="143" t="s">
        <v>175</v>
      </c>
      <c r="AT105" s="143" t="s">
        <v>170</v>
      </c>
      <c r="AU105" s="143" t="s">
        <v>85</v>
      </c>
      <c r="AY105" s="18" t="s">
        <v>168</v>
      </c>
      <c r="BE105" s="144">
        <f>IF(N105="základní",J105,0)</f>
        <v>0</v>
      </c>
      <c r="BF105" s="144">
        <f>IF(N105="snížená",J105,0)</f>
        <v>0</v>
      </c>
      <c r="BG105" s="144">
        <f>IF(N105="zákl. přenesená",J105,0)</f>
        <v>0</v>
      </c>
      <c r="BH105" s="144">
        <f>IF(N105="sníž. přenesená",J105,0)</f>
        <v>0</v>
      </c>
      <c r="BI105" s="144">
        <f>IF(N105="nulová",J105,0)</f>
        <v>0</v>
      </c>
      <c r="BJ105" s="18" t="s">
        <v>83</v>
      </c>
      <c r="BK105" s="144">
        <f>ROUND(I105*H105,2)</f>
        <v>0</v>
      </c>
      <c r="BL105" s="18" t="s">
        <v>175</v>
      </c>
      <c r="BM105" s="143" t="s">
        <v>1369</v>
      </c>
    </row>
    <row r="106" spans="2:65" s="1" customFormat="1" ht="11.25">
      <c r="B106" s="33"/>
      <c r="D106" s="145" t="s">
        <v>177</v>
      </c>
      <c r="F106" s="146" t="s">
        <v>1370</v>
      </c>
      <c r="I106" s="147"/>
      <c r="L106" s="33"/>
      <c r="M106" s="148"/>
      <c r="T106" s="54"/>
      <c r="AT106" s="18" t="s">
        <v>177</v>
      </c>
      <c r="AU106" s="18" t="s">
        <v>85</v>
      </c>
    </row>
    <row r="107" spans="2:65" s="1" customFormat="1" ht="39">
      <c r="B107" s="33"/>
      <c r="D107" s="150" t="s">
        <v>324</v>
      </c>
      <c r="F107" s="177" t="s">
        <v>1371</v>
      </c>
      <c r="I107" s="147"/>
      <c r="L107" s="33"/>
      <c r="M107" s="148"/>
      <c r="T107" s="54"/>
      <c r="AT107" s="18" t="s">
        <v>324</v>
      </c>
      <c r="AU107" s="18" t="s">
        <v>85</v>
      </c>
    </row>
    <row r="108" spans="2:65" s="12" customFormat="1" ht="22.5">
      <c r="B108" s="149"/>
      <c r="D108" s="150" t="s">
        <v>179</v>
      </c>
      <c r="E108" s="151" t="s">
        <v>19</v>
      </c>
      <c r="F108" s="152" t="s">
        <v>1372</v>
      </c>
      <c r="H108" s="151" t="s">
        <v>19</v>
      </c>
      <c r="I108" s="153"/>
      <c r="L108" s="149"/>
      <c r="M108" s="154"/>
      <c r="T108" s="155"/>
      <c r="AT108" s="151" t="s">
        <v>179</v>
      </c>
      <c r="AU108" s="151" t="s">
        <v>85</v>
      </c>
      <c r="AV108" s="12" t="s">
        <v>83</v>
      </c>
      <c r="AW108" s="12" t="s">
        <v>37</v>
      </c>
      <c r="AX108" s="12" t="s">
        <v>76</v>
      </c>
      <c r="AY108" s="151" t="s">
        <v>168</v>
      </c>
    </row>
    <row r="109" spans="2:65" s="12" customFormat="1" ht="22.5">
      <c r="B109" s="149"/>
      <c r="D109" s="150" t="s">
        <v>179</v>
      </c>
      <c r="E109" s="151" t="s">
        <v>19</v>
      </c>
      <c r="F109" s="152" t="s">
        <v>1373</v>
      </c>
      <c r="H109" s="151" t="s">
        <v>19</v>
      </c>
      <c r="I109" s="153"/>
      <c r="L109" s="149"/>
      <c r="M109" s="154"/>
      <c r="T109" s="155"/>
      <c r="AT109" s="151" t="s">
        <v>179</v>
      </c>
      <c r="AU109" s="151" t="s">
        <v>85</v>
      </c>
      <c r="AV109" s="12" t="s">
        <v>83</v>
      </c>
      <c r="AW109" s="12" t="s">
        <v>37</v>
      </c>
      <c r="AX109" s="12" t="s">
        <v>76</v>
      </c>
      <c r="AY109" s="151" t="s">
        <v>168</v>
      </c>
    </row>
    <row r="110" spans="2:65" s="13" customFormat="1" ht="11.25">
      <c r="B110" s="156"/>
      <c r="D110" s="150" t="s">
        <v>179</v>
      </c>
      <c r="E110" s="157" t="s">
        <v>19</v>
      </c>
      <c r="F110" s="158" t="s">
        <v>83</v>
      </c>
      <c r="H110" s="159">
        <v>1</v>
      </c>
      <c r="I110" s="160"/>
      <c r="L110" s="156"/>
      <c r="M110" s="161"/>
      <c r="T110" s="162"/>
      <c r="AT110" s="157" t="s">
        <v>179</v>
      </c>
      <c r="AU110" s="157" t="s">
        <v>85</v>
      </c>
      <c r="AV110" s="13" t="s">
        <v>85</v>
      </c>
      <c r="AW110" s="13" t="s">
        <v>37</v>
      </c>
      <c r="AX110" s="13" t="s">
        <v>76</v>
      </c>
      <c r="AY110" s="157" t="s">
        <v>168</v>
      </c>
    </row>
    <row r="111" spans="2:65" s="14" customFormat="1" ht="11.25">
      <c r="B111" s="163"/>
      <c r="D111" s="150" t="s">
        <v>179</v>
      </c>
      <c r="E111" s="164" t="s">
        <v>19</v>
      </c>
      <c r="F111" s="165" t="s">
        <v>183</v>
      </c>
      <c r="H111" s="166">
        <v>1</v>
      </c>
      <c r="I111" s="167"/>
      <c r="L111" s="163"/>
      <c r="M111" s="168"/>
      <c r="T111" s="169"/>
      <c r="AT111" s="164" t="s">
        <v>179</v>
      </c>
      <c r="AU111" s="164" t="s">
        <v>85</v>
      </c>
      <c r="AV111" s="14" t="s">
        <v>175</v>
      </c>
      <c r="AW111" s="14" t="s">
        <v>37</v>
      </c>
      <c r="AX111" s="14" t="s">
        <v>83</v>
      </c>
      <c r="AY111" s="164" t="s">
        <v>168</v>
      </c>
    </row>
    <row r="112" spans="2:65" s="1" customFormat="1" ht="16.5" customHeight="1">
      <c r="B112" s="33"/>
      <c r="C112" s="132" t="s">
        <v>190</v>
      </c>
      <c r="D112" s="132" t="s">
        <v>170</v>
      </c>
      <c r="E112" s="133" t="s">
        <v>1374</v>
      </c>
      <c r="F112" s="134" t="s">
        <v>1375</v>
      </c>
      <c r="G112" s="135" t="s">
        <v>1262</v>
      </c>
      <c r="H112" s="136">
        <v>1</v>
      </c>
      <c r="I112" s="137"/>
      <c r="J112" s="138">
        <f>ROUND(I112*H112,2)</f>
        <v>0</v>
      </c>
      <c r="K112" s="134" t="s">
        <v>174</v>
      </c>
      <c r="L112" s="33"/>
      <c r="M112" s="139" t="s">
        <v>19</v>
      </c>
      <c r="N112" s="140" t="s">
        <v>47</v>
      </c>
      <c r="P112" s="141">
        <f>O112*H112</f>
        <v>0</v>
      </c>
      <c r="Q112" s="141">
        <v>0</v>
      </c>
      <c r="R112" s="141">
        <f>Q112*H112</f>
        <v>0</v>
      </c>
      <c r="S112" s="141">
        <v>0</v>
      </c>
      <c r="T112" s="142">
        <f>S112*H112</f>
        <v>0</v>
      </c>
      <c r="AR112" s="143" t="s">
        <v>175</v>
      </c>
      <c r="AT112" s="143" t="s">
        <v>170</v>
      </c>
      <c r="AU112" s="143" t="s">
        <v>85</v>
      </c>
      <c r="AY112" s="18" t="s">
        <v>168</v>
      </c>
      <c r="BE112" s="144">
        <f>IF(N112="základní",J112,0)</f>
        <v>0</v>
      </c>
      <c r="BF112" s="144">
        <f>IF(N112="snížená",J112,0)</f>
        <v>0</v>
      </c>
      <c r="BG112" s="144">
        <f>IF(N112="zákl. přenesená",J112,0)</f>
        <v>0</v>
      </c>
      <c r="BH112" s="144">
        <f>IF(N112="sníž. přenesená",J112,0)</f>
        <v>0</v>
      </c>
      <c r="BI112" s="144">
        <f>IF(N112="nulová",J112,0)</f>
        <v>0</v>
      </c>
      <c r="BJ112" s="18" t="s">
        <v>83</v>
      </c>
      <c r="BK112" s="144">
        <f>ROUND(I112*H112,2)</f>
        <v>0</v>
      </c>
      <c r="BL112" s="18" t="s">
        <v>175</v>
      </c>
      <c r="BM112" s="143" t="s">
        <v>1376</v>
      </c>
    </row>
    <row r="113" spans="2:65" s="1" customFormat="1" ht="11.25">
      <c r="B113" s="33"/>
      <c r="D113" s="145" t="s">
        <v>177</v>
      </c>
      <c r="F113" s="146" t="s">
        <v>1377</v>
      </c>
      <c r="I113" s="147"/>
      <c r="L113" s="33"/>
      <c r="M113" s="148"/>
      <c r="T113" s="54"/>
      <c r="AT113" s="18" t="s">
        <v>177</v>
      </c>
      <c r="AU113" s="18" t="s">
        <v>85</v>
      </c>
    </row>
    <row r="114" spans="2:65" s="1" customFormat="1" ht="39">
      <c r="B114" s="33"/>
      <c r="D114" s="150" t="s">
        <v>324</v>
      </c>
      <c r="F114" s="177" t="s">
        <v>1378</v>
      </c>
      <c r="I114" s="147"/>
      <c r="L114" s="33"/>
      <c r="M114" s="148"/>
      <c r="T114" s="54"/>
      <c r="AT114" s="18" t="s">
        <v>324</v>
      </c>
      <c r="AU114" s="18" t="s">
        <v>85</v>
      </c>
    </row>
    <row r="115" spans="2:65" s="12" customFormat="1" ht="11.25">
      <c r="B115" s="149"/>
      <c r="D115" s="150" t="s">
        <v>179</v>
      </c>
      <c r="E115" s="151" t="s">
        <v>19</v>
      </c>
      <c r="F115" s="152" t="s">
        <v>1379</v>
      </c>
      <c r="H115" s="151" t="s">
        <v>19</v>
      </c>
      <c r="I115" s="153"/>
      <c r="L115" s="149"/>
      <c r="M115" s="154"/>
      <c r="T115" s="155"/>
      <c r="AT115" s="151" t="s">
        <v>179</v>
      </c>
      <c r="AU115" s="151" t="s">
        <v>85</v>
      </c>
      <c r="AV115" s="12" t="s">
        <v>83</v>
      </c>
      <c r="AW115" s="12" t="s">
        <v>37</v>
      </c>
      <c r="AX115" s="12" t="s">
        <v>76</v>
      </c>
      <c r="AY115" s="151" t="s">
        <v>168</v>
      </c>
    </row>
    <row r="116" spans="2:65" s="12" customFormat="1" ht="33.75">
      <c r="B116" s="149"/>
      <c r="D116" s="150" t="s">
        <v>179</v>
      </c>
      <c r="E116" s="151" t="s">
        <v>19</v>
      </c>
      <c r="F116" s="152" t="s">
        <v>1380</v>
      </c>
      <c r="H116" s="151" t="s">
        <v>19</v>
      </c>
      <c r="I116" s="153"/>
      <c r="L116" s="149"/>
      <c r="M116" s="154"/>
      <c r="T116" s="155"/>
      <c r="AT116" s="151" t="s">
        <v>179</v>
      </c>
      <c r="AU116" s="151" t="s">
        <v>85</v>
      </c>
      <c r="AV116" s="12" t="s">
        <v>83</v>
      </c>
      <c r="AW116" s="12" t="s">
        <v>37</v>
      </c>
      <c r="AX116" s="12" t="s">
        <v>76</v>
      </c>
      <c r="AY116" s="151" t="s">
        <v>168</v>
      </c>
    </row>
    <row r="117" spans="2:65" s="13" customFormat="1" ht="11.25">
      <c r="B117" s="156"/>
      <c r="D117" s="150" t="s">
        <v>179</v>
      </c>
      <c r="E117" s="157" t="s">
        <v>19</v>
      </c>
      <c r="F117" s="158" t="s">
        <v>83</v>
      </c>
      <c r="H117" s="159">
        <v>1</v>
      </c>
      <c r="I117" s="160"/>
      <c r="L117" s="156"/>
      <c r="M117" s="161"/>
      <c r="T117" s="162"/>
      <c r="AT117" s="157" t="s">
        <v>179</v>
      </c>
      <c r="AU117" s="157" t="s">
        <v>85</v>
      </c>
      <c r="AV117" s="13" t="s">
        <v>85</v>
      </c>
      <c r="AW117" s="13" t="s">
        <v>37</v>
      </c>
      <c r="AX117" s="13" t="s">
        <v>76</v>
      </c>
      <c r="AY117" s="157" t="s">
        <v>168</v>
      </c>
    </row>
    <row r="118" spans="2:65" s="14" customFormat="1" ht="11.25">
      <c r="B118" s="163"/>
      <c r="D118" s="150" t="s">
        <v>179</v>
      </c>
      <c r="E118" s="164" t="s">
        <v>19</v>
      </c>
      <c r="F118" s="165" t="s">
        <v>183</v>
      </c>
      <c r="H118" s="166">
        <v>1</v>
      </c>
      <c r="I118" s="167"/>
      <c r="L118" s="163"/>
      <c r="M118" s="168"/>
      <c r="T118" s="169"/>
      <c r="AT118" s="164" t="s">
        <v>179</v>
      </c>
      <c r="AU118" s="164" t="s">
        <v>85</v>
      </c>
      <c r="AV118" s="14" t="s">
        <v>175</v>
      </c>
      <c r="AW118" s="14" t="s">
        <v>37</v>
      </c>
      <c r="AX118" s="14" t="s">
        <v>83</v>
      </c>
      <c r="AY118" s="164" t="s">
        <v>168</v>
      </c>
    </row>
    <row r="119" spans="2:65" s="1" customFormat="1" ht="16.5" customHeight="1">
      <c r="B119" s="33"/>
      <c r="C119" s="132" t="s">
        <v>207</v>
      </c>
      <c r="D119" s="132" t="s">
        <v>170</v>
      </c>
      <c r="E119" s="133" t="s">
        <v>1381</v>
      </c>
      <c r="F119" s="134" t="s">
        <v>1382</v>
      </c>
      <c r="G119" s="135" t="s">
        <v>186</v>
      </c>
      <c r="H119" s="136">
        <v>1</v>
      </c>
      <c r="I119" s="137"/>
      <c r="J119" s="138">
        <f>ROUND(I119*H119,2)</f>
        <v>0</v>
      </c>
      <c r="K119" s="134" t="s">
        <v>174</v>
      </c>
      <c r="L119" s="33"/>
      <c r="M119" s="139" t="s">
        <v>19</v>
      </c>
      <c r="N119" s="140" t="s">
        <v>47</v>
      </c>
      <c r="P119" s="141">
        <f>O119*H119</f>
        <v>0</v>
      </c>
      <c r="Q119" s="141">
        <v>0</v>
      </c>
      <c r="R119" s="141">
        <f>Q119*H119</f>
        <v>0</v>
      </c>
      <c r="S119" s="141">
        <v>0</v>
      </c>
      <c r="T119" s="142">
        <f>S119*H119</f>
        <v>0</v>
      </c>
      <c r="AR119" s="143" t="s">
        <v>175</v>
      </c>
      <c r="AT119" s="143" t="s">
        <v>170</v>
      </c>
      <c r="AU119" s="143" t="s">
        <v>85</v>
      </c>
      <c r="AY119" s="18" t="s">
        <v>168</v>
      </c>
      <c r="BE119" s="144">
        <f>IF(N119="základní",J119,0)</f>
        <v>0</v>
      </c>
      <c r="BF119" s="144">
        <f>IF(N119="snížená",J119,0)</f>
        <v>0</v>
      </c>
      <c r="BG119" s="144">
        <f>IF(N119="zákl. přenesená",J119,0)</f>
        <v>0</v>
      </c>
      <c r="BH119" s="144">
        <f>IF(N119="sníž. přenesená",J119,0)</f>
        <v>0</v>
      </c>
      <c r="BI119" s="144">
        <f>IF(N119="nulová",J119,0)</f>
        <v>0</v>
      </c>
      <c r="BJ119" s="18" t="s">
        <v>83</v>
      </c>
      <c r="BK119" s="144">
        <f>ROUND(I119*H119,2)</f>
        <v>0</v>
      </c>
      <c r="BL119" s="18" t="s">
        <v>175</v>
      </c>
      <c r="BM119" s="143" t="s">
        <v>1383</v>
      </c>
    </row>
    <row r="120" spans="2:65" s="1" customFormat="1" ht="11.25">
      <c r="B120" s="33"/>
      <c r="D120" s="145" t="s">
        <v>177</v>
      </c>
      <c r="F120" s="146" t="s">
        <v>1384</v>
      </c>
      <c r="I120" s="147"/>
      <c r="L120" s="33"/>
      <c r="M120" s="148"/>
      <c r="T120" s="54"/>
      <c r="AT120" s="18" t="s">
        <v>177</v>
      </c>
      <c r="AU120" s="18" t="s">
        <v>85</v>
      </c>
    </row>
    <row r="121" spans="2:65" s="12" customFormat="1" ht="11.25">
      <c r="B121" s="149"/>
      <c r="D121" s="150" t="s">
        <v>179</v>
      </c>
      <c r="E121" s="151" t="s">
        <v>19</v>
      </c>
      <c r="F121" s="152" t="s">
        <v>1385</v>
      </c>
      <c r="H121" s="151" t="s">
        <v>19</v>
      </c>
      <c r="I121" s="153"/>
      <c r="L121" s="149"/>
      <c r="M121" s="154"/>
      <c r="T121" s="155"/>
      <c r="AT121" s="151" t="s">
        <v>179</v>
      </c>
      <c r="AU121" s="151" t="s">
        <v>85</v>
      </c>
      <c r="AV121" s="12" t="s">
        <v>83</v>
      </c>
      <c r="AW121" s="12" t="s">
        <v>37</v>
      </c>
      <c r="AX121" s="12" t="s">
        <v>76</v>
      </c>
      <c r="AY121" s="151" t="s">
        <v>168</v>
      </c>
    </row>
    <row r="122" spans="2:65" s="13" customFormat="1" ht="11.25">
      <c r="B122" s="156"/>
      <c r="D122" s="150" t="s">
        <v>179</v>
      </c>
      <c r="E122" s="157" t="s">
        <v>19</v>
      </c>
      <c r="F122" s="158" t="s">
        <v>83</v>
      </c>
      <c r="H122" s="159">
        <v>1</v>
      </c>
      <c r="I122" s="160"/>
      <c r="L122" s="156"/>
      <c r="M122" s="161"/>
      <c r="T122" s="162"/>
      <c r="AT122" s="157" t="s">
        <v>179</v>
      </c>
      <c r="AU122" s="157" t="s">
        <v>85</v>
      </c>
      <c r="AV122" s="13" t="s">
        <v>85</v>
      </c>
      <c r="AW122" s="13" t="s">
        <v>37</v>
      </c>
      <c r="AX122" s="13" t="s">
        <v>76</v>
      </c>
      <c r="AY122" s="157" t="s">
        <v>168</v>
      </c>
    </row>
    <row r="123" spans="2:65" s="14" customFormat="1" ht="11.25">
      <c r="B123" s="163"/>
      <c r="D123" s="150" t="s">
        <v>179</v>
      </c>
      <c r="E123" s="164" t="s">
        <v>19</v>
      </c>
      <c r="F123" s="165" t="s">
        <v>183</v>
      </c>
      <c r="H123" s="166">
        <v>1</v>
      </c>
      <c r="I123" s="167"/>
      <c r="L123" s="163"/>
      <c r="M123" s="168"/>
      <c r="T123" s="169"/>
      <c r="AT123" s="164" t="s">
        <v>179</v>
      </c>
      <c r="AU123" s="164" t="s">
        <v>85</v>
      </c>
      <c r="AV123" s="14" t="s">
        <v>175</v>
      </c>
      <c r="AW123" s="14" t="s">
        <v>37</v>
      </c>
      <c r="AX123" s="14" t="s">
        <v>83</v>
      </c>
      <c r="AY123" s="164" t="s">
        <v>168</v>
      </c>
    </row>
    <row r="124" spans="2:65" s="1" customFormat="1" ht="16.5" customHeight="1">
      <c r="B124" s="33"/>
      <c r="C124" s="132" t="s">
        <v>218</v>
      </c>
      <c r="D124" s="132" t="s">
        <v>170</v>
      </c>
      <c r="E124" s="133" t="s">
        <v>1386</v>
      </c>
      <c r="F124" s="134" t="s">
        <v>1387</v>
      </c>
      <c r="G124" s="135" t="s">
        <v>1262</v>
      </c>
      <c r="H124" s="136">
        <v>1</v>
      </c>
      <c r="I124" s="137"/>
      <c r="J124" s="138">
        <f>ROUND(I124*H124,2)</f>
        <v>0</v>
      </c>
      <c r="K124" s="134" t="s">
        <v>174</v>
      </c>
      <c r="L124" s="33"/>
      <c r="M124" s="139" t="s">
        <v>19</v>
      </c>
      <c r="N124" s="140" t="s">
        <v>47</v>
      </c>
      <c r="P124" s="141">
        <f>O124*H124</f>
        <v>0</v>
      </c>
      <c r="Q124" s="141">
        <v>0</v>
      </c>
      <c r="R124" s="141">
        <f>Q124*H124</f>
        <v>0</v>
      </c>
      <c r="S124" s="141">
        <v>0</v>
      </c>
      <c r="T124" s="142">
        <f>S124*H124</f>
        <v>0</v>
      </c>
      <c r="AR124" s="143" t="s">
        <v>175</v>
      </c>
      <c r="AT124" s="143" t="s">
        <v>170</v>
      </c>
      <c r="AU124" s="143" t="s">
        <v>85</v>
      </c>
      <c r="AY124" s="18" t="s">
        <v>168</v>
      </c>
      <c r="BE124" s="144">
        <f>IF(N124="základní",J124,0)</f>
        <v>0</v>
      </c>
      <c r="BF124" s="144">
        <f>IF(N124="snížená",J124,0)</f>
        <v>0</v>
      </c>
      <c r="BG124" s="144">
        <f>IF(N124="zákl. přenesená",J124,0)</f>
        <v>0</v>
      </c>
      <c r="BH124" s="144">
        <f>IF(N124="sníž. přenesená",J124,0)</f>
        <v>0</v>
      </c>
      <c r="BI124" s="144">
        <f>IF(N124="nulová",J124,0)</f>
        <v>0</v>
      </c>
      <c r="BJ124" s="18" t="s">
        <v>83</v>
      </c>
      <c r="BK124" s="144">
        <f>ROUND(I124*H124,2)</f>
        <v>0</v>
      </c>
      <c r="BL124" s="18" t="s">
        <v>175</v>
      </c>
      <c r="BM124" s="143" t="s">
        <v>1388</v>
      </c>
    </row>
    <row r="125" spans="2:65" s="1" customFormat="1" ht="11.25">
      <c r="B125" s="33"/>
      <c r="D125" s="145" t="s">
        <v>177</v>
      </c>
      <c r="F125" s="146" t="s">
        <v>1389</v>
      </c>
      <c r="I125" s="147"/>
      <c r="L125" s="33"/>
      <c r="M125" s="148"/>
      <c r="T125" s="54"/>
      <c r="AT125" s="18" t="s">
        <v>177</v>
      </c>
      <c r="AU125" s="18" t="s">
        <v>85</v>
      </c>
    </row>
    <row r="126" spans="2:65" s="12" customFormat="1" ht="22.5">
      <c r="B126" s="149"/>
      <c r="D126" s="150" t="s">
        <v>179</v>
      </c>
      <c r="E126" s="151" t="s">
        <v>19</v>
      </c>
      <c r="F126" s="152" t="s">
        <v>1390</v>
      </c>
      <c r="H126" s="151" t="s">
        <v>19</v>
      </c>
      <c r="I126" s="153"/>
      <c r="L126" s="149"/>
      <c r="M126" s="154"/>
      <c r="T126" s="155"/>
      <c r="AT126" s="151" t="s">
        <v>179</v>
      </c>
      <c r="AU126" s="151" t="s">
        <v>85</v>
      </c>
      <c r="AV126" s="12" t="s">
        <v>83</v>
      </c>
      <c r="AW126" s="12" t="s">
        <v>37</v>
      </c>
      <c r="AX126" s="12" t="s">
        <v>76</v>
      </c>
      <c r="AY126" s="151" t="s">
        <v>168</v>
      </c>
    </row>
    <row r="127" spans="2:65" s="13" customFormat="1" ht="11.25">
      <c r="B127" s="156"/>
      <c r="D127" s="150" t="s">
        <v>179</v>
      </c>
      <c r="E127" s="157" t="s">
        <v>19</v>
      </c>
      <c r="F127" s="158" t="s">
        <v>83</v>
      </c>
      <c r="H127" s="159">
        <v>1</v>
      </c>
      <c r="I127" s="160"/>
      <c r="L127" s="156"/>
      <c r="M127" s="161"/>
      <c r="T127" s="162"/>
      <c r="AT127" s="157" t="s">
        <v>179</v>
      </c>
      <c r="AU127" s="157" t="s">
        <v>85</v>
      </c>
      <c r="AV127" s="13" t="s">
        <v>85</v>
      </c>
      <c r="AW127" s="13" t="s">
        <v>37</v>
      </c>
      <c r="AX127" s="13" t="s">
        <v>76</v>
      </c>
      <c r="AY127" s="157" t="s">
        <v>168</v>
      </c>
    </row>
    <row r="128" spans="2:65" s="14" customFormat="1" ht="11.25">
      <c r="B128" s="163"/>
      <c r="D128" s="150" t="s">
        <v>179</v>
      </c>
      <c r="E128" s="164" t="s">
        <v>19</v>
      </c>
      <c r="F128" s="165" t="s">
        <v>183</v>
      </c>
      <c r="H128" s="166">
        <v>1</v>
      </c>
      <c r="I128" s="167"/>
      <c r="L128" s="163"/>
      <c r="M128" s="168"/>
      <c r="T128" s="169"/>
      <c r="AT128" s="164" t="s">
        <v>179</v>
      </c>
      <c r="AU128" s="164" t="s">
        <v>85</v>
      </c>
      <c r="AV128" s="14" t="s">
        <v>175</v>
      </c>
      <c r="AW128" s="14" t="s">
        <v>37</v>
      </c>
      <c r="AX128" s="14" t="s">
        <v>83</v>
      </c>
      <c r="AY128" s="164" t="s">
        <v>168</v>
      </c>
    </row>
    <row r="129" spans="2:65" s="11" customFormat="1" ht="22.9" customHeight="1">
      <c r="B129" s="120"/>
      <c r="D129" s="121" t="s">
        <v>75</v>
      </c>
      <c r="E129" s="130" t="s">
        <v>1391</v>
      </c>
      <c r="F129" s="130" t="s">
        <v>1392</v>
      </c>
      <c r="I129" s="123"/>
      <c r="J129" s="131">
        <f>BK129</f>
        <v>0</v>
      </c>
      <c r="L129" s="120"/>
      <c r="M129" s="125"/>
      <c r="P129" s="126">
        <f>SUM(P130:P144)</f>
        <v>0</v>
      </c>
      <c r="R129" s="126">
        <f>SUM(R130:R144)</f>
        <v>0</v>
      </c>
      <c r="T129" s="127">
        <f>SUM(T130:T144)</f>
        <v>0</v>
      </c>
      <c r="AR129" s="121" t="s">
        <v>190</v>
      </c>
      <c r="AT129" s="128" t="s">
        <v>75</v>
      </c>
      <c r="AU129" s="128" t="s">
        <v>83</v>
      </c>
      <c r="AY129" s="121" t="s">
        <v>168</v>
      </c>
      <c r="BK129" s="129">
        <f>SUM(BK130:BK144)</f>
        <v>0</v>
      </c>
    </row>
    <row r="130" spans="2:65" s="1" customFormat="1" ht="16.5" customHeight="1">
      <c r="B130" s="33"/>
      <c r="C130" s="132" t="s">
        <v>230</v>
      </c>
      <c r="D130" s="132" t="s">
        <v>170</v>
      </c>
      <c r="E130" s="133" t="s">
        <v>1393</v>
      </c>
      <c r="F130" s="134" t="s">
        <v>1394</v>
      </c>
      <c r="G130" s="135" t="s">
        <v>1262</v>
      </c>
      <c r="H130" s="136">
        <v>1</v>
      </c>
      <c r="I130" s="137"/>
      <c r="J130" s="138">
        <f>ROUND(I130*H130,2)</f>
        <v>0</v>
      </c>
      <c r="K130" s="134" t="s">
        <v>174</v>
      </c>
      <c r="L130" s="33"/>
      <c r="M130" s="139" t="s">
        <v>19</v>
      </c>
      <c r="N130" s="140" t="s">
        <v>47</v>
      </c>
      <c r="P130" s="141">
        <f>O130*H130</f>
        <v>0</v>
      </c>
      <c r="Q130" s="141">
        <v>0</v>
      </c>
      <c r="R130" s="141">
        <f>Q130*H130</f>
        <v>0</v>
      </c>
      <c r="S130" s="141">
        <v>0</v>
      </c>
      <c r="T130" s="142">
        <f>S130*H130</f>
        <v>0</v>
      </c>
      <c r="AR130" s="143" t="s">
        <v>175</v>
      </c>
      <c r="AT130" s="143" t="s">
        <v>170</v>
      </c>
      <c r="AU130" s="143" t="s">
        <v>85</v>
      </c>
      <c r="AY130" s="18" t="s">
        <v>168</v>
      </c>
      <c r="BE130" s="144">
        <f>IF(N130="základní",J130,0)</f>
        <v>0</v>
      </c>
      <c r="BF130" s="144">
        <f>IF(N130="snížená",J130,0)</f>
        <v>0</v>
      </c>
      <c r="BG130" s="144">
        <f>IF(N130="zákl. přenesená",J130,0)</f>
        <v>0</v>
      </c>
      <c r="BH130" s="144">
        <f>IF(N130="sníž. přenesená",J130,0)</f>
        <v>0</v>
      </c>
      <c r="BI130" s="144">
        <f>IF(N130="nulová",J130,0)</f>
        <v>0</v>
      </c>
      <c r="BJ130" s="18" t="s">
        <v>83</v>
      </c>
      <c r="BK130" s="144">
        <f>ROUND(I130*H130,2)</f>
        <v>0</v>
      </c>
      <c r="BL130" s="18" t="s">
        <v>175</v>
      </c>
      <c r="BM130" s="143" t="s">
        <v>1395</v>
      </c>
    </row>
    <row r="131" spans="2:65" s="1" customFormat="1" ht="11.25">
      <c r="B131" s="33"/>
      <c r="D131" s="145" t="s">
        <v>177</v>
      </c>
      <c r="F131" s="146" t="s">
        <v>1396</v>
      </c>
      <c r="I131" s="147"/>
      <c r="L131" s="33"/>
      <c r="M131" s="148"/>
      <c r="T131" s="54"/>
      <c r="AT131" s="18" t="s">
        <v>177</v>
      </c>
      <c r="AU131" s="18" t="s">
        <v>85</v>
      </c>
    </row>
    <row r="132" spans="2:65" s="12" customFormat="1" ht="11.25">
      <c r="B132" s="149"/>
      <c r="D132" s="150" t="s">
        <v>179</v>
      </c>
      <c r="E132" s="151" t="s">
        <v>19</v>
      </c>
      <c r="F132" s="152" t="s">
        <v>1397</v>
      </c>
      <c r="H132" s="151" t="s">
        <v>19</v>
      </c>
      <c r="I132" s="153"/>
      <c r="L132" s="149"/>
      <c r="M132" s="154"/>
      <c r="T132" s="155"/>
      <c r="AT132" s="151" t="s">
        <v>179</v>
      </c>
      <c r="AU132" s="151" t="s">
        <v>85</v>
      </c>
      <c r="AV132" s="12" t="s">
        <v>83</v>
      </c>
      <c r="AW132" s="12" t="s">
        <v>37</v>
      </c>
      <c r="AX132" s="12" t="s">
        <v>76</v>
      </c>
      <c r="AY132" s="151" t="s">
        <v>168</v>
      </c>
    </row>
    <row r="133" spans="2:65" s="13" customFormat="1" ht="11.25">
      <c r="B133" s="156"/>
      <c r="D133" s="150" t="s">
        <v>179</v>
      </c>
      <c r="E133" s="157" t="s">
        <v>19</v>
      </c>
      <c r="F133" s="158" t="s">
        <v>83</v>
      </c>
      <c r="H133" s="159">
        <v>1</v>
      </c>
      <c r="I133" s="160"/>
      <c r="L133" s="156"/>
      <c r="M133" s="161"/>
      <c r="T133" s="162"/>
      <c r="AT133" s="157" t="s">
        <v>179</v>
      </c>
      <c r="AU133" s="157" t="s">
        <v>85</v>
      </c>
      <c r="AV133" s="13" t="s">
        <v>85</v>
      </c>
      <c r="AW133" s="13" t="s">
        <v>37</v>
      </c>
      <c r="AX133" s="13" t="s">
        <v>76</v>
      </c>
      <c r="AY133" s="157" t="s">
        <v>168</v>
      </c>
    </row>
    <row r="134" spans="2:65" s="14" customFormat="1" ht="11.25">
      <c r="B134" s="163"/>
      <c r="D134" s="150" t="s">
        <v>179</v>
      </c>
      <c r="E134" s="164" t="s">
        <v>19</v>
      </c>
      <c r="F134" s="165" t="s">
        <v>183</v>
      </c>
      <c r="H134" s="166">
        <v>1</v>
      </c>
      <c r="I134" s="167"/>
      <c r="L134" s="163"/>
      <c r="M134" s="168"/>
      <c r="T134" s="169"/>
      <c r="AT134" s="164" t="s">
        <v>179</v>
      </c>
      <c r="AU134" s="164" t="s">
        <v>85</v>
      </c>
      <c r="AV134" s="14" t="s">
        <v>175</v>
      </c>
      <c r="AW134" s="14" t="s">
        <v>37</v>
      </c>
      <c r="AX134" s="14" t="s">
        <v>83</v>
      </c>
      <c r="AY134" s="164" t="s">
        <v>168</v>
      </c>
    </row>
    <row r="135" spans="2:65" s="1" customFormat="1" ht="16.5" customHeight="1">
      <c r="B135" s="33"/>
      <c r="C135" s="132" t="s">
        <v>241</v>
      </c>
      <c r="D135" s="132" t="s">
        <v>170</v>
      </c>
      <c r="E135" s="133" t="s">
        <v>1398</v>
      </c>
      <c r="F135" s="134" t="s">
        <v>1399</v>
      </c>
      <c r="G135" s="135" t="s">
        <v>1262</v>
      </c>
      <c r="H135" s="136">
        <v>1</v>
      </c>
      <c r="I135" s="137"/>
      <c r="J135" s="138">
        <f>ROUND(I135*H135,2)</f>
        <v>0</v>
      </c>
      <c r="K135" s="134" t="s">
        <v>174</v>
      </c>
      <c r="L135" s="33"/>
      <c r="M135" s="139" t="s">
        <v>19</v>
      </c>
      <c r="N135" s="140" t="s">
        <v>47</v>
      </c>
      <c r="P135" s="141">
        <f>O135*H135</f>
        <v>0</v>
      </c>
      <c r="Q135" s="141">
        <v>0</v>
      </c>
      <c r="R135" s="141">
        <f>Q135*H135</f>
        <v>0</v>
      </c>
      <c r="S135" s="141">
        <v>0</v>
      </c>
      <c r="T135" s="142">
        <f>S135*H135</f>
        <v>0</v>
      </c>
      <c r="AR135" s="143" t="s">
        <v>175</v>
      </c>
      <c r="AT135" s="143" t="s">
        <v>170</v>
      </c>
      <c r="AU135" s="143" t="s">
        <v>85</v>
      </c>
      <c r="AY135" s="18" t="s">
        <v>168</v>
      </c>
      <c r="BE135" s="144">
        <f>IF(N135="základní",J135,0)</f>
        <v>0</v>
      </c>
      <c r="BF135" s="144">
        <f>IF(N135="snížená",J135,0)</f>
        <v>0</v>
      </c>
      <c r="BG135" s="144">
        <f>IF(N135="zákl. přenesená",J135,0)</f>
        <v>0</v>
      </c>
      <c r="BH135" s="144">
        <f>IF(N135="sníž. přenesená",J135,0)</f>
        <v>0</v>
      </c>
      <c r="BI135" s="144">
        <f>IF(N135="nulová",J135,0)</f>
        <v>0</v>
      </c>
      <c r="BJ135" s="18" t="s">
        <v>83</v>
      </c>
      <c r="BK135" s="144">
        <f>ROUND(I135*H135,2)</f>
        <v>0</v>
      </c>
      <c r="BL135" s="18" t="s">
        <v>175</v>
      </c>
      <c r="BM135" s="143" t="s">
        <v>1400</v>
      </c>
    </row>
    <row r="136" spans="2:65" s="1" customFormat="1" ht="11.25">
      <c r="B136" s="33"/>
      <c r="D136" s="145" t="s">
        <v>177</v>
      </c>
      <c r="F136" s="146" t="s">
        <v>1401</v>
      </c>
      <c r="I136" s="147"/>
      <c r="L136" s="33"/>
      <c r="M136" s="148"/>
      <c r="T136" s="54"/>
      <c r="AT136" s="18" t="s">
        <v>177</v>
      </c>
      <c r="AU136" s="18" t="s">
        <v>85</v>
      </c>
    </row>
    <row r="137" spans="2:65" s="12" customFormat="1" ht="22.5">
      <c r="B137" s="149"/>
      <c r="D137" s="150" t="s">
        <v>179</v>
      </c>
      <c r="E137" s="151" t="s">
        <v>19</v>
      </c>
      <c r="F137" s="152" t="s">
        <v>1402</v>
      </c>
      <c r="H137" s="151" t="s">
        <v>19</v>
      </c>
      <c r="I137" s="153"/>
      <c r="L137" s="149"/>
      <c r="M137" s="154"/>
      <c r="T137" s="155"/>
      <c r="AT137" s="151" t="s">
        <v>179</v>
      </c>
      <c r="AU137" s="151" t="s">
        <v>85</v>
      </c>
      <c r="AV137" s="12" t="s">
        <v>83</v>
      </c>
      <c r="AW137" s="12" t="s">
        <v>37</v>
      </c>
      <c r="AX137" s="12" t="s">
        <v>76</v>
      </c>
      <c r="AY137" s="151" t="s">
        <v>168</v>
      </c>
    </row>
    <row r="138" spans="2:65" s="13" customFormat="1" ht="11.25">
      <c r="B138" s="156"/>
      <c r="D138" s="150" t="s">
        <v>179</v>
      </c>
      <c r="E138" s="157" t="s">
        <v>19</v>
      </c>
      <c r="F138" s="158" t="s">
        <v>83</v>
      </c>
      <c r="H138" s="159">
        <v>1</v>
      </c>
      <c r="I138" s="160"/>
      <c r="L138" s="156"/>
      <c r="M138" s="161"/>
      <c r="T138" s="162"/>
      <c r="AT138" s="157" t="s">
        <v>179</v>
      </c>
      <c r="AU138" s="157" t="s">
        <v>85</v>
      </c>
      <c r="AV138" s="13" t="s">
        <v>85</v>
      </c>
      <c r="AW138" s="13" t="s">
        <v>37</v>
      </c>
      <c r="AX138" s="13" t="s">
        <v>76</v>
      </c>
      <c r="AY138" s="157" t="s">
        <v>168</v>
      </c>
    </row>
    <row r="139" spans="2:65" s="14" customFormat="1" ht="11.25">
      <c r="B139" s="163"/>
      <c r="D139" s="150" t="s">
        <v>179</v>
      </c>
      <c r="E139" s="164" t="s">
        <v>19</v>
      </c>
      <c r="F139" s="165" t="s">
        <v>183</v>
      </c>
      <c r="H139" s="166">
        <v>1</v>
      </c>
      <c r="I139" s="167"/>
      <c r="L139" s="163"/>
      <c r="M139" s="168"/>
      <c r="T139" s="169"/>
      <c r="AT139" s="164" t="s">
        <v>179</v>
      </c>
      <c r="AU139" s="164" t="s">
        <v>85</v>
      </c>
      <c r="AV139" s="14" t="s">
        <v>175</v>
      </c>
      <c r="AW139" s="14" t="s">
        <v>37</v>
      </c>
      <c r="AX139" s="14" t="s">
        <v>83</v>
      </c>
      <c r="AY139" s="164" t="s">
        <v>168</v>
      </c>
    </row>
    <row r="140" spans="2:65" s="1" customFormat="1" ht="16.5" customHeight="1">
      <c r="B140" s="33"/>
      <c r="C140" s="132" t="s">
        <v>248</v>
      </c>
      <c r="D140" s="132" t="s">
        <v>170</v>
      </c>
      <c r="E140" s="133" t="s">
        <v>1403</v>
      </c>
      <c r="F140" s="134" t="s">
        <v>1404</v>
      </c>
      <c r="G140" s="135" t="s">
        <v>186</v>
      </c>
      <c r="H140" s="136">
        <v>1</v>
      </c>
      <c r="I140" s="137"/>
      <c r="J140" s="138">
        <f>ROUND(I140*H140,2)</f>
        <v>0</v>
      </c>
      <c r="K140" s="134" t="s">
        <v>174</v>
      </c>
      <c r="L140" s="33"/>
      <c r="M140" s="139" t="s">
        <v>19</v>
      </c>
      <c r="N140" s="140" t="s">
        <v>47</v>
      </c>
      <c r="P140" s="141">
        <f>O140*H140</f>
        <v>0</v>
      </c>
      <c r="Q140" s="141">
        <v>0</v>
      </c>
      <c r="R140" s="141">
        <f>Q140*H140</f>
        <v>0</v>
      </c>
      <c r="S140" s="141">
        <v>0</v>
      </c>
      <c r="T140" s="142">
        <f>S140*H140</f>
        <v>0</v>
      </c>
      <c r="AR140" s="143" t="s">
        <v>175</v>
      </c>
      <c r="AT140" s="143" t="s">
        <v>170</v>
      </c>
      <c r="AU140" s="143" t="s">
        <v>85</v>
      </c>
      <c r="AY140" s="18" t="s">
        <v>168</v>
      </c>
      <c r="BE140" s="144">
        <f>IF(N140="základní",J140,0)</f>
        <v>0</v>
      </c>
      <c r="BF140" s="144">
        <f>IF(N140="snížená",J140,0)</f>
        <v>0</v>
      </c>
      <c r="BG140" s="144">
        <f>IF(N140="zákl. přenesená",J140,0)</f>
        <v>0</v>
      </c>
      <c r="BH140" s="144">
        <f>IF(N140="sníž. přenesená",J140,0)</f>
        <v>0</v>
      </c>
      <c r="BI140" s="144">
        <f>IF(N140="nulová",J140,0)</f>
        <v>0</v>
      </c>
      <c r="BJ140" s="18" t="s">
        <v>83</v>
      </c>
      <c r="BK140" s="144">
        <f>ROUND(I140*H140,2)</f>
        <v>0</v>
      </c>
      <c r="BL140" s="18" t="s">
        <v>175</v>
      </c>
      <c r="BM140" s="143" t="s">
        <v>1405</v>
      </c>
    </row>
    <row r="141" spans="2:65" s="1" customFormat="1" ht="11.25">
      <c r="B141" s="33"/>
      <c r="D141" s="145" t="s">
        <v>177</v>
      </c>
      <c r="F141" s="146" t="s">
        <v>1406</v>
      </c>
      <c r="I141" s="147"/>
      <c r="L141" s="33"/>
      <c r="M141" s="148"/>
      <c r="T141" s="54"/>
      <c r="AT141" s="18" t="s">
        <v>177</v>
      </c>
      <c r="AU141" s="18" t="s">
        <v>85</v>
      </c>
    </row>
    <row r="142" spans="2:65" s="12" customFormat="1" ht="22.5">
      <c r="B142" s="149"/>
      <c r="D142" s="150" t="s">
        <v>179</v>
      </c>
      <c r="E142" s="151" t="s">
        <v>19</v>
      </c>
      <c r="F142" s="152" t="s">
        <v>1407</v>
      </c>
      <c r="H142" s="151" t="s">
        <v>19</v>
      </c>
      <c r="I142" s="153"/>
      <c r="L142" s="149"/>
      <c r="M142" s="154"/>
      <c r="T142" s="155"/>
      <c r="AT142" s="151" t="s">
        <v>179</v>
      </c>
      <c r="AU142" s="151" t="s">
        <v>85</v>
      </c>
      <c r="AV142" s="12" t="s">
        <v>83</v>
      </c>
      <c r="AW142" s="12" t="s">
        <v>37</v>
      </c>
      <c r="AX142" s="12" t="s">
        <v>76</v>
      </c>
      <c r="AY142" s="151" t="s">
        <v>168</v>
      </c>
    </row>
    <row r="143" spans="2:65" s="13" customFormat="1" ht="11.25">
      <c r="B143" s="156"/>
      <c r="D143" s="150" t="s">
        <v>179</v>
      </c>
      <c r="E143" s="157" t="s">
        <v>19</v>
      </c>
      <c r="F143" s="158" t="s">
        <v>83</v>
      </c>
      <c r="H143" s="159">
        <v>1</v>
      </c>
      <c r="I143" s="160"/>
      <c r="L143" s="156"/>
      <c r="M143" s="161"/>
      <c r="T143" s="162"/>
      <c r="AT143" s="157" t="s">
        <v>179</v>
      </c>
      <c r="AU143" s="157" t="s">
        <v>85</v>
      </c>
      <c r="AV143" s="13" t="s">
        <v>85</v>
      </c>
      <c r="AW143" s="13" t="s">
        <v>37</v>
      </c>
      <c r="AX143" s="13" t="s">
        <v>76</v>
      </c>
      <c r="AY143" s="157" t="s">
        <v>168</v>
      </c>
    </row>
    <row r="144" spans="2:65" s="14" customFormat="1" ht="11.25">
      <c r="B144" s="163"/>
      <c r="D144" s="150" t="s">
        <v>179</v>
      </c>
      <c r="E144" s="164" t="s">
        <v>19</v>
      </c>
      <c r="F144" s="165" t="s">
        <v>183</v>
      </c>
      <c r="H144" s="166">
        <v>1</v>
      </c>
      <c r="I144" s="167"/>
      <c r="L144" s="163"/>
      <c r="M144" s="168"/>
      <c r="T144" s="169"/>
      <c r="AT144" s="164" t="s">
        <v>179</v>
      </c>
      <c r="AU144" s="164" t="s">
        <v>85</v>
      </c>
      <c r="AV144" s="14" t="s">
        <v>175</v>
      </c>
      <c r="AW144" s="14" t="s">
        <v>37</v>
      </c>
      <c r="AX144" s="14" t="s">
        <v>83</v>
      </c>
      <c r="AY144" s="164" t="s">
        <v>168</v>
      </c>
    </row>
    <row r="145" spans="2:65" s="11" customFormat="1" ht="22.9" customHeight="1">
      <c r="B145" s="120"/>
      <c r="D145" s="121" t="s">
        <v>75</v>
      </c>
      <c r="E145" s="130" t="s">
        <v>1408</v>
      </c>
      <c r="F145" s="130" t="s">
        <v>1409</v>
      </c>
      <c r="I145" s="123"/>
      <c r="J145" s="131">
        <f>BK145</f>
        <v>0</v>
      </c>
      <c r="L145" s="120"/>
      <c r="M145" s="125"/>
      <c r="P145" s="126">
        <f>SUM(P146:P155)</f>
        <v>0</v>
      </c>
      <c r="R145" s="126">
        <f>SUM(R146:R155)</f>
        <v>0</v>
      </c>
      <c r="T145" s="127">
        <f>SUM(T146:T155)</f>
        <v>0</v>
      </c>
      <c r="AR145" s="121" t="s">
        <v>190</v>
      </c>
      <c r="AT145" s="128" t="s">
        <v>75</v>
      </c>
      <c r="AU145" s="128" t="s">
        <v>83</v>
      </c>
      <c r="AY145" s="121" t="s">
        <v>168</v>
      </c>
      <c r="BK145" s="129">
        <f>SUM(BK146:BK155)</f>
        <v>0</v>
      </c>
    </row>
    <row r="146" spans="2:65" s="1" customFormat="1" ht="16.5" customHeight="1">
      <c r="B146" s="33"/>
      <c r="C146" s="132" t="s">
        <v>272</v>
      </c>
      <c r="D146" s="132" t="s">
        <v>170</v>
      </c>
      <c r="E146" s="133" t="s">
        <v>1410</v>
      </c>
      <c r="F146" s="134" t="s">
        <v>1411</v>
      </c>
      <c r="G146" s="135" t="s">
        <v>1262</v>
      </c>
      <c r="H146" s="136">
        <v>1</v>
      </c>
      <c r="I146" s="137"/>
      <c r="J146" s="138">
        <f>ROUND(I146*H146,2)</f>
        <v>0</v>
      </c>
      <c r="K146" s="134" t="s">
        <v>174</v>
      </c>
      <c r="L146" s="33"/>
      <c r="M146" s="139" t="s">
        <v>19</v>
      </c>
      <c r="N146" s="140" t="s">
        <v>47</v>
      </c>
      <c r="P146" s="141">
        <f>O146*H146</f>
        <v>0</v>
      </c>
      <c r="Q146" s="141">
        <v>0</v>
      </c>
      <c r="R146" s="141">
        <f>Q146*H146</f>
        <v>0</v>
      </c>
      <c r="S146" s="141">
        <v>0</v>
      </c>
      <c r="T146" s="142">
        <f>S146*H146</f>
        <v>0</v>
      </c>
      <c r="AR146" s="143" t="s">
        <v>175</v>
      </c>
      <c r="AT146" s="143" t="s">
        <v>170</v>
      </c>
      <c r="AU146" s="143" t="s">
        <v>85</v>
      </c>
      <c r="AY146" s="18" t="s">
        <v>168</v>
      </c>
      <c r="BE146" s="144">
        <f>IF(N146="základní",J146,0)</f>
        <v>0</v>
      </c>
      <c r="BF146" s="144">
        <f>IF(N146="snížená",J146,0)</f>
        <v>0</v>
      </c>
      <c r="BG146" s="144">
        <f>IF(N146="zákl. přenesená",J146,0)</f>
        <v>0</v>
      </c>
      <c r="BH146" s="144">
        <f>IF(N146="sníž. přenesená",J146,0)</f>
        <v>0</v>
      </c>
      <c r="BI146" s="144">
        <f>IF(N146="nulová",J146,0)</f>
        <v>0</v>
      </c>
      <c r="BJ146" s="18" t="s">
        <v>83</v>
      </c>
      <c r="BK146" s="144">
        <f>ROUND(I146*H146,2)</f>
        <v>0</v>
      </c>
      <c r="BL146" s="18" t="s">
        <v>175</v>
      </c>
      <c r="BM146" s="143" t="s">
        <v>1412</v>
      </c>
    </row>
    <row r="147" spans="2:65" s="1" customFormat="1" ht="11.25">
      <c r="B147" s="33"/>
      <c r="D147" s="145" t="s">
        <v>177</v>
      </c>
      <c r="F147" s="146" t="s">
        <v>1413</v>
      </c>
      <c r="I147" s="147"/>
      <c r="L147" s="33"/>
      <c r="M147" s="148"/>
      <c r="T147" s="54"/>
      <c r="AT147" s="18" t="s">
        <v>177</v>
      </c>
      <c r="AU147" s="18" t="s">
        <v>85</v>
      </c>
    </row>
    <row r="148" spans="2:65" s="12" customFormat="1" ht="22.5">
      <c r="B148" s="149"/>
      <c r="D148" s="150" t="s">
        <v>179</v>
      </c>
      <c r="E148" s="151" t="s">
        <v>19</v>
      </c>
      <c r="F148" s="152" t="s">
        <v>1414</v>
      </c>
      <c r="H148" s="151" t="s">
        <v>19</v>
      </c>
      <c r="I148" s="153"/>
      <c r="L148" s="149"/>
      <c r="M148" s="154"/>
      <c r="T148" s="155"/>
      <c r="AT148" s="151" t="s">
        <v>179</v>
      </c>
      <c r="AU148" s="151" t="s">
        <v>85</v>
      </c>
      <c r="AV148" s="12" t="s">
        <v>83</v>
      </c>
      <c r="AW148" s="12" t="s">
        <v>37</v>
      </c>
      <c r="AX148" s="12" t="s">
        <v>76</v>
      </c>
      <c r="AY148" s="151" t="s">
        <v>168</v>
      </c>
    </row>
    <row r="149" spans="2:65" s="13" customFormat="1" ht="11.25">
      <c r="B149" s="156"/>
      <c r="D149" s="150" t="s">
        <v>179</v>
      </c>
      <c r="E149" s="157" t="s">
        <v>19</v>
      </c>
      <c r="F149" s="158" t="s">
        <v>83</v>
      </c>
      <c r="H149" s="159">
        <v>1</v>
      </c>
      <c r="I149" s="160"/>
      <c r="L149" s="156"/>
      <c r="M149" s="161"/>
      <c r="T149" s="162"/>
      <c r="AT149" s="157" t="s">
        <v>179</v>
      </c>
      <c r="AU149" s="157" t="s">
        <v>85</v>
      </c>
      <c r="AV149" s="13" t="s">
        <v>85</v>
      </c>
      <c r="AW149" s="13" t="s">
        <v>37</v>
      </c>
      <c r="AX149" s="13" t="s">
        <v>76</v>
      </c>
      <c r="AY149" s="157" t="s">
        <v>168</v>
      </c>
    </row>
    <row r="150" spans="2:65" s="14" customFormat="1" ht="11.25">
      <c r="B150" s="163"/>
      <c r="D150" s="150" t="s">
        <v>179</v>
      </c>
      <c r="E150" s="164" t="s">
        <v>19</v>
      </c>
      <c r="F150" s="165" t="s">
        <v>183</v>
      </c>
      <c r="H150" s="166">
        <v>1</v>
      </c>
      <c r="I150" s="167"/>
      <c r="L150" s="163"/>
      <c r="M150" s="168"/>
      <c r="T150" s="169"/>
      <c r="AT150" s="164" t="s">
        <v>179</v>
      </c>
      <c r="AU150" s="164" t="s">
        <v>85</v>
      </c>
      <c r="AV150" s="14" t="s">
        <v>175</v>
      </c>
      <c r="AW150" s="14" t="s">
        <v>37</v>
      </c>
      <c r="AX150" s="14" t="s">
        <v>83</v>
      </c>
      <c r="AY150" s="164" t="s">
        <v>168</v>
      </c>
    </row>
    <row r="151" spans="2:65" s="1" customFormat="1" ht="16.5" customHeight="1">
      <c r="B151" s="33"/>
      <c r="C151" s="132" t="s">
        <v>8</v>
      </c>
      <c r="D151" s="132" t="s">
        <v>170</v>
      </c>
      <c r="E151" s="133" t="s">
        <v>1415</v>
      </c>
      <c r="F151" s="134" t="s">
        <v>1416</v>
      </c>
      <c r="G151" s="135" t="s">
        <v>1417</v>
      </c>
      <c r="H151" s="136">
        <v>1</v>
      </c>
      <c r="I151" s="137"/>
      <c r="J151" s="138">
        <f>ROUND(I151*H151,2)</f>
        <v>0</v>
      </c>
      <c r="K151" s="134" t="s">
        <v>174</v>
      </c>
      <c r="L151" s="33"/>
      <c r="M151" s="139" t="s">
        <v>19</v>
      </c>
      <c r="N151" s="140" t="s">
        <v>47</v>
      </c>
      <c r="P151" s="141">
        <f>O151*H151</f>
        <v>0</v>
      </c>
      <c r="Q151" s="141">
        <v>0</v>
      </c>
      <c r="R151" s="141">
        <f>Q151*H151</f>
        <v>0</v>
      </c>
      <c r="S151" s="141">
        <v>0</v>
      </c>
      <c r="T151" s="142">
        <f>S151*H151</f>
        <v>0</v>
      </c>
      <c r="AR151" s="143" t="s">
        <v>175</v>
      </c>
      <c r="AT151" s="143" t="s">
        <v>170</v>
      </c>
      <c r="AU151" s="143" t="s">
        <v>85</v>
      </c>
      <c r="AY151" s="18" t="s">
        <v>168</v>
      </c>
      <c r="BE151" s="144">
        <f>IF(N151="základní",J151,0)</f>
        <v>0</v>
      </c>
      <c r="BF151" s="144">
        <f>IF(N151="snížená",J151,0)</f>
        <v>0</v>
      </c>
      <c r="BG151" s="144">
        <f>IF(N151="zákl. přenesená",J151,0)</f>
        <v>0</v>
      </c>
      <c r="BH151" s="144">
        <f>IF(N151="sníž. přenesená",J151,0)</f>
        <v>0</v>
      </c>
      <c r="BI151" s="144">
        <f>IF(N151="nulová",J151,0)</f>
        <v>0</v>
      </c>
      <c r="BJ151" s="18" t="s">
        <v>83</v>
      </c>
      <c r="BK151" s="144">
        <f>ROUND(I151*H151,2)</f>
        <v>0</v>
      </c>
      <c r="BL151" s="18" t="s">
        <v>175</v>
      </c>
      <c r="BM151" s="143" t="s">
        <v>1418</v>
      </c>
    </row>
    <row r="152" spans="2:65" s="1" customFormat="1" ht="11.25">
      <c r="B152" s="33"/>
      <c r="D152" s="145" t="s">
        <v>177</v>
      </c>
      <c r="F152" s="146" t="s">
        <v>1419</v>
      </c>
      <c r="I152" s="147"/>
      <c r="L152" s="33"/>
      <c r="M152" s="148"/>
      <c r="T152" s="54"/>
      <c r="AT152" s="18" t="s">
        <v>177</v>
      </c>
      <c r="AU152" s="18" t="s">
        <v>85</v>
      </c>
    </row>
    <row r="153" spans="2:65" s="12" customFormat="1" ht="22.5">
      <c r="B153" s="149"/>
      <c r="D153" s="150" t="s">
        <v>179</v>
      </c>
      <c r="E153" s="151" t="s">
        <v>19</v>
      </c>
      <c r="F153" s="152" t="s">
        <v>1420</v>
      </c>
      <c r="H153" s="151" t="s">
        <v>19</v>
      </c>
      <c r="I153" s="153"/>
      <c r="L153" s="149"/>
      <c r="M153" s="154"/>
      <c r="T153" s="155"/>
      <c r="AT153" s="151" t="s">
        <v>179</v>
      </c>
      <c r="AU153" s="151" t="s">
        <v>85</v>
      </c>
      <c r="AV153" s="12" t="s">
        <v>83</v>
      </c>
      <c r="AW153" s="12" t="s">
        <v>37</v>
      </c>
      <c r="AX153" s="12" t="s">
        <v>76</v>
      </c>
      <c r="AY153" s="151" t="s">
        <v>168</v>
      </c>
    </row>
    <row r="154" spans="2:65" s="13" customFormat="1" ht="11.25">
      <c r="B154" s="156"/>
      <c r="D154" s="150" t="s">
        <v>179</v>
      </c>
      <c r="E154" s="157" t="s">
        <v>19</v>
      </c>
      <c r="F154" s="158" t="s">
        <v>83</v>
      </c>
      <c r="H154" s="159">
        <v>1</v>
      </c>
      <c r="I154" s="160"/>
      <c r="L154" s="156"/>
      <c r="M154" s="161"/>
      <c r="T154" s="162"/>
      <c r="AT154" s="157" t="s">
        <v>179</v>
      </c>
      <c r="AU154" s="157" t="s">
        <v>85</v>
      </c>
      <c r="AV154" s="13" t="s">
        <v>85</v>
      </c>
      <c r="AW154" s="13" t="s">
        <v>37</v>
      </c>
      <c r="AX154" s="13" t="s">
        <v>76</v>
      </c>
      <c r="AY154" s="157" t="s">
        <v>168</v>
      </c>
    </row>
    <row r="155" spans="2:65" s="14" customFormat="1" ht="11.25">
      <c r="B155" s="163"/>
      <c r="D155" s="150" t="s">
        <v>179</v>
      </c>
      <c r="E155" s="164" t="s">
        <v>19</v>
      </c>
      <c r="F155" s="165" t="s">
        <v>183</v>
      </c>
      <c r="H155" s="166">
        <v>1</v>
      </c>
      <c r="I155" s="167"/>
      <c r="L155" s="163"/>
      <c r="M155" s="191"/>
      <c r="N155" s="192"/>
      <c r="O155" s="192"/>
      <c r="P155" s="192"/>
      <c r="Q155" s="192"/>
      <c r="R155" s="192"/>
      <c r="S155" s="192"/>
      <c r="T155" s="193"/>
      <c r="AT155" s="164" t="s">
        <v>179</v>
      </c>
      <c r="AU155" s="164" t="s">
        <v>85</v>
      </c>
      <c r="AV155" s="14" t="s">
        <v>175</v>
      </c>
      <c r="AW155" s="14" t="s">
        <v>37</v>
      </c>
      <c r="AX155" s="14" t="s">
        <v>83</v>
      </c>
      <c r="AY155" s="164" t="s">
        <v>168</v>
      </c>
    </row>
    <row r="156" spans="2:65" s="1" customFormat="1" ht="6.95" customHeight="1">
      <c r="B156" s="42"/>
      <c r="C156" s="43"/>
      <c r="D156" s="43"/>
      <c r="E156" s="43"/>
      <c r="F156" s="43"/>
      <c r="G156" s="43"/>
      <c r="H156" s="43"/>
      <c r="I156" s="43"/>
      <c r="J156" s="43"/>
      <c r="K156" s="43"/>
      <c r="L156" s="33"/>
    </row>
  </sheetData>
  <sheetProtection algorithmName="SHA-512" hashValue="Ozg9nEC6zxq0SPtizJadboy6SIWIO6LoONinvoFuRFW9d7eAAYKZSY6kdFry/Spb2PebbJmEr2zEHokCaC5N9g==" saltValue="QdG98gElbMQC04rDUXXC3F5IvJWsmT2t/GDsZuOXrkCs0hVlVvyi0ikjB2Mnn/jTTAXFoKpFiBludz98jJpDCA==" spinCount="100000" sheet="1" objects="1" scenarios="1" formatColumns="0" formatRows="0" autoFilter="0"/>
  <autoFilter ref="C88:K155" xr:uid="{00000000-0009-0000-0000-00000E000000}"/>
  <mergeCells count="12">
    <mergeCell ref="E81:H81"/>
    <mergeCell ref="L2:V2"/>
    <mergeCell ref="E50:H50"/>
    <mergeCell ref="E52:H52"/>
    <mergeCell ref="E54:H54"/>
    <mergeCell ref="E77:H77"/>
    <mergeCell ref="E79:H79"/>
    <mergeCell ref="E7:H7"/>
    <mergeCell ref="E9:H9"/>
    <mergeCell ref="E11:H11"/>
    <mergeCell ref="E20:H20"/>
    <mergeCell ref="E29:H29"/>
  </mergeCells>
  <hyperlinks>
    <hyperlink ref="F93" r:id="rId1" xr:uid="{00000000-0004-0000-0E00-000000000000}"/>
    <hyperlink ref="F99" r:id="rId2" xr:uid="{00000000-0004-0000-0E00-000001000000}"/>
    <hyperlink ref="F106" r:id="rId3" xr:uid="{00000000-0004-0000-0E00-000002000000}"/>
    <hyperlink ref="F113" r:id="rId4" xr:uid="{00000000-0004-0000-0E00-000003000000}"/>
    <hyperlink ref="F120" r:id="rId5" xr:uid="{00000000-0004-0000-0E00-000004000000}"/>
    <hyperlink ref="F125" r:id="rId6" xr:uid="{00000000-0004-0000-0E00-000005000000}"/>
    <hyperlink ref="F131" r:id="rId7" xr:uid="{00000000-0004-0000-0E00-000006000000}"/>
    <hyperlink ref="F136" r:id="rId8" xr:uid="{00000000-0004-0000-0E00-000007000000}"/>
    <hyperlink ref="F141" r:id="rId9" xr:uid="{00000000-0004-0000-0E00-000008000000}"/>
    <hyperlink ref="F147" r:id="rId10" xr:uid="{00000000-0004-0000-0E00-000009000000}"/>
    <hyperlink ref="F152" r:id="rId11" xr:uid="{00000000-0004-0000-0E00-00000A000000}"/>
  </hyperlinks>
  <pageMargins left="0.39374999999999999" right="0.39374999999999999" top="0.39374999999999999" bottom="0.39374999999999999" header="0" footer="0"/>
  <pageSetup paperSize="9" scale="76" fitToHeight="100" orientation="portrait" blackAndWhite="1" r:id="rId12"/>
  <headerFooter>
    <oddFooter>&amp;CStrana &amp;P z &amp;N</oddFooter>
  </headerFooter>
  <drawing r:id="rId1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5"/>
  <cols>
    <col min="1" max="1" width="8.33203125" style="194" customWidth="1"/>
    <col min="2" max="2" width="1.6640625" style="194" customWidth="1"/>
    <col min="3" max="4" width="5" style="194" customWidth="1"/>
    <col min="5" max="5" width="11.6640625" style="194" customWidth="1"/>
    <col min="6" max="6" width="9.1640625" style="194" customWidth="1"/>
    <col min="7" max="7" width="5" style="194" customWidth="1"/>
    <col min="8" max="8" width="77.83203125" style="194" customWidth="1"/>
    <col min="9" max="10" width="20" style="194" customWidth="1"/>
    <col min="11" max="11" width="1.6640625" style="194" customWidth="1"/>
  </cols>
  <sheetData>
    <row r="1" spans="2:11" customFormat="1" ht="37.5" customHeight="1"/>
    <row r="2" spans="2:11" customFormat="1" ht="7.5" customHeight="1">
      <c r="B2" s="195"/>
      <c r="C2" s="196"/>
      <c r="D2" s="196"/>
      <c r="E2" s="196"/>
      <c r="F2" s="196"/>
      <c r="G2" s="196"/>
      <c r="H2" s="196"/>
      <c r="I2" s="196"/>
      <c r="J2" s="196"/>
      <c r="K2" s="197"/>
    </row>
    <row r="3" spans="2:11" s="16" customFormat="1" ht="45" customHeight="1">
      <c r="B3" s="198"/>
      <c r="C3" s="326" t="s">
        <v>1421</v>
      </c>
      <c r="D3" s="326"/>
      <c r="E3" s="326"/>
      <c r="F3" s="326"/>
      <c r="G3" s="326"/>
      <c r="H3" s="326"/>
      <c r="I3" s="326"/>
      <c r="J3" s="326"/>
      <c r="K3" s="199"/>
    </row>
    <row r="4" spans="2:11" customFormat="1" ht="25.5" customHeight="1">
      <c r="B4" s="200"/>
      <c r="C4" s="325" t="s">
        <v>1422</v>
      </c>
      <c r="D4" s="325"/>
      <c r="E4" s="325"/>
      <c r="F4" s="325"/>
      <c r="G4" s="325"/>
      <c r="H4" s="325"/>
      <c r="I4" s="325"/>
      <c r="J4" s="325"/>
      <c r="K4" s="201"/>
    </row>
    <row r="5" spans="2:11" customFormat="1" ht="5.25" customHeight="1">
      <c r="B5" s="200"/>
      <c r="C5" s="202"/>
      <c r="D5" s="202"/>
      <c r="E5" s="202"/>
      <c r="F5" s="202"/>
      <c r="G5" s="202"/>
      <c r="H5" s="202"/>
      <c r="I5" s="202"/>
      <c r="J5" s="202"/>
      <c r="K5" s="201"/>
    </row>
    <row r="6" spans="2:11" customFormat="1" ht="15" customHeight="1">
      <c r="B6" s="200"/>
      <c r="C6" s="324" t="s">
        <v>1423</v>
      </c>
      <c r="D6" s="324"/>
      <c r="E6" s="324"/>
      <c r="F6" s="324"/>
      <c r="G6" s="324"/>
      <c r="H6" s="324"/>
      <c r="I6" s="324"/>
      <c r="J6" s="324"/>
      <c r="K6" s="201"/>
    </row>
    <row r="7" spans="2:11" customFormat="1" ht="15" customHeight="1">
      <c r="B7" s="204"/>
      <c r="C7" s="324" t="s">
        <v>1424</v>
      </c>
      <c r="D7" s="324"/>
      <c r="E7" s="324"/>
      <c r="F7" s="324"/>
      <c r="G7" s="324"/>
      <c r="H7" s="324"/>
      <c r="I7" s="324"/>
      <c r="J7" s="324"/>
      <c r="K7" s="201"/>
    </row>
    <row r="8" spans="2:11" customFormat="1" ht="12.75" customHeight="1">
      <c r="B8" s="204"/>
      <c r="C8" s="203"/>
      <c r="D8" s="203"/>
      <c r="E8" s="203"/>
      <c r="F8" s="203"/>
      <c r="G8" s="203"/>
      <c r="H8" s="203"/>
      <c r="I8" s="203"/>
      <c r="J8" s="203"/>
      <c r="K8" s="201"/>
    </row>
    <row r="9" spans="2:11" customFormat="1" ht="15" customHeight="1">
      <c r="B9" s="204"/>
      <c r="C9" s="324" t="s">
        <v>1425</v>
      </c>
      <c r="D9" s="324"/>
      <c r="E9" s="324"/>
      <c r="F9" s="324"/>
      <c r="G9" s="324"/>
      <c r="H9" s="324"/>
      <c r="I9" s="324"/>
      <c r="J9" s="324"/>
      <c r="K9" s="201"/>
    </row>
    <row r="10" spans="2:11" customFormat="1" ht="15" customHeight="1">
      <c r="B10" s="204"/>
      <c r="C10" s="203"/>
      <c r="D10" s="324" t="s">
        <v>1426</v>
      </c>
      <c r="E10" s="324"/>
      <c r="F10" s="324"/>
      <c r="G10" s="324"/>
      <c r="H10" s="324"/>
      <c r="I10" s="324"/>
      <c r="J10" s="324"/>
      <c r="K10" s="201"/>
    </row>
    <row r="11" spans="2:11" customFormat="1" ht="15" customHeight="1">
      <c r="B11" s="204"/>
      <c r="C11" s="205"/>
      <c r="D11" s="324" t="s">
        <v>1427</v>
      </c>
      <c r="E11" s="324"/>
      <c r="F11" s="324"/>
      <c r="G11" s="324"/>
      <c r="H11" s="324"/>
      <c r="I11" s="324"/>
      <c r="J11" s="324"/>
      <c r="K11" s="201"/>
    </row>
    <row r="12" spans="2:11" customFormat="1" ht="15" customHeight="1">
      <c r="B12" s="204"/>
      <c r="C12" s="205"/>
      <c r="D12" s="203"/>
      <c r="E12" s="203"/>
      <c r="F12" s="203"/>
      <c r="G12" s="203"/>
      <c r="H12" s="203"/>
      <c r="I12" s="203"/>
      <c r="J12" s="203"/>
      <c r="K12" s="201"/>
    </row>
    <row r="13" spans="2:11" customFormat="1" ht="15" customHeight="1">
      <c r="B13" s="204"/>
      <c r="C13" s="205"/>
      <c r="D13" s="206" t="s">
        <v>1428</v>
      </c>
      <c r="E13" s="203"/>
      <c r="F13" s="203"/>
      <c r="G13" s="203"/>
      <c r="H13" s="203"/>
      <c r="I13" s="203"/>
      <c r="J13" s="203"/>
      <c r="K13" s="201"/>
    </row>
    <row r="14" spans="2:11" customFormat="1" ht="12.75" customHeight="1">
      <c r="B14" s="204"/>
      <c r="C14" s="205"/>
      <c r="D14" s="205"/>
      <c r="E14" s="205"/>
      <c r="F14" s="205"/>
      <c r="G14" s="205"/>
      <c r="H14" s="205"/>
      <c r="I14" s="205"/>
      <c r="J14" s="205"/>
      <c r="K14" s="201"/>
    </row>
    <row r="15" spans="2:11" customFormat="1" ht="15" customHeight="1">
      <c r="B15" s="204"/>
      <c r="C15" s="205"/>
      <c r="D15" s="324" t="s">
        <v>1429</v>
      </c>
      <c r="E15" s="324"/>
      <c r="F15" s="324"/>
      <c r="G15" s="324"/>
      <c r="H15" s="324"/>
      <c r="I15" s="324"/>
      <c r="J15" s="324"/>
      <c r="K15" s="201"/>
    </row>
    <row r="16" spans="2:11" customFormat="1" ht="15" customHeight="1">
      <c r="B16" s="204"/>
      <c r="C16" s="205"/>
      <c r="D16" s="324" t="s">
        <v>1430</v>
      </c>
      <c r="E16" s="324"/>
      <c r="F16" s="324"/>
      <c r="G16" s="324"/>
      <c r="H16" s="324"/>
      <c r="I16" s="324"/>
      <c r="J16" s="324"/>
      <c r="K16" s="201"/>
    </row>
    <row r="17" spans="2:11" customFormat="1" ht="15" customHeight="1">
      <c r="B17" s="204"/>
      <c r="C17" s="205"/>
      <c r="D17" s="324" t="s">
        <v>1431</v>
      </c>
      <c r="E17" s="324"/>
      <c r="F17" s="324"/>
      <c r="G17" s="324"/>
      <c r="H17" s="324"/>
      <c r="I17" s="324"/>
      <c r="J17" s="324"/>
      <c r="K17" s="201"/>
    </row>
    <row r="18" spans="2:11" customFormat="1" ht="15" customHeight="1">
      <c r="B18" s="204"/>
      <c r="C18" s="205"/>
      <c r="D18" s="205"/>
      <c r="E18" s="207" t="s">
        <v>82</v>
      </c>
      <c r="F18" s="324" t="s">
        <v>1432</v>
      </c>
      <c r="G18" s="324"/>
      <c r="H18" s="324"/>
      <c r="I18" s="324"/>
      <c r="J18" s="324"/>
      <c r="K18" s="201"/>
    </row>
    <row r="19" spans="2:11" customFormat="1" ht="15" customHeight="1">
      <c r="B19" s="204"/>
      <c r="C19" s="205"/>
      <c r="D19" s="205"/>
      <c r="E19" s="207" t="s">
        <v>1433</v>
      </c>
      <c r="F19" s="324" t="s">
        <v>1434</v>
      </c>
      <c r="G19" s="324"/>
      <c r="H19" s="324"/>
      <c r="I19" s="324"/>
      <c r="J19" s="324"/>
      <c r="K19" s="201"/>
    </row>
    <row r="20" spans="2:11" customFormat="1" ht="15" customHeight="1">
      <c r="B20" s="204"/>
      <c r="C20" s="205"/>
      <c r="D20" s="205"/>
      <c r="E20" s="207" t="s">
        <v>1435</v>
      </c>
      <c r="F20" s="324" t="s">
        <v>1436</v>
      </c>
      <c r="G20" s="324"/>
      <c r="H20" s="324"/>
      <c r="I20" s="324"/>
      <c r="J20" s="324"/>
      <c r="K20" s="201"/>
    </row>
    <row r="21" spans="2:11" customFormat="1" ht="15" customHeight="1">
      <c r="B21" s="204"/>
      <c r="C21" s="205"/>
      <c r="D21" s="205"/>
      <c r="E21" s="207" t="s">
        <v>1437</v>
      </c>
      <c r="F21" s="324" t="s">
        <v>1438</v>
      </c>
      <c r="G21" s="324"/>
      <c r="H21" s="324"/>
      <c r="I21" s="324"/>
      <c r="J21" s="324"/>
      <c r="K21" s="201"/>
    </row>
    <row r="22" spans="2:11" customFormat="1" ht="15" customHeight="1">
      <c r="B22" s="204"/>
      <c r="C22" s="205"/>
      <c r="D22" s="205"/>
      <c r="E22" s="207" t="s">
        <v>1439</v>
      </c>
      <c r="F22" s="324" t="s">
        <v>1440</v>
      </c>
      <c r="G22" s="324"/>
      <c r="H22" s="324"/>
      <c r="I22" s="324"/>
      <c r="J22" s="324"/>
      <c r="K22" s="201"/>
    </row>
    <row r="23" spans="2:11" customFormat="1" ht="15" customHeight="1">
      <c r="B23" s="204"/>
      <c r="C23" s="205"/>
      <c r="D23" s="205"/>
      <c r="E23" s="207" t="s">
        <v>89</v>
      </c>
      <c r="F23" s="324" t="s">
        <v>1441</v>
      </c>
      <c r="G23" s="324"/>
      <c r="H23" s="324"/>
      <c r="I23" s="324"/>
      <c r="J23" s="324"/>
      <c r="K23" s="201"/>
    </row>
    <row r="24" spans="2:11" customFormat="1" ht="12.75" customHeight="1">
      <c r="B24" s="204"/>
      <c r="C24" s="205"/>
      <c r="D24" s="205"/>
      <c r="E24" s="205"/>
      <c r="F24" s="205"/>
      <c r="G24" s="205"/>
      <c r="H24" s="205"/>
      <c r="I24" s="205"/>
      <c r="J24" s="205"/>
      <c r="K24" s="201"/>
    </row>
    <row r="25" spans="2:11" customFormat="1" ht="15" customHeight="1">
      <c r="B25" s="204"/>
      <c r="C25" s="324" t="s">
        <v>1442</v>
      </c>
      <c r="D25" s="324"/>
      <c r="E25" s="324"/>
      <c r="F25" s="324"/>
      <c r="G25" s="324"/>
      <c r="H25" s="324"/>
      <c r="I25" s="324"/>
      <c r="J25" s="324"/>
      <c r="K25" s="201"/>
    </row>
    <row r="26" spans="2:11" customFormat="1" ht="15" customHeight="1">
      <c r="B26" s="204"/>
      <c r="C26" s="324" t="s">
        <v>1443</v>
      </c>
      <c r="D26" s="324"/>
      <c r="E26" s="324"/>
      <c r="F26" s="324"/>
      <c r="G26" s="324"/>
      <c r="H26" s="324"/>
      <c r="I26" s="324"/>
      <c r="J26" s="324"/>
      <c r="K26" s="201"/>
    </row>
    <row r="27" spans="2:11" customFormat="1" ht="15" customHeight="1">
      <c r="B27" s="204"/>
      <c r="C27" s="203"/>
      <c r="D27" s="324" t="s">
        <v>1444</v>
      </c>
      <c r="E27" s="324"/>
      <c r="F27" s="324"/>
      <c r="G27" s="324"/>
      <c r="H27" s="324"/>
      <c r="I27" s="324"/>
      <c r="J27" s="324"/>
      <c r="K27" s="201"/>
    </row>
    <row r="28" spans="2:11" customFormat="1" ht="15" customHeight="1">
      <c r="B28" s="204"/>
      <c r="C28" s="205"/>
      <c r="D28" s="324" t="s">
        <v>1445</v>
      </c>
      <c r="E28" s="324"/>
      <c r="F28" s="324"/>
      <c r="G28" s="324"/>
      <c r="H28" s="324"/>
      <c r="I28" s="324"/>
      <c r="J28" s="324"/>
      <c r="K28" s="201"/>
    </row>
    <row r="29" spans="2:11" customFormat="1" ht="12.75" customHeight="1">
      <c r="B29" s="204"/>
      <c r="C29" s="205"/>
      <c r="D29" s="205"/>
      <c r="E29" s="205"/>
      <c r="F29" s="205"/>
      <c r="G29" s="205"/>
      <c r="H29" s="205"/>
      <c r="I29" s="205"/>
      <c r="J29" s="205"/>
      <c r="K29" s="201"/>
    </row>
    <row r="30" spans="2:11" customFormat="1" ht="15" customHeight="1">
      <c r="B30" s="204"/>
      <c r="C30" s="205"/>
      <c r="D30" s="324" t="s">
        <v>1446</v>
      </c>
      <c r="E30" s="324"/>
      <c r="F30" s="324"/>
      <c r="G30" s="324"/>
      <c r="H30" s="324"/>
      <c r="I30" s="324"/>
      <c r="J30" s="324"/>
      <c r="K30" s="201"/>
    </row>
    <row r="31" spans="2:11" customFormat="1" ht="15" customHeight="1">
      <c r="B31" s="204"/>
      <c r="C31" s="205"/>
      <c r="D31" s="324" t="s">
        <v>1447</v>
      </c>
      <c r="E31" s="324"/>
      <c r="F31" s="324"/>
      <c r="G31" s="324"/>
      <c r="H31" s="324"/>
      <c r="I31" s="324"/>
      <c r="J31" s="324"/>
      <c r="K31" s="201"/>
    </row>
    <row r="32" spans="2:11" customFormat="1" ht="12.75" customHeight="1">
      <c r="B32" s="204"/>
      <c r="C32" s="205"/>
      <c r="D32" s="205"/>
      <c r="E32" s="205"/>
      <c r="F32" s="205"/>
      <c r="G32" s="205"/>
      <c r="H32" s="205"/>
      <c r="I32" s="205"/>
      <c r="J32" s="205"/>
      <c r="K32" s="201"/>
    </row>
    <row r="33" spans="2:11" customFormat="1" ht="15" customHeight="1">
      <c r="B33" s="204"/>
      <c r="C33" s="205"/>
      <c r="D33" s="324" t="s">
        <v>1448</v>
      </c>
      <c r="E33" s="324"/>
      <c r="F33" s="324"/>
      <c r="G33" s="324"/>
      <c r="H33" s="324"/>
      <c r="I33" s="324"/>
      <c r="J33" s="324"/>
      <c r="K33" s="201"/>
    </row>
    <row r="34" spans="2:11" customFormat="1" ht="15" customHeight="1">
      <c r="B34" s="204"/>
      <c r="C34" s="205"/>
      <c r="D34" s="324" t="s">
        <v>1449</v>
      </c>
      <c r="E34" s="324"/>
      <c r="F34" s="324"/>
      <c r="G34" s="324"/>
      <c r="H34" s="324"/>
      <c r="I34" s="324"/>
      <c r="J34" s="324"/>
      <c r="K34" s="201"/>
    </row>
    <row r="35" spans="2:11" customFormat="1" ht="15" customHeight="1">
      <c r="B35" s="204"/>
      <c r="C35" s="205"/>
      <c r="D35" s="324" t="s">
        <v>1450</v>
      </c>
      <c r="E35" s="324"/>
      <c r="F35" s="324"/>
      <c r="G35" s="324"/>
      <c r="H35" s="324"/>
      <c r="I35" s="324"/>
      <c r="J35" s="324"/>
      <c r="K35" s="201"/>
    </row>
    <row r="36" spans="2:11" customFormat="1" ht="15" customHeight="1">
      <c r="B36" s="204"/>
      <c r="C36" s="205"/>
      <c r="D36" s="203"/>
      <c r="E36" s="206" t="s">
        <v>154</v>
      </c>
      <c r="F36" s="203"/>
      <c r="G36" s="324" t="s">
        <v>1451</v>
      </c>
      <c r="H36" s="324"/>
      <c r="I36" s="324"/>
      <c r="J36" s="324"/>
      <c r="K36" s="201"/>
    </row>
    <row r="37" spans="2:11" customFormat="1" ht="30.75" customHeight="1">
      <c r="B37" s="204"/>
      <c r="C37" s="205"/>
      <c r="D37" s="203"/>
      <c r="E37" s="206" t="s">
        <v>1452</v>
      </c>
      <c r="F37" s="203"/>
      <c r="G37" s="324" t="s">
        <v>1453</v>
      </c>
      <c r="H37" s="324"/>
      <c r="I37" s="324"/>
      <c r="J37" s="324"/>
      <c r="K37" s="201"/>
    </row>
    <row r="38" spans="2:11" customFormat="1" ht="15" customHeight="1">
      <c r="B38" s="204"/>
      <c r="C38" s="205"/>
      <c r="D38" s="203"/>
      <c r="E38" s="206" t="s">
        <v>57</v>
      </c>
      <c r="F38" s="203"/>
      <c r="G38" s="324" t="s">
        <v>1454</v>
      </c>
      <c r="H38" s="324"/>
      <c r="I38" s="324"/>
      <c r="J38" s="324"/>
      <c r="K38" s="201"/>
    </row>
    <row r="39" spans="2:11" customFormat="1" ht="15" customHeight="1">
      <c r="B39" s="204"/>
      <c r="C39" s="205"/>
      <c r="D39" s="203"/>
      <c r="E39" s="206" t="s">
        <v>58</v>
      </c>
      <c r="F39" s="203"/>
      <c r="G39" s="324" t="s">
        <v>1455</v>
      </c>
      <c r="H39" s="324"/>
      <c r="I39" s="324"/>
      <c r="J39" s="324"/>
      <c r="K39" s="201"/>
    </row>
    <row r="40" spans="2:11" customFormat="1" ht="15" customHeight="1">
      <c r="B40" s="204"/>
      <c r="C40" s="205"/>
      <c r="D40" s="203"/>
      <c r="E40" s="206" t="s">
        <v>155</v>
      </c>
      <c r="F40" s="203"/>
      <c r="G40" s="324" t="s">
        <v>1456</v>
      </c>
      <c r="H40" s="324"/>
      <c r="I40" s="324"/>
      <c r="J40" s="324"/>
      <c r="K40" s="201"/>
    </row>
    <row r="41" spans="2:11" customFormat="1" ht="15" customHeight="1">
      <c r="B41" s="204"/>
      <c r="C41" s="205"/>
      <c r="D41" s="203"/>
      <c r="E41" s="206" t="s">
        <v>156</v>
      </c>
      <c r="F41" s="203"/>
      <c r="G41" s="324" t="s">
        <v>1457</v>
      </c>
      <c r="H41" s="324"/>
      <c r="I41" s="324"/>
      <c r="J41" s="324"/>
      <c r="K41" s="201"/>
    </row>
    <row r="42" spans="2:11" customFormat="1" ht="15" customHeight="1">
      <c r="B42" s="204"/>
      <c r="C42" s="205"/>
      <c r="D42" s="203"/>
      <c r="E42" s="206" t="s">
        <v>1458</v>
      </c>
      <c r="F42" s="203"/>
      <c r="G42" s="324" t="s">
        <v>1459</v>
      </c>
      <c r="H42" s="324"/>
      <c r="I42" s="324"/>
      <c r="J42" s="324"/>
      <c r="K42" s="201"/>
    </row>
    <row r="43" spans="2:11" customFormat="1" ht="15" customHeight="1">
      <c r="B43" s="204"/>
      <c r="C43" s="205"/>
      <c r="D43" s="203"/>
      <c r="E43" s="206"/>
      <c r="F43" s="203"/>
      <c r="G43" s="324" t="s">
        <v>1460</v>
      </c>
      <c r="H43" s="324"/>
      <c r="I43" s="324"/>
      <c r="J43" s="324"/>
      <c r="K43" s="201"/>
    </row>
    <row r="44" spans="2:11" customFormat="1" ht="15" customHeight="1">
      <c r="B44" s="204"/>
      <c r="C44" s="205"/>
      <c r="D44" s="203"/>
      <c r="E44" s="206" t="s">
        <v>1461</v>
      </c>
      <c r="F44" s="203"/>
      <c r="G44" s="324" t="s">
        <v>1462</v>
      </c>
      <c r="H44" s="324"/>
      <c r="I44" s="324"/>
      <c r="J44" s="324"/>
      <c r="K44" s="201"/>
    </row>
    <row r="45" spans="2:11" customFormat="1" ht="15" customHeight="1">
      <c r="B45" s="204"/>
      <c r="C45" s="205"/>
      <c r="D45" s="203"/>
      <c r="E45" s="206" t="s">
        <v>158</v>
      </c>
      <c r="F45" s="203"/>
      <c r="G45" s="324" t="s">
        <v>1463</v>
      </c>
      <c r="H45" s="324"/>
      <c r="I45" s="324"/>
      <c r="J45" s="324"/>
      <c r="K45" s="201"/>
    </row>
    <row r="46" spans="2:11" customFormat="1" ht="12.75" customHeight="1">
      <c r="B46" s="204"/>
      <c r="C46" s="205"/>
      <c r="D46" s="203"/>
      <c r="E46" s="203"/>
      <c r="F46" s="203"/>
      <c r="G46" s="203"/>
      <c r="H46" s="203"/>
      <c r="I46" s="203"/>
      <c r="J46" s="203"/>
      <c r="K46" s="201"/>
    </row>
    <row r="47" spans="2:11" customFormat="1" ht="15" customHeight="1">
      <c r="B47" s="204"/>
      <c r="C47" s="205"/>
      <c r="D47" s="324" t="s">
        <v>1464</v>
      </c>
      <c r="E47" s="324"/>
      <c r="F47" s="324"/>
      <c r="G47" s="324"/>
      <c r="H47" s="324"/>
      <c r="I47" s="324"/>
      <c r="J47" s="324"/>
      <c r="K47" s="201"/>
    </row>
    <row r="48" spans="2:11" customFormat="1" ht="15" customHeight="1">
      <c r="B48" s="204"/>
      <c r="C48" s="205"/>
      <c r="D48" s="205"/>
      <c r="E48" s="324" t="s">
        <v>1465</v>
      </c>
      <c r="F48" s="324"/>
      <c r="G48" s="324"/>
      <c r="H48" s="324"/>
      <c r="I48" s="324"/>
      <c r="J48" s="324"/>
      <c r="K48" s="201"/>
    </row>
    <row r="49" spans="2:11" customFormat="1" ht="15" customHeight="1">
      <c r="B49" s="204"/>
      <c r="C49" s="205"/>
      <c r="D49" s="205"/>
      <c r="E49" s="324" t="s">
        <v>1466</v>
      </c>
      <c r="F49" s="324"/>
      <c r="G49" s="324"/>
      <c r="H49" s="324"/>
      <c r="I49" s="324"/>
      <c r="J49" s="324"/>
      <c r="K49" s="201"/>
    </row>
    <row r="50" spans="2:11" customFormat="1" ht="15" customHeight="1">
      <c r="B50" s="204"/>
      <c r="C50" s="205"/>
      <c r="D50" s="205"/>
      <c r="E50" s="324" t="s">
        <v>1467</v>
      </c>
      <c r="F50" s="324"/>
      <c r="G50" s="324"/>
      <c r="H50" s="324"/>
      <c r="I50" s="324"/>
      <c r="J50" s="324"/>
      <c r="K50" s="201"/>
    </row>
    <row r="51" spans="2:11" customFormat="1" ht="15" customHeight="1">
      <c r="B51" s="204"/>
      <c r="C51" s="205"/>
      <c r="D51" s="324" t="s">
        <v>1468</v>
      </c>
      <c r="E51" s="324"/>
      <c r="F51" s="324"/>
      <c r="G51" s="324"/>
      <c r="H51" s="324"/>
      <c r="I51" s="324"/>
      <c r="J51" s="324"/>
      <c r="K51" s="201"/>
    </row>
    <row r="52" spans="2:11" customFormat="1" ht="25.5" customHeight="1">
      <c r="B52" s="200"/>
      <c r="C52" s="325" t="s">
        <v>1469</v>
      </c>
      <c r="D52" s="325"/>
      <c r="E52" s="325"/>
      <c r="F52" s="325"/>
      <c r="G52" s="325"/>
      <c r="H52" s="325"/>
      <c r="I52" s="325"/>
      <c r="J52" s="325"/>
      <c r="K52" s="201"/>
    </row>
    <row r="53" spans="2:11" customFormat="1" ht="5.25" customHeight="1">
      <c r="B53" s="200"/>
      <c r="C53" s="202"/>
      <c r="D53" s="202"/>
      <c r="E53" s="202"/>
      <c r="F53" s="202"/>
      <c r="G53" s="202"/>
      <c r="H53" s="202"/>
      <c r="I53" s="202"/>
      <c r="J53" s="202"/>
      <c r="K53" s="201"/>
    </row>
    <row r="54" spans="2:11" customFormat="1" ht="15" customHeight="1">
      <c r="B54" s="200"/>
      <c r="C54" s="324" t="s">
        <v>1470</v>
      </c>
      <c r="D54" s="324"/>
      <c r="E54" s="324"/>
      <c r="F54" s="324"/>
      <c r="G54" s="324"/>
      <c r="H54" s="324"/>
      <c r="I54" s="324"/>
      <c r="J54" s="324"/>
      <c r="K54" s="201"/>
    </row>
    <row r="55" spans="2:11" customFormat="1" ht="15" customHeight="1">
      <c r="B55" s="200"/>
      <c r="C55" s="324" t="s">
        <v>1471</v>
      </c>
      <c r="D55" s="324"/>
      <c r="E55" s="324"/>
      <c r="F55" s="324"/>
      <c r="G55" s="324"/>
      <c r="H55" s="324"/>
      <c r="I55" s="324"/>
      <c r="J55" s="324"/>
      <c r="K55" s="201"/>
    </row>
    <row r="56" spans="2:11" customFormat="1" ht="12.75" customHeight="1">
      <c r="B56" s="200"/>
      <c r="C56" s="203"/>
      <c r="D56" s="203"/>
      <c r="E56" s="203"/>
      <c r="F56" s="203"/>
      <c r="G56" s="203"/>
      <c r="H56" s="203"/>
      <c r="I56" s="203"/>
      <c r="J56" s="203"/>
      <c r="K56" s="201"/>
    </row>
    <row r="57" spans="2:11" customFormat="1" ht="15" customHeight="1">
      <c r="B57" s="200"/>
      <c r="C57" s="324" t="s">
        <v>1472</v>
      </c>
      <c r="D57" s="324"/>
      <c r="E57" s="324"/>
      <c r="F57" s="324"/>
      <c r="G57" s="324"/>
      <c r="H57" s="324"/>
      <c r="I57" s="324"/>
      <c r="J57" s="324"/>
      <c r="K57" s="201"/>
    </row>
    <row r="58" spans="2:11" customFormat="1" ht="15" customHeight="1">
      <c r="B58" s="200"/>
      <c r="C58" s="205"/>
      <c r="D58" s="324" t="s">
        <v>1473</v>
      </c>
      <c r="E58" s="324"/>
      <c r="F58" s="324"/>
      <c r="G58" s="324"/>
      <c r="H58" s="324"/>
      <c r="I58" s="324"/>
      <c r="J58" s="324"/>
      <c r="K58" s="201"/>
    </row>
    <row r="59" spans="2:11" customFormat="1" ht="15" customHeight="1">
      <c r="B59" s="200"/>
      <c r="C59" s="205"/>
      <c r="D59" s="324" t="s">
        <v>1474</v>
      </c>
      <c r="E59" s="324"/>
      <c r="F59" s="324"/>
      <c r="G59" s="324"/>
      <c r="H59" s="324"/>
      <c r="I59" s="324"/>
      <c r="J59" s="324"/>
      <c r="K59" s="201"/>
    </row>
    <row r="60" spans="2:11" customFormat="1" ht="15" customHeight="1">
      <c r="B60" s="200"/>
      <c r="C60" s="205"/>
      <c r="D60" s="324" t="s">
        <v>1475</v>
      </c>
      <c r="E60" s="324"/>
      <c r="F60" s="324"/>
      <c r="G60" s="324"/>
      <c r="H60" s="324"/>
      <c r="I60" s="324"/>
      <c r="J60" s="324"/>
      <c r="K60" s="201"/>
    </row>
    <row r="61" spans="2:11" customFormat="1" ht="15" customHeight="1">
      <c r="B61" s="200"/>
      <c r="C61" s="205"/>
      <c r="D61" s="324" t="s">
        <v>1476</v>
      </c>
      <c r="E61" s="324"/>
      <c r="F61" s="324"/>
      <c r="G61" s="324"/>
      <c r="H61" s="324"/>
      <c r="I61" s="324"/>
      <c r="J61" s="324"/>
      <c r="K61" s="201"/>
    </row>
    <row r="62" spans="2:11" customFormat="1" ht="15" customHeight="1">
      <c r="B62" s="200"/>
      <c r="C62" s="205"/>
      <c r="D62" s="327" t="s">
        <v>1477</v>
      </c>
      <c r="E62" s="327"/>
      <c r="F62" s="327"/>
      <c r="G62" s="327"/>
      <c r="H62" s="327"/>
      <c r="I62" s="327"/>
      <c r="J62" s="327"/>
      <c r="K62" s="201"/>
    </row>
    <row r="63" spans="2:11" customFormat="1" ht="15" customHeight="1">
      <c r="B63" s="200"/>
      <c r="C63" s="205"/>
      <c r="D63" s="324" t="s">
        <v>1478</v>
      </c>
      <c r="E63" s="324"/>
      <c r="F63" s="324"/>
      <c r="G63" s="324"/>
      <c r="H63" s="324"/>
      <c r="I63" s="324"/>
      <c r="J63" s="324"/>
      <c r="K63" s="201"/>
    </row>
    <row r="64" spans="2:11" customFormat="1" ht="12.75" customHeight="1">
      <c r="B64" s="200"/>
      <c r="C64" s="205"/>
      <c r="D64" s="205"/>
      <c r="E64" s="208"/>
      <c r="F64" s="205"/>
      <c r="G64" s="205"/>
      <c r="H64" s="205"/>
      <c r="I64" s="205"/>
      <c r="J64" s="205"/>
      <c r="K64" s="201"/>
    </row>
    <row r="65" spans="2:11" customFormat="1" ht="15" customHeight="1">
      <c r="B65" s="200"/>
      <c r="C65" s="205"/>
      <c r="D65" s="324" t="s">
        <v>1479</v>
      </c>
      <c r="E65" s="324"/>
      <c r="F65" s="324"/>
      <c r="G65" s="324"/>
      <c r="H65" s="324"/>
      <c r="I65" s="324"/>
      <c r="J65" s="324"/>
      <c r="K65" s="201"/>
    </row>
    <row r="66" spans="2:11" customFormat="1" ht="15" customHeight="1">
      <c r="B66" s="200"/>
      <c r="C66" s="205"/>
      <c r="D66" s="327" t="s">
        <v>1480</v>
      </c>
      <c r="E66" s="327"/>
      <c r="F66" s="327"/>
      <c r="G66" s="327"/>
      <c r="H66" s="327"/>
      <c r="I66" s="327"/>
      <c r="J66" s="327"/>
      <c r="K66" s="201"/>
    </row>
    <row r="67" spans="2:11" customFormat="1" ht="15" customHeight="1">
      <c r="B67" s="200"/>
      <c r="C67" s="205"/>
      <c r="D67" s="324" t="s">
        <v>1481</v>
      </c>
      <c r="E67" s="324"/>
      <c r="F67" s="324"/>
      <c r="G67" s="324"/>
      <c r="H67" s="324"/>
      <c r="I67" s="324"/>
      <c r="J67" s="324"/>
      <c r="K67" s="201"/>
    </row>
    <row r="68" spans="2:11" customFormat="1" ht="15" customHeight="1">
      <c r="B68" s="200"/>
      <c r="C68" s="205"/>
      <c r="D68" s="324" t="s">
        <v>1482</v>
      </c>
      <c r="E68" s="324"/>
      <c r="F68" s="324"/>
      <c r="G68" s="324"/>
      <c r="H68" s="324"/>
      <c r="I68" s="324"/>
      <c r="J68" s="324"/>
      <c r="K68" s="201"/>
    </row>
    <row r="69" spans="2:11" customFormat="1" ht="15" customHeight="1">
      <c r="B69" s="200"/>
      <c r="C69" s="205"/>
      <c r="D69" s="324" t="s">
        <v>1483</v>
      </c>
      <c r="E69" s="324"/>
      <c r="F69" s="324"/>
      <c r="G69" s="324"/>
      <c r="H69" s="324"/>
      <c r="I69" s="324"/>
      <c r="J69" s="324"/>
      <c r="K69" s="201"/>
    </row>
    <row r="70" spans="2:11" customFormat="1" ht="15" customHeight="1">
      <c r="B70" s="200"/>
      <c r="C70" s="205"/>
      <c r="D70" s="324" t="s">
        <v>1484</v>
      </c>
      <c r="E70" s="324"/>
      <c r="F70" s="324"/>
      <c r="G70" s="324"/>
      <c r="H70" s="324"/>
      <c r="I70" s="324"/>
      <c r="J70" s="324"/>
      <c r="K70" s="201"/>
    </row>
    <row r="71" spans="2:11" customFormat="1" ht="12.75" customHeight="1">
      <c r="B71" s="209"/>
      <c r="C71" s="210"/>
      <c r="D71" s="210"/>
      <c r="E71" s="210"/>
      <c r="F71" s="210"/>
      <c r="G71" s="210"/>
      <c r="H71" s="210"/>
      <c r="I71" s="210"/>
      <c r="J71" s="210"/>
      <c r="K71" s="211"/>
    </row>
    <row r="72" spans="2:11" customFormat="1" ht="18.75" customHeight="1">
      <c r="B72" s="212"/>
      <c r="C72" s="212"/>
      <c r="D72" s="212"/>
      <c r="E72" s="212"/>
      <c r="F72" s="212"/>
      <c r="G72" s="212"/>
      <c r="H72" s="212"/>
      <c r="I72" s="212"/>
      <c r="J72" s="212"/>
      <c r="K72" s="213"/>
    </row>
    <row r="73" spans="2:11" customFormat="1" ht="18.75" customHeight="1">
      <c r="B73" s="213"/>
      <c r="C73" s="213"/>
      <c r="D73" s="213"/>
      <c r="E73" s="213"/>
      <c r="F73" s="213"/>
      <c r="G73" s="213"/>
      <c r="H73" s="213"/>
      <c r="I73" s="213"/>
      <c r="J73" s="213"/>
      <c r="K73" s="213"/>
    </row>
    <row r="74" spans="2:11" customFormat="1" ht="7.5" customHeight="1">
      <c r="B74" s="214"/>
      <c r="C74" s="215"/>
      <c r="D74" s="215"/>
      <c r="E74" s="215"/>
      <c r="F74" s="215"/>
      <c r="G74" s="215"/>
      <c r="H74" s="215"/>
      <c r="I74" s="215"/>
      <c r="J74" s="215"/>
      <c r="K74" s="216"/>
    </row>
    <row r="75" spans="2:11" customFormat="1" ht="45" customHeight="1">
      <c r="B75" s="217"/>
      <c r="C75" s="328" t="s">
        <v>1485</v>
      </c>
      <c r="D75" s="328"/>
      <c r="E75" s="328"/>
      <c r="F75" s="328"/>
      <c r="G75" s="328"/>
      <c r="H75" s="328"/>
      <c r="I75" s="328"/>
      <c r="J75" s="328"/>
      <c r="K75" s="218"/>
    </row>
    <row r="76" spans="2:11" customFormat="1" ht="17.25" customHeight="1">
      <c r="B76" s="217"/>
      <c r="C76" s="219" t="s">
        <v>1486</v>
      </c>
      <c r="D76" s="219"/>
      <c r="E76" s="219"/>
      <c r="F76" s="219" t="s">
        <v>1487</v>
      </c>
      <c r="G76" s="220"/>
      <c r="H76" s="219" t="s">
        <v>58</v>
      </c>
      <c r="I76" s="219" t="s">
        <v>61</v>
      </c>
      <c r="J76" s="219" t="s">
        <v>1488</v>
      </c>
      <c r="K76" s="218"/>
    </row>
    <row r="77" spans="2:11" customFormat="1" ht="17.25" customHeight="1">
      <c r="B77" s="217"/>
      <c r="C77" s="221" t="s">
        <v>1489</v>
      </c>
      <c r="D77" s="221"/>
      <c r="E77" s="221"/>
      <c r="F77" s="222" t="s">
        <v>1490</v>
      </c>
      <c r="G77" s="223"/>
      <c r="H77" s="221"/>
      <c r="I77" s="221"/>
      <c r="J77" s="221" t="s">
        <v>1491</v>
      </c>
      <c r="K77" s="218"/>
    </row>
    <row r="78" spans="2:11" customFormat="1" ht="5.25" customHeight="1">
      <c r="B78" s="217"/>
      <c r="C78" s="224"/>
      <c r="D78" s="224"/>
      <c r="E78" s="224"/>
      <c r="F78" s="224"/>
      <c r="G78" s="225"/>
      <c r="H78" s="224"/>
      <c r="I78" s="224"/>
      <c r="J78" s="224"/>
      <c r="K78" s="218"/>
    </row>
    <row r="79" spans="2:11" customFormat="1" ht="15" customHeight="1">
      <c r="B79" s="217"/>
      <c r="C79" s="206" t="s">
        <v>57</v>
      </c>
      <c r="D79" s="226"/>
      <c r="E79" s="226"/>
      <c r="F79" s="227" t="s">
        <v>1492</v>
      </c>
      <c r="G79" s="228"/>
      <c r="H79" s="206" t="s">
        <v>1493</v>
      </c>
      <c r="I79" s="206" t="s">
        <v>1494</v>
      </c>
      <c r="J79" s="206">
        <v>20</v>
      </c>
      <c r="K79" s="218"/>
    </row>
    <row r="80" spans="2:11" customFormat="1" ht="15" customHeight="1">
      <c r="B80" s="217"/>
      <c r="C80" s="206" t="s">
        <v>1495</v>
      </c>
      <c r="D80" s="206"/>
      <c r="E80" s="206"/>
      <c r="F80" s="227" t="s">
        <v>1492</v>
      </c>
      <c r="G80" s="228"/>
      <c r="H80" s="206" t="s">
        <v>1496</v>
      </c>
      <c r="I80" s="206" t="s">
        <v>1494</v>
      </c>
      <c r="J80" s="206">
        <v>120</v>
      </c>
      <c r="K80" s="218"/>
    </row>
    <row r="81" spans="2:11" customFormat="1" ht="15" customHeight="1">
      <c r="B81" s="229"/>
      <c r="C81" s="206" t="s">
        <v>1497</v>
      </c>
      <c r="D81" s="206"/>
      <c r="E81" s="206"/>
      <c r="F81" s="227" t="s">
        <v>1498</v>
      </c>
      <c r="G81" s="228"/>
      <c r="H81" s="206" t="s">
        <v>1499</v>
      </c>
      <c r="I81" s="206" t="s">
        <v>1494</v>
      </c>
      <c r="J81" s="206">
        <v>50</v>
      </c>
      <c r="K81" s="218"/>
    </row>
    <row r="82" spans="2:11" customFormat="1" ht="15" customHeight="1">
      <c r="B82" s="229"/>
      <c r="C82" s="206" t="s">
        <v>1500</v>
      </c>
      <c r="D82" s="206"/>
      <c r="E82" s="206"/>
      <c r="F82" s="227" t="s">
        <v>1492</v>
      </c>
      <c r="G82" s="228"/>
      <c r="H82" s="206" t="s">
        <v>1501</v>
      </c>
      <c r="I82" s="206" t="s">
        <v>1502</v>
      </c>
      <c r="J82" s="206"/>
      <c r="K82" s="218"/>
    </row>
    <row r="83" spans="2:11" customFormat="1" ht="15" customHeight="1">
      <c r="B83" s="229"/>
      <c r="C83" s="206" t="s">
        <v>1503</v>
      </c>
      <c r="D83" s="206"/>
      <c r="E83" s="206"/>
      <c r="F83" s="227" t="s">
        <v>1498</v>
      </c>
      <c r="G83" s="206"/>
      <c r="H83" s="206" t="s">
        <v>1504</v>
      </c>
      <c r="I83" s="206" t="s">
        <v>1494</v>
      </c>
      <c r="J83" s="206">
        <v>15</v>
      </c>
      <c r="K83" s="218"/>
    </row>
    <row r="84" spans="2:11" customFormat="1" ht="15" customHeight="1">
      <c r="B84" s="229"/>
      <c r="C84" s="206" t="s">
        <v>1505</v>
      </c>
      <c r="D84" s="206"/>
      <c r="E84" s="206"/>
      <c r="F84" s="227" t="s">
        <v>1498</v>
      </c>
      <c r="G84" s="206"/>
      <c r="H84" s="206" t="s">
        <v>1506</v>
      </c>
      <c r="I84" s="206" t="s">
        <v>1494</v>
      </c>
      <c r="J84" s="206">
        <v>15</v>
      </c>
      <c r="K84" s="218"/>
    </row>
    <row r="85" spans="2:11" customFormat="1" ht="15" customHeight="1">
      <c r="B85" s="229"/>
      <c r="C85" s="206" t="s">
        <v>1507</v>
      </c>
      <c r="D85" s="206"/>
      <c r="E85" s="206"/>
      <c r="F85" s="227" t="s">
        <v>1498</v>
      </c>
      <c r="G85" s="206"/>
      <c r="H85" s="206" t="s">
        <v>1508</v>
      </c>
      <c r="I85" s="206" t="s">
        <v>1494</v>
      </c>
      <c r="J85" s="206">
        <v>20</v>
      </c>
      <c r="K85" s="218"/>
    </row>
    <row r="86" spans="2:11" customFormat="1" ht="15" customHeight="1">
      <c r="B86" s="229"/>
      <c r="C86" s="206" t="s">
        <v>1509</v>
      </c>
      <c r="D86" s="206"/>
      <c r="E86" s="206"/>
      <c r="F86" s="227" t="s">
        <v>1498</v>
      </c>
      <c r="G86" s="206"/>
      <c r="H86" s="206" t="s">
        <v>1510</v>
      </c>
      <c r="I86" s="206" t="s">
        <v>1494</v>
      </c>
      <c r="J86" s="206">
        <v>20</v>
      </c>
      <c r="K86" s="218"/>
    </row>
    <row r="87" spans="2:11" customFormat="1" ht="15" customHeight="1">
      <c r="B87" s="229"/>
      <c r="C87" s="206" t="s">
        <v>1511</v>
      </c>
      <c r="D87" s="206"/>
      <c r="E87" s="206"/>
      <c r="F87" s="227" t="s">
        <v>1498</v>
      </c>
      <c r="G87" s="228"/>
      <c r="H87" s="206" t="s">
        <v>1512</v>
      </c>
      <c r="I87" s="206" t="s">
        <v>1494</v>
      </c>
      <c r="J87" s="206">
        <v>50</v>
      </c>
      <c r="K87" s="218"/>
    </row>
    <row r="88" spans="2:11" customFormat="1" ht="15" customHeight="1">
      <c r="B88" s="229"/>
      <c r="C88" s="206" t="s">
        <v>1513</v>
      </c>
      <c r="D88" s="206"/>
      <c r="E88" s="206"/>
      <c r="F88" s="227" t="s">
        <v>1498</v>
      </c>
      <c r="G88" s="228"/>
      <c r="H88" s="206" t="s">
        <v>1514</v>
      </c>
      <c r="I88" s="206" t="s">
        <v>1494</v>
      </c>
      <c r="J88" s="206">
        <v>20</v>
      </c>
      <c r="K88" s="218"/>
    </row>
    <row r="89" spans="2:11" customFormat="1" ht="15" customHeight="1">
      <c r="B89" s="229"/>
      <c r="C89" s="206" t="s">
        <v>1515</v>
      </c>
      <c r="D89" s="206"/>
      <c r="E89" s="206"/>
      <c r="F89" s="227" t="s">
        <v>1498</v>
      </c>
      <c r="G89" s="228"/>
      <c r="H89" s="206" t="s">
        <v>1516</v>
      </c>
      <c r="I89" s="206" t="s">
        <v>1494</v>
      </c>
      <c r="J89" s="206">
        <v>20</v>
      </c>
      <c r="K89" s="218"/>
    </row>
    <row r="90" spans="2:11" customFormat="1" ht="15" customHeight="1">
      <c r="B90" s="229"/>
      <c r="C90" s="206" t="s">
        <v>1517</v>
      </c>
      <c r="D90" s="206"/>
      <c r="E90" s="206"/>
      <c r="F90" s="227" t="s">
        <v>1498</v>
      </c>
      <c r="G90" s="228"/>
      <c r="H90" s="206" t="s">
        <v>1518</v>
      </c>
      <c r="I90" s="206" t="s">
        <v>1494</v>
      </c>
      <c r="J90" s="206">
        <v>50</v>
      </c>
      <c r="K90" s="218"/>
    </row>
    <row r="91" spans="2:11" customFormat="1" ht="15" customHeight="1">
      <c r="B91" s="229"/>
      <c r="C91" s="206" t="s">
        <v>1519</v>
      </c>
      <c r="D91" s="206"/>
      <c r="E91" s="206"/>
      <c r="F91" s="227" t="s">
        <v>1498</v>
      </c>
      <c r="G91" s="228"/>
      <c r="H91" s="206" t="s">
        <v>1519</v>
      </c>
      <c r="I91" s="206" t="s">
        <v>1494</v>
      </c>
      <c r="J91" s="206">
        <v>50</v>
      </c>
      <c r="K91" s="218"/>
    </row>
    <row r="92" spans="2:11" customFormat="1" ht="15" customHeight="1">
      <c r="B92" s="229"/>
      <c r="C92" s="206" t="s">
        <v>1520</v>
      </c>
      <c r="D92" s="206"/>
      <c r="E92" s="206"/>
      <c r="F92" s="227" t="s">
        <v>1498</v>
      </c>
      <c r="G92" s="228"/>
      <c r="H92" s="206" t="s">
        <v>1521</v>
      </c>
      <c r="I92" s="206" t="s">
        <v>1494</v>
      </c>
      <c r="J92" s="206">
        <v>255</v>
      </c>
      <c r="K92" s="218"/>
    </row>
    <row r="93" spans="2:11" customFormat="1" ht="15" customHeight="1">
      <c r="B93" s="229"/>
      <c r="C93" s="206" t="s">
        <v>1522</v>
      </c>
      <c r="D93" s="206"/>
      <c r="E93" s="206"/>
      <c r="F93" s="227" t="s">
        <v>1492</v>
      </c>
      <c r="G93" s="228"/>
      <c r="H93" s="206" t="s">
        <v>1523</v>
      </c>
      <c r="I93" s="206" t="s">
        <v>1524</v>
      </c>
      <c r="J93" s="206"/>
      <c r="K93" s="218"/>
    </row>
    <row r="94" spans="2:11" customFormat="1" ht="15" customHeight="1">
      <c r="B94" s="229"/>
      <c r="C94" s="206" t="s">
        <v>1525</v>
      </c>
      <c r="D94" s="206"/>
      <c r="E94" s="206"/>
      <c r="F94" s="227" t="s">
        <v>1492</v>
      </c>
      <c r="G94" s="228"/>
      <c r="H94" s="206" t="s">
        <v>1526</v>
      </c>
      <c r="I94" s="206" t="s">
        <v>1527</v>
      </c>
      <c r="J94" s="206"/>
      <c r="K94" s="218"/>
    </row>
    <row r="95" spans="2:11" customFormat="1" ht="15" customHeight="1">
      <c r="B95" s="229"/>
      <c r="C95" s="206" t="s">
        <v>1528</v>
      </c>
      <c r="D95" s="206"/>
      <c r="E95" s="206"/>
      <c r="F95" s="227" t="s">
        <v>1492</v>
      </c>
      <c r="G95" s="228"/>
      <c r="H95" s="206" t="s">
        <v>1528</v>
      </c>
      <c r="I95" s="206" t="s">
        <v>1527</v>
      </c>
      <c r="J95" s="206"/>
      <c r="K95" s="218"/>
    </row>
    <row r="96" spans="2:11" customFormat="1" ht="15" customHeight="1">
      <c r="B96" s="229"/>
      <c r="C96" s="206" t="s">
        <v>42</v>
      </c>
      <c r="D96" s="206"/>
      <c r="E96" s="206"/>
      <c r="F96" s="227" t="s">
        <v>1492</v>
      </c>
      <c r="G96" s="228"/>
      <c r="H96" s="206" t="s">
        <v>1529</v>
      </c>
      <c r="I96" s="206" t="s">
        <v>1527</v>
      </c>
      <c r="J96" s="206"/>
      <c r="K96" s="218"/>
    </row>
    <row r="97" spans="2:11" customFormat="1" ht="15" customHeight="1">
      <c r="B97" s="229"/>
      <c r="C97" s="206" t="s">
        <v>52</v>
      </c>
      <c r="D97" s="206"/>
      <c r="E97" s="206"/>
      <c r="F97" s="227" t="s">
        <v>1492</v>
      </c>
      <c r="G97" s="228"/>
      <c r="H97" s="206" t="s">
        <v>1530</v>
      </c>
      <c r="I97" s="206" t="s">
        <v>1527</v>
      </c>
      <c r="J97" s="206"/>
      <c r="K97" s="218"/>
    </row>
    <row r="98" spans="2:11" customFormat="1" ht="15" customHeight="1">
      <c r="B98" s="230"/>
      <c r="C98" s="231"/>
      <c r="D98" s="231"/>
      <c r="E98" s="231"/>
      <c r="F98" s="231"/>
      <c r="G98" s="231"/>
      <c r="H98" s="231"/>
      <c r="I98" s="231"/>
      <c r="J98" s="231"/>
      <c r="K98" s="232"/>
    </row>
    <row r="99" spans="2:11" customFormat="1" ht="18.75" customHeight="1">
      <c r="B99" s="233"/>
      <c r="C99" s="234"/>
      <c r="D99" s="234"/>
      <c r="E99" s="234"/>
      <c r="F99" s="234"/>
      <c r="G99" s="234"/>
      <c r="H99" s="234"/>
      <c r="I99" s="234"/>
      <c r="J99" s="234"/>
      <c r="K99" s="233"/>
    </row>
    <row r="100" spans="2:11" customFormat="1" ht="18.75" customHeight="1">
      <c r="B100" s="213"/>
      <c r="C100" s="213"/>
      <c r="D100" s="213"/>
      <c r="E100" s="213"/>
      <c r="F100" s="213"/>
      <c r="G100" s="213"/>
      <c r="H100" s="213"/>
      <c r="I100" s="213"/>
      <c r="J100" s="213"/>
      <c r="K100" s="213"/>
    </row>
    <row r="101" spans="2:11" customFormat="1" ht="7.5" customHeight="1">
      <c r="B101" s="214"/>
      <c r="C101" s="215"/>
      <c r="D101" s="215"/>
      <c r="E101" s="215"/>
      <c r="F101" s="215"/>
      <c r="G101" s="215"/>
      <c r="H101" s="215"/>
      <c r="I101" s="215"/>
      <c r="J101" s="215"/>
      <c r="K101" s="216"/>
    </row>
    <row r="102" spans="2:11" customFormat="1" ht="45" customHeight="1">
      <c r="B102" s="217"/>
      <c r="C102" s="328" t="s">
        <v>1531</v>
      </c>
      <c r="D102" s="328"/>
      <c r="E102" s="328"/>
      <c r="F102" s="328"/>
      <c r="G102" s="328"/>
      <c r="H102" s="328"/>
      <c r="I102" s="328"/>
      <c r="J102" s="328"/>
      <c r="K102" s="218"/>
    </row>
    <row r="103" spans="2:11" customFormat="1" ht="17.25" customHeight="1">
      <c r="B103" s="217"/>
      <c r="C103" s="219" t="s">
        <v>1486</v>
      </c>
      <c r="D103" s="219"/>
      <c r="E103" s="219"/>
      <c r="F103" s="219" t="s">
        <v>1487</v>
      </c>
      <c r="G103" s="220"/>
      <c r="H103" s="219" t="s">
        <v>58</v>
      </c>
      <c r="I103" s="219" t="s">
        <v>61</v>
      </c>
      <c r="J103" s="219" t="s">
        <v>1488</v>
      </c>
      <c r="K103" s="218"/>
    </row>
    <row r="104" spans="2:11" customFormat="1" ht="17.25" customHeight="1">
      <c r="B104" s="217"/>
      <c r="C104" s="221" t="s">
        <v>1489</v>
      </c>
      <c r="D104" s="221"/>
      <c r="E104" s="221"/>
      <c r="F104" s="222" t="s">
        <v>1490</v>
      </c>
      <c r="G104" s="223"/>
      <c r="H104" s="221"/>
      <c r="I104" s="221"/>
      <c r="J104" s="221" t="s">
        <v>1491</v>
      </c>
      <c r="K104" s="218"/>
    </row>
    <row r="105" spans="2:11" customFormat="1" ht="5.25" customHeight="1">
      <c r="B105" s="217"/>
      <c r="C105" s="219"/>
      <c r="D105" s="219"/>
      <c r="E105" s="219"/>
      <c r="F105" s="219"/>
      <c r="G105" s="235"/>
      <c r="H105" s="219"/>
      <c r="I105" s="219"/>
      <c r="J105" s="219"/>
      <c r="K105" s="218"/>
    </row>
    <row r="106" spans="2:11" customFormat="1" ht="15" customHeight="1">
      <c r="B106" s="217"/>
      <c r="C106" s="206" t="s">
        <v>57</v>
      </c>
      <c r="D106" s="226"/>
      <c r="E106" s="226"/>
      <c r="F106" s="227" t="s">
        <v>1492</v>
      </c>
      <c r="G106" s="206"/>
      <c r="H106" s="206" t="s">
        <v>1532</v>
      </c>
      <c r="I106" s="206" t="s">
        <v>1494</v>
      </c>
      <c r="J106" s="206">
        <v>20</v>
      </c>
      <c r="K106" s="218"/>
    </row>
    <row r="107" spans="2:11" customFormat="1" ht="15" customHeight="1">
      <c r="B107" s="217"/>
      <c r="C107" s="206" t="s">
        <v>1495</v>
      </c>
      <c r="D107" s="206"/>
      <c r="E107" s="206"/>
      <c r="F107" s="227" t="s">
        <v>1492</v>
      </c>
      <c r="G107" s="206"/>
      <c r="H107" s="206" t="s">
        <v>1532</v>
      </c>
      <c r="I107" s="206" t="s">
        <v>1494</v>
      </c>
      <c r="J107" s="206">
        <v>120</v>
      </c>
      <c r="K107" s="218"/>
    </row>
    <row r="108" spans="2:11" customFormat="1" ht="15" customHeight="1">
      <c r="B108" s="229"/>
      <c r="C108" s="206" t="s">
        <v>1497</v>
      </c>
      <c r="D108" s="206"/>
      <c r="E108" s="206"/>
      <c r="F108" s="227" t="s">
        <v>1498</v>
      </c>
      <c r="G108" s="206"/>
      <c r="H108" s="206" t="s">
        <v>1532</v>
      </c>
      <c r="I108" s="206" t="s">
        <v>1494</v>
      </c>
      <c r="J108" s="206">
        <v>50</v>
      </c>
      <c r="K108" s="218"/>
    </row>
    <row r="109" spans="2:11" customFormat="1" ht="15" customHeight="1">
      <c r="B109" s="229"/>
      <c r="C109" s="206" t="s">
        <v>1500</v>
      </c>
      <c r="D109" s="206"/>
      <c r="E109" s="206"/>
      <c r="F109" s="227" t="s">
        <v>1492</v>
      </c>
      <c r="G109" s="206"/>
      <c r="H109" s="206" t="s">
        <v>1532</v>
      </c>
      <c r="I109" s="206" t="s">
        <v>1502</v>
      </c>
      <c r="J109" s="206"/>
      <c r="K109" s="218"/>
    </row>
    <row r="110" spans="2:11" customFormat="1" ht="15" customHeight="1">
      <c r="B110" s="229"/>
      <c r="C110" s="206" t="s">
        <v>1511</v>
      </c>
      <c r="D110" s="206"/>
      <c r="E110" s="206"/>
      <c r="F110" s="227" t="s">
        <v>1498</v>
      </c>
      <c r="G110" s="206"/>
      <c r="H110" s="206" t="s">
        <v>1532</v>
      </c>
      <c r="I110" s="206" t="s">
        <v>1494</v>
      </c>
      <c r="J110" s="206">
        <v>50</v>
      </c>
      <c r="K110" s="218"/>
    </row>
    <row r="111" spans="2:11" customFormat="1" ht="15" customHeight="1">
      <c r="B111" s="229"/>
      <c r="C111" s="206" t="s">
        <v>1519</v>
      </c>
      <c r="D111" s="206"/>
      <c r="E111" s="206"/>
      <c r="F111" s="227" t="s">
        <v>1498</v>
      </c>
      <c r="G111" s="206"/>
      <c r="H111" s="206" t="s">
        <v>1532</v>
      </c>
      <c r="I111" s="206" t="s">
        <v>1494</v>
      </c>
      <c r="J111" s="206">
        <v>50</v>
      </c>
      <c r="K111" s="218"/>
    </row>
    <row r="112" spans="2:11" customFormat="1" ht="15" customHeight="1">
      <c r="B112" s="229"/>
      <c r="C112" s="206" t="s">
        <v>1517</v>
      </c>
      <c r="D112" s="206"/>
      <c r="E112" s="206"/>
      <c r="F112" s="227" t="s">
        <v>1498</v>
      </c>
      <c r="G112" s="206"/>
      <c r="H112" s="206" t="s">
        <v>1532</v>
      </c>
      <c r="I112" s="206" t="s">
        <v>1494</v>
      </c>
      <c r="J112" s="206">
        <v>50</v>
      </c>
      <c r="K112" s="218"/>
    </row>
    <row r="113" spans="2:11" customFormat="1" ht="15" customHeight="1">
      <c r="B113" s="229"/>
      <c r="C113" s="206" t="s">
        <v>57</v>
      </c>
      <c r="D113" s="206"/>
      <c r="E113" s="206"/>
      <c r="F113" s="227" t="s">
        <v>1492</v>
      </c>
      <c r="G113" s="206"/>
      <c r="H113" s="206" t="s">
        <v>1533</v>
      </c>
      <c r="I113" s="206" t="s">
        <v>1494</v>
      </c>
      <c r="J113" s="206">
        <v>20</v>
      </c>
      <c r="K113" s="218"/>
    </row>
    <row r="114" spans="2:11" customFormat="1" ht="15" customHeight="1">
      <c r="B114" s="229"/>
      <c r="C114" s="206" t="s">
        <v>1534</v>
      </c>
      <c r="D114" s="206"/>
      <c r="E114" s="206"/>
      <c r="F114" s="227" t="s">
        <v>1492</v>
      </c>
      <c r="G114" s="206"/>
      <c r="H114" s="206" t="s">
        <v>1535</v>
      </c>
      <c r="I114" s="206" t="s">
        <v>1494</v>
      </c>
      <c r="J114" s="206">
        <v>120</v>
      </c>
      <c r="K114" s="218"/>
    </row>
    <row r="115" spans="2:11" customFormat="1" ht="15" customHeight="1">
      <c r="B115" s="229"/>
      <c r="C115" s="206" t="s">
        <v>42</v>
      </c>
      <c r="D115" s="206"/>
      <c r="E115" s="206"/>
      <c r="F115" s="227" t="s">
        <v>1492</v>
      </c>
      <c r="G115" s="206"/>
      <c r="H115" s="206" t="s">
        <v>1536</v>
      </c>
      <c r="I115" s="206" t="s">
        <v>1527</v>
      </c>
      <c r="J115" s="206"/>
      <c r="K115" s="218"/>
    </row>
    <row r="116" spans="2:11" customFormat="1" ht="15" customHeight="1">
      <c r="B116" s="229"/>
      <c r="C116" s="206" t="s">
        <v>52</v>
      </c>
      <c r="D116" s="206"/>
      <c r="E116" s="206"/>
      <c r="F116" s="227" t="s">
        <v>1492</v>
      </c>
      <c r="G116" s="206"/>
      <c r="H116" s="206" t="s">
        <v>1537</v>
      </c>
      <c r="I116" s="206" t="s">
        <v>1527</v>
      </c>
      <c r="J116" s="206"/>
      <c r="K116" s="218"/>
    </row>
    <row r="117" spans="2:11" customFormat="1" ht="15" customHeight="1">
      <c r="B117" s="229"/>
      <c r="C117" s="206" t="s">
        <v>61</v>
      </c>
      <c r="D117" s="206"/>
      <c r="E117" s="206"/>
      <c r="F117" s="227" t="s">
        <v>1492</v>
      </c>
      <c r="G117" s="206"/>
      <c r="H117" s="206" t="s">
        <v>1538</v>
      </c>
      <c r="I117" s="206" t="s">
        <v>1539</v>
      </c>
      <c r="J117" s="206"/>
      <c r="K117" s="218"/>
    </row>
    <row r="118" spans="2:11" customFormat="1" ht="15" customHeight="1">
      <c r="B118" s="230"/>
      <c r="C118" s="236"/>
      <c r="D118" s="236"/>
      <c r="E118" s="236"/>
      <c r="F118" s="236"/>
      <c r="G118" s="236"/>
      <c r="H118" s="236"/>
      <c r="I118" s="236"/>
      <c r="J118" s="236"/>
      <c r="K118" s="232"/>
    </row>
    <row r="119" spans="2:11" customFormat="1" ht="18.75" customHeight="1">
      <c r="B119" s="237"/>
      <c r="C119" s="238"/>
      <c r="D119" s="238"/>
      <c r="E119" s="238"/>
      <c r="F119" s="239"/>
      <c r="G119" s="238"/>
      <c r="H119" s="238"/>
      <c r="I119" s="238"/>
      <c r="J119" s="238"/>
      <c r="K119" s="237"/>
    </row>
    <row r="120" spans="2:11" customFormat="1" ht="18.75" customHeight="1">
      <c r="B120" s="213"/>
      <c r="C120" s="213"/>
      <c r="D120" s="213"/>
      <c r="E120" s="213"/>
      <c r="F120" s="213"/>
      <c r="G120" s="213"/>
      <c r="H120" s="213"/>
      <c r="I120" s="213"/>
      <c r="J120" s="213"/>
      <c r="K120" s="213"/>
    </row>
    <row r="121" spans="2:11" customFormat="1" ht="7.5" customHeight="1">
      <c r="B121" s="240"/>
      <c r="C121" s="241"/>
      <c r="D121" s="241"/>
      <c r="E121" s="241"/>
      <c r="F121" s="241"/>
      <c r="G121" s="241"/>
      <c r="H121" s="241"/>
      <c r="I121" s="241"/>
      <c r="J121" s="241"/>
      <c r="K121" s="242"/>
    </row>
    <row r="122" spans="2:11" customFormat="1" ht="45" customHeight="1">
      <c r="B122" s="243"/>
      <c r="C122" s="326" t="s">
        <v>1540</v>
      </c>
      <c r="D122" s="326"/>
      <c r="E122" s="326"/>
      <c r="F122" s="326"/>
      <c r="G122" s="326"/>
      <c r="H122" s="326"/>
      <c r="I122" s="326"/>
      <c r="J122" s="326"/>
      <c r="K122" s="244"/>
    </row>
    <row r="123" spans="2:11" customFormat="1" ht="17.25" customHeight="1">
      <c r="B123" s="245"/>
      <c r="C123" s="219" t="s">
        <v>1486</v>
      </c>
      <c r="D123" s="219"/>
      <c r="E123" s="219"/>
      <c r="F123" s="219" t="s">
        <v>1487</v>
      </c>
      <c r="G123" s="220"/>
      <c r="H123" s="219" t="s">
        <v>58</v>
      </c>
      <c r="I123" s="219" t="s">
        <v>61</v>
      </c>
      <c r="J123" s="219" t="s">
        <v>1488</v>
      </c>
      <c r="K123" s="246"/>
    </row>
    <row r="124" spans="2:11" customFormat="1" ht="17.25" customHeight="1">
      <c r="B124" s="245"/>
      <c r="C124" s="221" t="s">
        <v>1489</v>
      </c>
      <c r="D124" s="221"/>
      <c r="E124" s="221"/>
      <c r="F124" s="222" t="s">
        <v>1490</v>
      </c>
      <c r="G124" s="223"/>
      <c r="H124" s="221"/>
      <c r="I124" s="221"/>
      <c r="J124" s="221" t="s">
        <v>1491</v>
      </c>
      <c r="K124" s="246"/>
    </row>
    <row r="125" spans="2:11" customFormat="1" ht="5.25" customHeight="1">
      <c r="B125" s="247"/>
      <c r="C125" s="224"/>
      <c r="D125" s="224"/>
      <c r="E125" s="224"/>
      <c r="F125" s="224"/>
      <c r="G125" s="248"/>
      <c r="H125" s="224"/>
      <c r="I125" s="224"/>
      <c r="J125" s="224"/>
      <c r="K125" s="249"/>
    </row>
    <row r="126" spans="2:11" customFormat="1" ht="15" customHeight="1">
      <c r="B126" s="247"/>
      <c r="C126" s="206" t="s">
        <v>1495</v>
      </c>
      <c r="D126" s="226"/>
      <c r="E126" s="226"/>
      <c r="F126" s="227" t="s">
        <v>1492</v>
      </c>
      <c r="G126" s="206"/>
      <c r="H126" s="206" t="s">
        <v>1532</v>
      </c>
      <c r="I126" s="206" t="s">
        <v>1494</v>
      </c>
      <c r="J126" s="206">
        <v>120</v>
      </c>
      <c r="K126" s="250"/>
    </row>
    <row r="127" spans="2:11" customFormat="1" ht="15" customHeight="1">
      <c r="B127" s="247"/>
      <c r="C127" s="206" t="s">
        <v>1541</v>
      </c>
      <c r="D127" s="206"/>
      <c r="E127" s="206"/>
      <c r="F127" s="227" t="s">
        <v>1492</v>
      </c>
      <c r="G127" s="206"/>
      <c r="H127" s="206" t="s">
        <v>1542</v>
      </c>
      <c r="I127" s="206" t="s">
        <v>1494</v>
      </c>
      <c r="J127" s="206" t="s">
        <v>1543</v>
      </c>
      <c r="K127" s="250"/>
    </row>
    <row r="128" spans="2:11" customFormat="1" ht="15" customHeight="1">
      <c r="B128" s="247"/>
      <c r="C128" s="206" t="s">
        <v>89</v>
      </c>
      <c r="D128" s="206"/>
      <c r="E128" s="206"/>
      <c r="F128" s="227" t="s">
        <v>1492</v>
      </c>
      <c r="G128" s="206"/>
      <c r="H128" s="206" t="s">
        <v>1544</v>
      </c>
      <c r="I128" s="206" t="s">
        <v>1494</v>
      </c>
      <c r="J128" s="206" t="s">
        <v>1543</v>
      </c>
      <c r="K128" s="250"/>
    </row>
    <row r="129" spans="2:11" customFormat="1" ht="15" customHeight="1">
      <c r="B129" s="247"/>
      <c r="C129" s="206" t="s">
        <v>1503</v>
      </c>
      <c r="D129" s="206"/>
      <c r="E129" s="206"/>
      <c r="F129" s="227" t="s">
        <v>1498</v>
      </c>
      <c r="G129" s="206"/>
      <c r="H129" s="206" t="s">
        <v>1504</v>
      </c>
      <c r="I129" s="206" t="s">
        <v>1494</v>
      </c>
      <c r="J129" s="206">
        <v>15</v>
      </c>
      <c r="K129" s="250"/>
    </row>
    <row r="130" spans="2:11" customFormat="1" ht="15" customHeight="1">
      <c r="B130" s="247"/>
      <c r="C130" s="206" t="s">
        <v>1505</v>
      </c>
      <c r="D130" s="206"/>
      <c r="E130" s="206"/>
      <c r="F130" s="227" t="s">
        <v>1498</v>
      </c>
      <c r="G130" s="206"/>
      <c r="H130" s="206" t="s">
        <v>1506</v>
      </c>
      <c r="I130" s="206" t="s">
        <v>1494</v>
      </c>
      <c r="J130" s="206">
        <v>15</v>
      </c>
      <c r="K130" s="250"/>
    </row>
    <row r="131" spans="2:11" customFormat="1" ht="15" customHeight="1">
      <c r="B131" s="247"/>
      <c r="C131" s="206" t="s">
        <v>1507</v>
      </c>
      <c r="D131" s="206"/>
      <c r="E131" s="206"/>
      <c r="F131" s="227" t="s">
        <v>1498</v>
      </c>
      <c r="G131" s="206"/>
      <c r="H131" s="206" t="s">
        <v>1508</v>
      </c>
      <c r="I131" s="206" t="s">
        <v>1494</v>
      </c>
      <c r="J131" s="206">
        <v>20</v>
      </c>
      <c r="K131" s="250"/>
    </row>
    <row r="132" spans="2:11" customFormat="1" ht="15" customHeight="1">
      <c r="B132" s="247"/>
      <c r="C132" s="206" t="s">
        <v>1509</v>
      </c>
      <c r="D132" s="206"/>
      <c r="E132" s="206"/>
      <c r="F132" s="227" t="s">
        <v>1498</v>
      </c>
      <c r="G132" s="206"/>
      <c r="H132" s="206" t="s">
        <v>1510</v>
      </c>
      <c r="I132" s="206" t="s">
        <v>1494</v>
      </c>
      <c r="J132" s="206">
        <v>20</v>
      </c>
      <c r="K132" s="250"/>
    </row>
    <row r="133" spans="2:11" customFormat="1" ht="15" customHeight="1">
      <c r="B133" s="247"/>
      <c r="C133" s="206" t="s">
        <v>1497</v>
      </c>
      <c r="D133" s="206"/>
      <c r="E133" s="206"/>
      <c r="F133" s="227" t="s">
        <v>1498</v>
      </c>
      <c r="G133" s="206"/>
      <c r="H133" s="206" t="s">
        <v>1532</v>
      </c>
      <c r="I133" s="206" t="s">
        <v>1494</v>
      </c>
      <c r="J133" s="206">
        <v>50</v>
      </c>
      <c r="K133" s="250"/>
    </row>
    <row r="134" spans="2:11" customFormat="1" ht="15" customHeight="1">
      <c r="B134" s="247"/>
      <c r="C134" s="206" t="s">
        <v>1511</v>
      </c>
      <c r="D134" s="206"/>
      <c r="E134" s="206"/>
      <c r="F134" s="227" t="s">
        <v>1498</v>
      </c>
      <c r="G134" s="206"/>
      <c r="H134" s="206" t="s">
        <v>1532</v>
      </c>
      <c r="I134" s="206" t="s">
        <v>1494</v>
      </c>
      <c r="J134" s="206">
        <v>50</v>
      </c>
      <c r="K134" s="250"/>
    </row>
    <row r="135" spans="2:11" customFormat="1" ht="15" customHeight="1">
      <c r="B135" s="247"/>
      <c r="C135" s="206" t="s">
        <v>1517</v>
      </c>
      <c r="D135" s="206"/>
      <c r="E135" s="206"/>
      <c r="F135" s="227" t="s">
        <v>1498</v>
      </c>
      <c r="G135" s="206"/>
      <c r="H135" s="206" t="s">
        <v>1532</v>
      </c>
      <c r="I135" s="206" t="s">
        <v>1494</v>
      </c>
      <c r="J135" s="206">
        <v>50</v>
      </c>
      <c r="K135" s="250"/>
    </row>
    <row r="136" spans="2:11" customFormat="1" ht="15" customHeight="1">
      <c r="B136" s="247"/>
      <c r="C136" s="206" t="s">
        <v>1519</v>
      </c>
      <c r="D136" s="206"/>
      <c r="E136" s="206"/>
      <c r="F136" s="227" t="s">
        <v>1498</v>
      </c>
      <c r="G136" s="206"/>
      <c r="H136" s="206" t="s">
        <v>1532</v>
      </c>
      <c r="I136" s="206" t="s">
        <v>1494</v>
      </c>
      <c r="J136" s="206">
        <v>50</v>
      </c>
      <c r="K136" s="250"/>
    </row>
    <row r="137" spans="2:11" customFormat="1" ht="15" customHeight="1">
      <c r="B137" s="247"/>
      <c r="C137" s="206" t="s">
        <v>1520</v>
      </c>
      <c r="D137" s="206"/>
      <c r="E137" s="206"/>
      <c r="F137" s="227" t="s">
        <v>1498</v>
      </c>
      <c r="G137" s="206"/>
      <c r="H137" s="206" t="s">
        <v>1545</v>
      </c>
      <c r="I137" s="206" t="s">
        <v>1494</v>
      </c>
      <c r="J137" s="206">
        <v>255</v>
      </c>
      <c r="K137" s="250"/>
    </row>
    <row r="138" spans="2:11" customFormat="1" ht="15" customHeight="1">
      <c r="B138" s="247"/>
      <c r="C138" s="206" t="s">
        <v>1522</v>
      </c>
      <c r="D138" s="206"/>
      <c r="E138" s="206"/>
      <c r="F138" s="227" t="s">
        <v>1492</v>
      </c>
      <c r="G138" s="206"/>
      <c r="H138" s="206" t="s">
        <v>1546</v>
      </c>
      <c r="I138" s="206" t="s">
        <v>1524</v>
      </c>
      <c r="J138" s="206"/>
      <c r="K138" s="250"/>
    </row>
    <row r="139" spans="2:11" customFormat="1" ht="15" customHeight="1">
      <c r="B139" s="247"/>
      <c r="C139" s="206" t="s">
        <v>1525</v>
      </c>
      <c r="D139" s="206"/>
      <c r="E139" s="206"/>
      <c r="F139" s="227" t="s">
        <v>1492</v>
      </c>
      <c r="G139" s="206"/>
      <c r="H139" s="206" t="s">
        <v>1547</v>
      </c>
      <c r="I139" s="206" t="s">
        <v>1527</v>
      </c>
      <c r="J139" s="206"/>
      <c r="K139" s="250"/>
    </row>
    <row r="140" spans="2:11" customFormat="1" ht="15" customHeight="1">
      <c r="B140" s="247"/>
      <c r="C140" s="206" t="s">
        <v>1528</v>
      </c>
      <c r="D140" s="206"/>
      <c r="E140" s="206"/>
      <c r="F140" s="227" t="s">
        <v>1492</v>
      </c>
      <c r="G140" s="206"/>
      <c r="H140" s="206" t="s">
        <v>1528</v>
      </c>
      <c r="I140" s="206" t="s">
        <v>1527</v>
      </c>
      <c r="J140" s="206"/>
      <c r="K140" s="250"/>
    </row>
    <row r="141" spans="2:11" customFormat="1" ht="15" customHeight="1">
      <c r="B141" s="247"/>
      <c r="C141" s="206" t="s">
        <v>42</v>
      </c>
      <c r="D141" s="206"/>
      <c r="E141" s="206"/>
      <c r="F141" s="227" t="s">
        <v>1492</v>
      </c>
      <c r="G141" s="206"/>
      <c r="H141" s="206" t="s">
        <v>1548</v>
      </c>
      <c r="I141" s="206" t="s">
        <v>1527</v>
      </c>
      <c r="J141" s="206"/>
      <c r="K141" s="250"/>
    </row>
    <row r="142" spans="2:11" customFormat="1" ht="15" customHeight="1">
      <c r="B142" s="247"/>
      <c r="C142" s="206" t="s">
        <v>1549</v>
      </c>
      <c r="D142" s="206"/>
      <c r="E142" s="206"/>
      <c r="F142" s="227" t="s">
        <v>1492</v>
      </c>
      <c r="G142" s="206"/>
      <c r="H142" s="206" t="s">
        <v>1550</v>
      </c>
      <c r="I142" s="206" t="s">
        <v>1527</v>
      </c>
      <c r="J142" s="206"/>
      <c r="K142" s="250"/>
    </row>
    <row r="143" spans="2:11" customFormat="1" ht="15" customHeight="1">
      <c r="B143" s="251"/>
      <c r="C143" s="252"/>
      <c r="D143" s="252"/>
      <c r="E143" s="252"/>
      <c r="F143" s="252"/>
      <c r="G143" s="252"/>
      <c r="H143" s="252"/>
      <c r="I143" s="252"/>
      <c r="J143" s="252"/>
      <c r="K143" s="253"/>
    </row>
    <row r="144" spans="2:11" customFormat="1" ht="18.75" customHeight="1">
      <c r="B144" s="238"/>
      <c r="C144" s="238"/>
      <c r="D144" s="238"/>
      <c r="E144" s="238"/>
      <c r="F144" s="239"/>
      <c r="G144" s="238"/>
      <c r="H144" s="238"/>
      <c r="I144" s="238"/>
      <c r="J144" s="238"/>
      <c r="K144" s="238"/>
    </row>
    <row r="145" spans="2:11" customFormat="1" ht="18.75" customHeight="1">
      <c r="B145" s="213"/>
      <c r="C145" s="213"/>
      <c r="D145" s="213"/>
      <c r="E145" s="213"/>
      <c r="F145" s="213"/>
      <c r="G145" s="213"/>
      <c r="H145" s="213"/>
      <c r="I145" s="213"/>
      <c r="J145" s="213"/>
      <c r="K145" s="213"/>
    </row>
    <row r="146" spans="2:11" customFormat="1" ht="7.5" customHeight="1">
      <c r="B146" s="214"/>
      <c r="C146" s="215"/>
      <c r="D146" s="215"/>
      <c r="E146" s="215"/>
      <c r="F146" s="215"/>
      <c r="G146" s="215"/>
      <c r="H146" s="215"/>
      <c r="I146" s="215"/>
      <c r="J146" s="215"/>
      <c r="K146" s="216"/>
    </row>
    <row r="147" spans="2:11" customFormat="1" ht="45" customHeight="1">
      <c r="B147" s="217"/>
      <c r="C147" s="328" t="s">
        <v>1551</v>
      </c>
      <c r="D147" s="328"/>
      <c r="E147" s="328"/>
      <c r="F147" s="328"/>
      <c r="G147" s="328"/>
      <c r="H147" s="328"/>
      <c r="I147" s="328"/>
      <c r="J147" s="328"/>
      <c r="K147" s="218"/>
    </row>
    <row r="148" spans="2:11" customFormat="1" ht="17.25" customHeight="1">
      <c r="B148" s="217"/>
      <c r="C148" s="219" t="s">
        <v>1486</v>
      </c>
      <c r="D148" s="219"/>
      <c r="E148" s="219"/>
      <c r="F148" s="219" t="s">
        <v>1487</v>
      </c>
      <c r="G148" s="220"/>
      <c r="H148" s="219" t="s">
        <v>58</v>
      </c>
      <c r="I148" s="219" t="s">
        <v>61</v>
      </c>
      <c r="J148" s="219" t="s">
        <v>1488</v>
      </c>
      <c r="K148" s="218"/>
    </row>
    <row r="149" spans="2:11" customFormat="1" ht="17.25" customHeight="1">
      <c r="B149" s="217"/>
      <c r="C149" s="221" t="s">
        <v>1489</v>
      </c>
      <c r="D149" s="221"/>
      <c r="E149" s="221"/>
      <c r="F149" s="222" t="s">
        <v>1490</v>
      </c>
      <c r="G149" s="223"/>
      <c r="H149" s="221"/>
      <c r="I149" s="221"/>
      <c r="J149" s="221" t="s">
        <v>1491</v>
      </c>
      <c r="K149" s="218"/>
    </row>
    <row r="150" spans="2:11" customFormat="1" ht="5.25" customHeight="1">
      <c r="B150" s="229"/>
      <c r="C150" s="224"/>
      <c r="D150" s="224"/>
      <c r="E150" s="224"/>
      <c r="F150" s="224"/>
      <c r="G150" s="225"/>
      <c r="H150" s="224"/>
      <c r="I150" s="224"/>
      <c r="J150" s="224"/>
      <c r="K150" s="250"/>
    </row>
    <row r="151" spans="2:11" customFormat="1" ht="15" customHeight="1">
      <c r="B151" s="229"/>
      <c r="C151" s="254" t="s">
        <v>1495</v>
      </c>
      <c r="D151" s="206"/>
      <c r="E151" s="206"/>
      <c r="F151" s="255" t="s">
        <v>1492</v>
      </c>
      <c r="G151" s="206"/>
      <c r="H151" s="254" t="s">
        <v>1532</v>
      </c>
      <c r="I151" s="254" t="s">
        <v>1494</v>
      </c>
      <c r="J151" s="254">
        <v>120</v>
      </c>
      <c r="K151" s="250"/>
    </row>
    <row r="152" spans="2:11" customFormat="1" ht="15" customHeight="1">
      <c r="B152" s="229"/>
      <c r="C152" s="254" t="s">
        <v>1541</v>
      </c>
      <c r="D152" s="206"/>
      <c r="E152" s="206"/>
      <c r="F152" s="255" t="s">
        <v>1492</v>
      </c>
      <c r="G152" s="206"/>
      <c r="H152" s="254" t="s">
        <v>1552</v>
      </c>
      <c r="I152" s="254" t="s">
        <v>1494</v>
      </c>
      <c r="J152" s="254" t="s">
        <v>1543</v>
      </c>
      <c r="K152" s="250"/>
    </row>
    <row r="153" spans="2:11" customFormat="1" ht="15" customHeight="1">
      <c r="B153" s="229"/>
      <c r="C153" s="254" t="s">
        <v>89</v>
      </c>
      <c r="D153" s="206"/>
      <c r="E153" s="206"/>
      <c r="F153" s="255" t="s">
        <v>1492</v>
      </c>
      <c r="G153" s="206"/>
      <c r="H153" s="254" t="s">
        <v>1553</v>
      </c>
      <c r="I153" s="254" t="s">
        <v>1494</v>
      </c>
      <c r="J153" s="254" t="s">
        <v>1543</v>
      </c>
      <c r="K153" s="250"/>
    </row>
    <row r="154" spans="2:11" customFormat="1" ht="15" customHeight="1">
      <c r="B154" s="229"/>
      <c r="C154" s="254" t="s">
        <v>1497</v>
      </c>
      <c r="D154" s="206"/>
      <c r="E154" s="206"/>
      <c r="F154" s="255" t="s">
        <v>1498</v>
      </c>
      <c r="G154" s="206"/>
      <c r="H154" s="254" t="s">
        <v>1532</v>
      </c>
      <c r="I154" s="254" t="s">
        <v>1494</v>
      </c>
      <c r="J154" s="254">
        <v>50</v>
      </c>
      <c r="K154" s="250"/>
    </row>
    <row r="155" spans="2:11" customFormat="1" ht="15" customHeight="1">
      <c r="B155" s="229"/>
      <c r="C155" s="254" t="s">
        <v>1500</v>
      </c>
      <c r="D155" s="206"/>
      <c r="E155" s="206"/>
      <c r="F155" s="255" t="s">
        <v>1492</v>
      </c>
      <c r="G155" s="206"/>
      <c r="H155" s="254" t="s">
        <v>1532</v>
      </c>
      <c r="I155" s="254" t="s">
        <v>1502</v>
      </c>
      <c r="J155" s="254"/>
      <c r="K155" s="250"/>
    </row>
    <row r="156" spans="2:11" customFormat="1" ht="15" customHeight="1">
      <c r="B156" s="229"/>
      <c r="C156" s="254" t="s">
        <v>1511</v>
      </c>
      <c r="D156" s="206"/>
      <c r="E156" s="206"/>
      <c r="F156" s="255" t="s">
        <v>1498</v>
      </c>
      <c r="G156" s="206"/>
      <c r="H156" s="254" t="s">
        <v>1532</v>
      </c>
      <c r="I156" s="254" t="s">
        <v>1494</v>
      </c>
      <c r="J156" s="254">
        <v>50</v>
      </c>
      <c r="K156" s="250"/>
    </row>
    <row r="157" spans="2:11" customFormat="1" ht="15" customHeight="1">
      <c r="B157" s="229"/>
      <c r="C157" s="254" t="s">
        <v>1519</v>
      </c>
      <c r="D157" s="206"/>
      <c r="E157" s="206"/>
      <c r="F157" s="255" t="s">
        <v>1498</v>
      </c>
      <c r="G157" s="206"/>
      <c r="H157" s="254" t="s">
        <v>1532</v>
      </c>
      <c r="I157" s="254" t="s">
        <v>1494</v>
      </c>
      <c r="J157" s="254">
        <v>50</v>
      </c>
      <c r="K157" s="250"/>
    </row>
    <row r="158" spans="2:11" customFormat="1" ht="15" customHeight="1">
      <c r="B158" s="229"/>
      <c r="C158" s="254" t="s">
        <v>1517</v>
      </c>
      <c r="D158" s="206"/>
      <c r="E158" s="206"/>
      <c r="F158" s="255" t="s">
        <v>1498</v>
      </c>
      <c r="G158" s="206"/>
      <c r="H158" s="254" t="s">
        <v>1532</v>
      </c>
      <c r="I158" s="254" t="s">
        <v>1494</v>
      </c>
      <c r="J158" s="254">
        <v>50</v>
      </c>
      <c r="K158" s="250"/>
    </row>
    <row r="159" spans="2:11" customFormat="1" ht="15" customHeight="1">
      <c r="B159" s="229"/>
      <c r="C159" s="254" t="s">
        <v>145</v>
      </c>
      <c r="D159" s="206"/>
      <c r="E159" s="206"/>
      <c r="F159" s="255" t="s">
        <v>1492</v>
      </c>
      <c r="G159" s="206"/>
      <c r="H159" s="254" t="s">
        <v>1554</v>
      </c>
      <c r="I159" s="254" t="s">
        <v>1494</v>
      </c>
      <c r="J159" s="254" t="s">
        <v>1555</v>
      </c>
      <c r="K159" s="250"/>
    </row>
    <row r="160" spans="2:11" customFormat="1" ht="15" customHeight="1">
      <c r="B160" s="229"/>
      <c r="C160" s="254" t="s">
        <v>1556</v>
      </c>
      <c r="D160" s="206"/>
      <c r="E160" s="206"/>
      <c r="F160" s="255" t="s">
        <v>1492</v>
      </c>
      <c r="G160" s="206"/>
      <c r="H160" s="254" t="s">
        <v>1557</v>
      </c>
      <c r="I160" s="254" t="s">
        <v>1527</v>
      </c>
      <c r="J160" s="254"/>
      <c r="K160" s="250"/>
    </row>
    <row r="161" spans="2:11" customFormat="1" ht="15" customHeight="1">
      <c r="B161" s="256"/>
      <c r="C161" s="236"/>
      <c r="D161" s="236"/>
      <c r="E161" s="236"/>
      <c r="F161" s="236"/>
      <c r="G161" s="236"/>
      <c r="H161" s="236"/>
      <c r="I161" s="236"/>
      <c r="J161" s="236"/>
      <c r="K161" s="257"/>
    </row>
    <row r="162" spans="2:11" customFormat="1" ht="18.75" customHeight="1">
      <c r="B162" s="238"/>
      <c r="C162" s="248"/>
      <c r="D162" s="248"/>
      <c r="E162" s="248"/>
      <c r="F162" s="258"/>
      <c r="G162" s="248"/>
      <c r="H162" s="248"/>
      <c r="I162" s="248"/>
      <c r="J162" s="248"/>
      <c r="K162" s="238"/>
    </row>
    <row r="163" spans="2:11" customFormat="1" ht="18.75" customHeight="1">
      <c r="B163" s="213"/>
      <c r="C163" s="213"/>
      <c r="D163" s="213"/>
      <c r="E163" s="213"/>
      <c r="F163" s="213"/>
      <c r="G163" s="213"/>
      <c r="H163" s="213"/>
      <c r="I163" s="213"/>
      <c r="J163" s="213"/>
      <c r="K163" s="213"/>
    </row>
    <row r="164" spans="2:11" customFormat="1" ht="7.5" customHeight="1">
      <c r="B164" s="195"/>
      <c r="C164" s="196"/>
      <c r="D164" s="196"/>
      <c r="E164" s="196"/>
      <c r="F164" s="196"/>
      <c r="G164" s="196"/>
      <c r="H164" s="196"/>
      <c r="I164" s="196"/>
      <c r="J164" s="196"/>
      <c r="K164" s="197"/>
    </row>
    <row r="165" spans="2:11" customFormat="1" ht="45" customHeight="1">
      <c r="B165" s="198"/>
      <c r="C165" s="326" t="s">
        <v>1558</v>
      </c>
      <c r="D165" s="326"/>
      <c r="E165" s="326"/>
      <c r="F165" s="326"/>
      <c r="G165" s="326"/>
      <c r="H165" s="326"/>
      <c r="I165" s="326"/>
      <c r="J165" s="326"/>
      <c r="K165" s="199"/>
    </row>
    <row r="166" spans="2:11" customFormat="1" ht="17.25" customHeight="1">
      <c r="B166" s="198"/>
      <c r="C166" s="219" t="s">
        <v>1486</v>
      </c>
      <c r="D166" s="219"/>
      <c r="E166" s="219"/>
      <c r="F166" s="219" t="s">
        <v>1487</v>
      </c>
      <c r="G166" s="259"/>
      <c r="H166" s="260" t="s">
        <v>58</v>
      </c>
      <c r="I166" s="260" t="s">
        <v>61</v>
      </c>
      <c r="J166" s="219" t="s">
        <v>1488</v>
      </c>
      <c r="K166" s="199"/>
    </row>
    <row r="167" spans="2:11" customFormat="1" ht="17.25" customHeight="1">
      <c r="B167" s="200"/>
      <c r="C167" s="221" t="s">
        <v>1489</v>
      </c>
      <c r="D167" s="221"/>
      <c r="E167" s="221"/>
      <c r="F167" s="222" t="s">
        <v>1490</v>
      </c>
      <c r="G167" s="261"/>
      <c r="H167" s="262"/>
      <c r="I167" s="262"/>
      <c r="J167" s="221" t="s">
        <v>1491</v>
      </c>
      <c r="K167" s="201"/>
    </row>
    <row r="168" spans="2:11" customFormat="1" ht="5.25" customHeight="1">
      <c r="B168" s="229"/>
      <c r="C168" s="224"/>
      <c r="D168" s="224"/>
      <c r="E168" s="224"/>
      <c r="F168" s="224"/>
      <c r="G168" s="225"/>
      <c r="H168" s="224"/>
      <c r="I168" s="224"/>
      <c r="J168" s="224"/>
      <c r="K168" s="250"/>
    </row>
    <row r="169" spans="2:11" customFormat="1" ht="15" customHeight="1">
      <c r="B169" s="229"/>
      <c r="C169" s="206" t="s">
        <v>1495</v>
      </c>
      <c r="D169" s="206"/>
      <c r="E169" s="206"/>
      <c r="F169" s="227" t="s">
        <v>1492</v>
      </c>
      <c r="G169" s="206"/>
      <c r="H169" s="206" t="s">
        <v>1532</v>
      </c>
      <c r="I169" s="206" t="s">
        <v>1494</v>
      </c>
      <c r="J169" s="206">
        <v>120</v>
      </c>
      <c r="K169" s="250"/>
    </row>
    <row r="170" spans="2:11" customFormat="1" ht="15" customHeight="1">
      <c r="B170" s="229"/>
      <c r="C170" s="206" t="s">
        <v>1541</v>
      </c>
      <c r="D170" s="206"/>
      <c r="E170" s="206"/>
      <c r="F170" s="227" t="s">
        <v>1492</v>
      </c>
      <c r="G170" s="206"/>
      <c r="H170" s="206" t="s">
        <v>1542</v>
      </c>
      <c r="I170" s="206" t="s">
        <v>1494</v>
      </c>
      <c r="J170" s="206" t="s">
        <v>1543</v>
      </c>
      <c r="K170" s="250"/>
    </row>
    <row r="171" spans="2:11" customFormat="1" ht="15" customHeight="1">
      <c r="B171" s="229"/>
      <c r="C171" s="206" t="s">
        <v>89</v>
      </c>
      <c r="D171" s="206"/>
      <c r="E171" s="206"/>
      <c r="F171" s="227" t="s">
        <v>1492</v>
      </c>
      <c r="G171" s="206"/>
      <c r="H171" s="206" t="s">
        <v>1559</v>
      </c>
      <c r="I171" s="206" t="s">
        <v>1494</v>
      </c>
      <c r="J171" s="206" t="s">
        <v>1543</v>
      </c>
      <c r="K171" s="250"/>
    </row>
    <row r="172" spans="2:11" customFormat="1" ht="15" customHeight="1">
      <c r="B172" s="229"/>
      <c r="C172" s="206" t="s">
        <v>1497</v>
      </c>
      <c r="D172" s="206"/>
      <c r="E172" s="206"/>
      <c r="F172" s="227" t="s">
        <v>1498</v>
      </c>
      <c r="G172" s="206"/>
      <c r="H172" s="206" t="s">
        <v>1559</v>
      </c>
      <c r="I172" s="206" t="s">
        <v>1494</v>
      </c>
      <c r="J172" s="206">
        <v>50</v>
      </c>
      <c r="K172" s="250"/>
    </row>
    <row r="173" spans="2:11" customFormat="1" ht="15" customHeight="1">
      <c r="B173" s="229"/>
      <c r="C173" s="206" t="s">
        <v>1500</v>
      </c>
      <c r="D173" s="206"/>
      <c r="E173" s="206"/>
      <c r="F173" s="227" t="s">
        <v>1492</v>
      </c>
      <c r="G173" s="206"/>
      <c r="H173" s="206" t="s">
        <v>1559</v>
      </c>
      <c r="I173" s="206" t="s">
        <v>1502</v>
      </c>
      <c r="J173" s="206"/>
      <c r="K173" s="250"/>
    </row>
    <row r="174" spans="2:11" customFormat="1" ht="15" customHeight="1">
      <c r="B174" s="229"/>
      <c r="C174" s="206" t="s">
        <v>1511</v>
      </c>
      <c r="D174" s="206"/>
      <c r="E174" s="206"/>
      <c r="F174" s="227" t="s">
        <v>1498</v>
      </c>
      <c r="G174" s="206"/>
      <c r="H174" s="206" t="s">
        <v>1559</v>
      </c>
      <c r="I174" s="206" t="s">
        <v>1494</v>
      </c>
      <c r="J174" s="206">
        <v>50</v>
      </c>
      <c r="K174" s="250"/>
    </row>
    <row r="175" spans="2:11" customFormat="1" ht="15" customHeight="1">
      <c r="B175" s="229"/>
      <c r="C175" s="206" t="s">
        <v>1519</v>
      </c>
      <c r="D175" s="206"/>
      <c r="E175" s="206"/>
      <c r="F175" s="227" t="s">
        <v>1498</v>
      </c>
      <c r="G175" s="206"/>
      <c r="H175" s="206" t="s">
        <v>1559</v>
      </c>
      <c r="I175" s="206" t="s">
        <v>1494</v>
      </c>
      <c r="J175" s="206">
        <v>50</v>
      </c>
      <c r="K175" s="250"/>
    </row>
    <row r="176" spans="2:11" customFormat="1" ht="15" customHeight="1">
      <c r="B176" s="229"/>
      <c r="C176" s="206" t="s">
        <v>1517</v>
      </c>
      <c r="D176" s="206"/>
      <c r="E176" s="206"/>
      <c r="F176" s="227" t="s">
        <v>1498</v>
      </c>
      <c r="G176" s="206"/>
      <c r="H176" s="206" t="s">
        <v>1559</v>
      </c>
      <c r="I176" s="206" t="s">
        <v>1494</v>
      </c>
      <c r="J176" s="206">
        <v>50</v>
      </c>
      <c r="K176" s="250"/>
    </row>
    <row r="177" spans="2:11" customFormat="1" ht="15" customHeight="1">
      <c r="B177" s="229"/>
      <c r="C177" s="206" t="s">
        <v>154</v>
      </c>
      <c r="D177" s="206"/>
      <c r="E177" s="206"/>
      <c r="F177" s="227" t="s">
        <v>1492</v>
      </c>
      <c r="G177" s="206"/>
      <c r="H177" s="206" t="s">
        <v>1560</v>
      </c>
      <c r="I177" s="206" t="s">
        <v>1561</v>
      </c>
      <c r="J177" s="206"/>
      <c r="K177" s="250"/>
    </row>
    <row r="178" spans="2:11" customFormat="1" ht="15" customHeight="1">
      <c r="B178" s="229"/>
      <c r="C178" s="206" t="s">
        <v>61</v>
      </c>
      <c r="D178" s="206"/>
      <c r="E178" s="206"/>
      <c r="F178" s="227" t="s">
        <v>1492</v>
      </c>
      <c r="G178" s="206"/>
      <c r="H178" s="206" t="s">
        <v>1562</v>
      </c>
      <c r="I178" s="206" t="s">
        <v>1563</v>
      </c>
      <c r="J178" s="206">
        <v>1</v>
      </c>
      <c r="K178" s="250"/>
    </row>
    <row r="179" spans="2:11" customFormat="1" ht="15" customHeight="1">
      <c r="B179" s="229"/>
      <c r="C179" s="206" t="s">
        <v>57</v>
      </c>
      <c r="D179" s="206"/>
      <c r="E179" s="206"/>
      <c r="F179" s="227" t="s">
        <v>1492</v>
      </c>
      <c r="G179" s="206"/>
      <c r="H179" s="206" t="s">
        <v>1564</v>
      </c>
      <c r="I179" s="206" t="s">
        <v>1494</v>
      </c>
      <c r="J179" s="206">
        <v>20</v>
      </c>
      <c r="K179" s="250"/>
    </row>
    <row r="180" spans="2:11" customFormat="1" ht="15" customHeight="1">
      <c r="B180" s="229"/>
      <c r="C180" s="206" t="s">
        <v>58</v>
      </c>
      <c r="D180" s="206"/>
      <c r="E180" s="206"/>
      <c r="F180" s="227" t="s">
        <v>1492</v>
      </c>
      <c r="G180" s="206"/>
      <c r="H180" s="206" t="s">
        <v>1565</v>
      </c>
      <c r="I180" s="206" t="s">
        <v>1494</v>
      </c>
      <c r="J180" s="206">
        <v>255</v>
      </c>
      <c r="K180" s="250"/>
    </row>
    <row r="181" spans="2:11" customFormat="1" ht="15" customHeight="1">
      <c r="B181" s="229"/>
      <c r="C181" s="206" t="s">
        <v>155</v>
      </c>
      <c r="D181" s="206"/>
      <c r="E181" s="206"/>
      <c r="F181" s="227" t="s">
        <v>1492</v>
      </c>
      <c r="G181" s="206"/>
      <c r="H181" s="206" t="s">
        <v>1456</v>
      </c>
      <c r="I181" s="206" t="s">
        <v>1494</v>
      </c>
      <c r="J181" s="206">
        <v>10</v>
      </c>
      <c r="K181" s="250"/>
    </row>
    <row r="182" spans="2:11" customFormat="1" ht="15" customHeight="1">
      <c r="B182" s="229"/>
      <c r="C182" s="206" t="s">
        <v>156</v>
      </c>
      <c r="D182" s="206"/>
      <c r="E182" s="206"/>
      <c r="F182" s="227" t="s">
        <v>1492</v>
      </c>
      <c r="G182" s="206"/>
      <c r="H182" s="206" t="s">
        <v>1566</v>
      </c>
      <c r="I182" s="206" t="s">
        <v>1527</v>
      </c>
      <c r="J182" s="206"/>
      <c r="K182" s="250"/>
    </row>
    <row r="183" spans="2:11" customFormat="1" ht="15" customHeight="1">
      <c r="B183" s="229"/>
      <c r="C183" s="206" t="s">
        <v>1567</v>
      </c>
      <c r="D183" s="206"/>
      <c r="E183" s="206"/>
      <c r="F183" s="227" t="s">
        <v>1492</v>
      </c>
      <c r="G183" s="206"/>
      <c r="H183" s="206" t="s">
        <v>1568</v>
      </c>
      <c r="I183" s="206" t="s">
        <v>1527</v>
      </c>
      <c r="J183" s="206"/>
      <c r="K183" s="250"/>
    </row>
    <row r="184" spans="2:11" customFormat="1" ht="15" customHeight="1">
      <c r="B184" s="229"/>
      <c r="C184" s="206" t="s">
        <v>1556</v>
      </c>
      <c r="D184" s="206"/>
      <c r="E184" s="206"/>
      <c r="F184" s="227" t="s">
        <v>1492</v>
      </c>
      <c r="G184" s="206"/>
      <c r="H184" s="206" t="s">
        <v>1569</v>
      </c>
      <c r="I184" s="206" t="s">
        <v>1527</v>
      </c>
      <c r="J184" s="206"/>
      <c r="K184" s="250"/>
    </row>
    <row r="185" spans="2:11" customFormat="1" ht="15" customHeight="1">
      <c r="B185" s="229"/>
      <c r="C185" s="206" t="s">
        <v>158</v>
      </c>
      <c r="D185" s="206"/>
      <c r="E185" s="206"/>
      <c r="F185" s="227" t="s">
        <v>1498</v>
      </c>
      <c r="G185" s="206"/>
      <c r="H185" s="206" t="s">
        <v>1570</v>
      </c>
      <c r="I185" s="206" t="s">
        <v>1494</v>
      </c>
      <c r="J185" s="206">
        <v>50</v>
      </c>
      <c r="K185" s="250"/>
    </row>
    <row r="186" spans="2:11" customFormat="1" ht="15" customHeight="1">
      <c r="B186" s="229"/>
      <c r="C186" s="206" t="s">
        <v>1571</v>
      </c>
      <c r="D186" s="206"/>
      <c r="E186" s="206"/>
      <c r="F186" s="227" t="s">
        <v>1498</v>
      </c>
      <c r="G186" s="206"/>
      <c r="H186" s="206" t="s">
        <v>1572</v>
      </c>
      <c r="I186" s="206" t="s">
        <v>1573</v>
      </c>
      <c r="J186" s="206"/>
      <c r="K186" s="250"/>
    </row>
    <row r="187" spans="2:11" customFormat="1" ht="15" customHeight="1">
      <c r="B187" s="229"/>
      <c r="C187" s="206" t="s">
        <v>1574</v>
      </c>
      <c r="D187" s="206"/>
      <c r="E187" s="206"/>
      <c r="F187" s="227" t="s">
        <v>1498</v>
      </c>
      <c r="G187" s="206"/>
      <c r="H187" s="206" t="s">
        <v>1575</v>
      </c>
      <c r="I187" s="206" t="s">
        <v>1573</v>
      </c>
      <c r="J187" s="206"/>
      <c r="K187" s="250"/>
    </row>
    <row r="188" spans="2:11" customFormat="1" ht="15" customHeight="1">
      <c r="B188" s="229"/>
      <c r="C188" s="206" t="s">
        <v>1576</v>
      </c>
      <c r="D188" s="206"/>
      <c r="E188" s="206"/>
      <c r="F188" s="227" t="s">
        <v>1498</v>
      </c>
      <c r="G188" s="206"/>
      <c r="H188" s="206" t="s">
        <v>1577</v>
      </c>
      <c r="I188" s="206" t="s">
        <v>1573</v>
      </c>
      <c r="J188" s="206"/>
      <c r="K188" s="250"/>
    </row>
    <row r="189" spans="2:11" customFormat="1" ht="15" customHeight="1">
      <c r="B189" s="229"/>
      <c r="C189" s="263" t="s">
        <v>1578</v>
      </c>
      <c r="D189" s="206"/>
      <c r="E189" s="206"/>
      <c r="F189" s="227" t="s">
        <v>1498</v>
      </c>
      <c r="G189" s="206"/>
      <c r="H189" s="206" t="s">
        <v>1579</v>
      </c>
      <c r="I189" s="206" t="s">
        <v>1580</v>
      </c>
      <c r="J189" s="264" t="s">
        <v>1581</v>
      </c>
      <c r="K189" s="250"/>
    </row>
    <row r="190" spans="2:11" customFormat="1" ht="15" customHeight="1">
      <c r="B190" s="265"/>
      <c r="C190" s="266" t="s">
        <v>1582</v>
      </c>
      <c r="D190" s="267"/>
      <c r="E190" s="267"/>
      <c r="F190" s="268" t="s">
        <v>1498</v>
      </c>
      <c r="G190" s="267"/>
      <c r="H190" s="267" t="s">
        <v>1583</v>
      </c>
      <c r="I190" s="267" t="s">
        <v>1580</v>
      </c>
      <c r="J190" s="269" t="s">
        <v>1581</v>
      </c>
      <c r="K190" s="270"/>
    </row>
    <row r="191" spans="2:11" customFormat="1" ht="15" customHeight="1">
      <c r="B191" s="229"/>
      <c r="C191" s="263" t="s">
        <v>46</v>
      </c>
      <c r="D191" s="206"/>
      <c r="E191" s="206"/>
      <c r="F191" s="227" t="s">
        <v>1492</v>
      </c>
      <c r="G191" s="206"/>
      <c r="H191" s="203" t="s">
        <v>1584</v>
      </c>
      <c r="I191" s="206" t="s">
        <v>1585</v>
      </c>
      <c r="J191" s="206"/>
      <c r="K191" s="250"/>
    </row>
    <row r="192" spans="2:11" customFormat="1" ht="15" customHeight="1">
      <c r="B192" s="229"/>
      <c r="C192" s="263" t="s">
        <v>1586</v>
      </c>
      <c r="D192" s="206"/>
      <c r="E192" s="206"/>
      <c r="F192" s="227" t="s">
        <v>1492</v>
      </c>
      <c r="G192" s="206"/>
      <c r="H192" s="206" t="s">
        <v>1587</v>
      </c>
      <c r="I192" s="206" t="s">
        <v>1527</v>
      </c>
      <c r="J192" s="206"/>
      <c r="K192" s="250"/>
    </row>
    <row r="193" spans="2:11" customFormat="1" ht="15" customHeight="1">
      <c r="B193" s="229"/>
      <c r="C193" s="263" t="s">
        <v>1588</v>
      </c>
      <c r="D193" s="206"/>
      <c r="E193" s="206"/>
      <c r="F193" s="227" t="s">
        <v>1492</v>
      </c>
      <c r="G193" s="206"/>
      <c r="H193" s="206" t="s">
        <v>1589</v>
      </c>
      <c r="I193" s="206" t="s">
        <v>1527</v>
      </c>
      <c r="J193" s="206"/>
      <c r="K193" s="250"/>
    </row>
    <row r="194" spans="2:11" customFormat="1" ht="15" customHeight="1">
      <c r="B194" s="229"/>
      <c r="C194" s="263" t="s">
        <v>1590</v>
      </c>
      <c r="D194" s="206"/>
      <c r="E194" s="206"/>
      <c r="F194" s="227" t="s">
        <v>1498</v>
      </c>
      <c r="G194" s="206"/>
      <c r="H194" s="206" t="s">
        <v>1591</v>
      </c>
      <c r="I194" s="206" t="s">
        <v>1527</v>
      </c>
      <c r="J194" s="206"/>
      <c r="K194" s="250"/>
    </row>
    <row r="195" spans="2:11" customFormat="1" ht="15" customHeight="1">
      <c r="B195" s="256"/>
      <c r="C195" s="271"/>
      <c r="D195" s="236"/>
      <c r="E195" s="236"/>
      <c r="F195" s="236"/>
      <c r="G195" s="236"/>
      <c r="H195" s="236"/>
      <c r="I195" s="236"/>
      <c r="J195" s="236"/>
      <c r="K195" s="257"/>
    </row>
    <row r="196" spans="2:11" customFormat="1" ht="18.75" customHeight="1">
      <c r="B196" s="238"/>
      <c r="C196" s="248"/>
      <c r="D196" s="248"/>
      <c r="E196" s="248"/>
      <c r="F196" s="258"/>
      <c r="G196" s="248"/>
      <c r="H196" s="248"/>
      <c r="I196" s="248"/>
      <c r="J196" s="248"/>
      <c r="K196" s="238"/>
    </row>
    <row r="197" spans="2:11" customFormat="1" ht="18.75" customHeight="1">
      <c r="B197" s="238"/>
      <c r="C197" s="248"/>
      <c r="D197" s="248"/>
      <c r="E197" s="248"/>
      <c r="F197" s="258"/>
      <c r="G197" s="248"/>
      <c r="H197" s="248"/>
      <c r="I197" s="248"/>
      <c r="J197" s="248"/>
      <c r="K197" s="238"/>
    </row>
    <row r="198" spans="2:11" customFormat="1" ht="18.75" customHeight="1">
      <c r="B198" s="213"/>
      <c r="C198" s="213"/>
      <c r="D198" s="213"/>
      <c r="E198" s="213"/>
      <c r="F198" s="213"/>
      <c r="G198" s="213"/>
      <c r="H198" s="213"/>
      <c r="I198" s="213"/>
      <c r="J198" s="213"/>
      <c r="K198" s="213"/>
    </row>
    <row r="199" spans="2:11" customFormat="1" ht="13.5">
      <c r="B199" s="195"/>
      <c r="C199" s="196"/>
      <c r="D199" s="196"/>
      <c r="E199" s="196"/>
      <c r="F199" s="196"/>
      <c r="G199" s="196"/>
      <c r="H199" s="196"/>
      <c r="I199" s="196"/>
      <c r="J199" s="196"/>
      <c r="K199" s="197"/>
    </row>
    <row r="200" spans="2:11" customFormat="1" ht="21">
      <c r="B200" s="198"/>
      <c r="C200" s="326" t="s">
        <v>1592</v>
      </c>
      <c r="D200" s="326"/>
      <c r="E200" s="326"/>
      <c r="F200" s="326"/>
      <c r="G200" s="326"/>
      <c r="H200" s="326"/>
      <c r="I200" s="326"/>
      <c r="J200" s="326"/>
      <c r="K200" s="199"/>
    </row>
    <row r="201" spans="2:11" customFormat="1" ht="25.5" customHeight="1">
      <c r="B201" s="198"/>
      <c r="C201" s="272" t="s">
        <v>1593</v>
      </c>
      <c r="D201" s="272"/>
      <c r="E201" s="272"/>
      <c r="F201" s="272" t="s">
        <v>1594</v>
      </c>
      <c r="G201" s="273"/>
      <c r="H201" s="329" t="s">
        <v>1595</v>
      </c>
      <c r="I201" s="329"/>
      <c r="J201" s="329"/>
      <c r="K201" s="199"/>
    </row>
    <row r="202" spans="2:11" customFormat="1" ht="5.25" customHeight="1">
      <c r="B202" s="229"/>
      <c r="C202" s="224"/>
      <c r="D202" s="224"/>
      <c r="E202" s="224"/>
      <c r="F202" s="224"/>
      <c r="G202" s="248"/>
      <c r="H202" s="224"/>
      <c r="I202" s="224"/>
      <c r="J202" s="224"/>
      <c r="K202" s="250"/>
    </row>
    <row r="203" spans="2:11" customFormat="1" ht="15" customHeight="1">
      <c r="B203" s="229"/>
      <c r="C203" s="206" t="s">
        <v>1585</v>
      </c>
      <c r="D203" s="206"/>
      <c r="E203" s="206"/>
      <c r="F203" s="227" t="s">
        <v>47</v>
      </c>
      <c r="G203" s="206"/>
      <c r="H203" s="330" t="s">
        <v>1596</v>
      </c>
      <c r="I203" s="330"/>
      <c r="J203" s="330"/>
      <c r="K203" s="250"/>
    </row>
    <row r="204" spans="2:11" customFormat="1" ht="15" customHeight="1">
      <c r="B204" s="229"/>
      <c r="C204" s="206"/>
      <c r="D204" s="206"/>
      <c r="E204" s="206"/>
      <c r="F204" s="227" t="s">
        <v>48</v>
      </c>
      <c r="G204" s="206"/>
      <c r="H204" s="330" t="s">
        <v>1597</v>
      </c>
      <c r="I204" s="330"/>
      <c r="J204" s="330"/>
      <c r="K204" s="250"/>
    </row>
    <row r="205" spans="2:11" customFormat="1" ht="15" customHeight="1">
      <c r="B205" s="229"/>
      <c r="C205" s="206"/>
      <c r="D205" s="206"/>
      <c r="E205" s="206"/>
      <c r="F205" s="227" t="s">
        <v>51</v>
      </c>
      <c r="G205" s="206"/>
      <c r="H205" s="330" t="s">
        <v>1598</v>
      </c>
      <c r="I205" s="330"/>
      <c r="J205" s="330"/>
      <c r="K205" s="250"/>
    </row>
    <row r="206" spans="2:11" customFormat="1" ht="15" customHeight="1">
      <c r="B206" s="229"/>
      <c r="C206" s="206"/>
      <c r="D206" s="206"/>
      <c r="E206" s="206"/>
      <c r="F206" s="227" t="s">
        <v>49</v>
      </c>
      <c r="G206" s="206"/>
      <c r="H206" s="330" t="s">
        <v>1599</v>
      </c>
      <c r="I206" s="330"/>
      <c r="J206" s="330"/>
      <c r="K206" s="250"/>
    </row>
    <row r="207" spans="2:11" customFormat="1" ht="15" customHeight="1">
      <c r="B207" s="229"/>
      <c r="C207" s="206"/>
      <c r="D207" s="206"/>
      <c r="E207" s="206"/>
      <c r="F207" s="227" t="s">
        <v>50</v>
      </c>
      <c r="G207" s="206"/>
      <c r="H207" s="330" t="s">
        <v>1600</v>
      </c>
      <c r="I207" s="330"/>
      <c r="J207" s="330"/>
      <c r="K207" s="250"/>
    </row>
    <row r="208" spans="2:11" customFormat="1" ht="15" customHeight="1">
      <c r="B208" s="229"/>
      <c r="C208" s="206"/>
      <c r="D208" s="206"/>
      <c r="E208" s="206"/>
      <c r="F208" s="227"/>
      <c r="G208" s="206"/>
      <c r="H208" s="206"/>
      <c r="I208" s="206"/>
      <c r="J208" s="206"/>
      <c r="K208" s="250"/>
    </row>
    <row r="209" spans="2:11" customFormat="1" ht="15" customHeight="1">
      <c r="B209" s="229"/>
      <c r="C209" s="206" t="s">
        <v>1539</v>
      </c>
      <c r="D209" s="206"/>
      <c r="E209" s="206"/>
      <c r="F209" s="227" t="s">
        <v>82</v>
      </c>
      <c r="G209" s="206"/>
      <c r="H209" s="330" t="s">
        <v>1601</v>
      </c>
      <c r="I209" s="330"/>
      <c r="J209" s="330"/>
      <c r="K209" s="250"/>
    </row>
    <row r="210" spans="2:11" customFormat="1" ht="15" customHeight="1">
      <c r="B210" s="229"/>
      <c r="C210" s="206"/>
      <c r="D210" s="206"/>
      <c r="E210" s="206"/>
      <c r="F210" s="227" t="s">
        <v>1435</v>
      </c>
      <c r="G210" s="206"/>
      <c r="H210" s="330" t="s">
        <v>1436</v>
      </c>
      <c r="I210" s="330"/>
      <c r="J210" s="330"/>
      <c r="K210" s="250"/>
    </row>
    <row r="211" spans="2:11" customFormat="1" ht="15" customHeight="1">
      <c r="B211" s="229"/>
      <c r="C211" s="206"/>
      <c r="D211" s="206"/>
      <c r="E211" s="206"/>
      <c r="F211" s="227" t="s">
        <v>1433</v>
      </c>
      <c r="G211" s="206"/>
      <c r="H211" s="330" t="s">
        <v>1602</v>
      </c>
      <c r="I211" s="330"/>
      <c r="J211" s="330"/>
      <c r="K211" s="250"/>
    </row>
    <row r="212" spans="2:11" customFormat="1" ht="15" customHeight="1">
      <c r="B212" s="274"/>
      <c r="C212" s="206"/>
      <c r="D212" s="206"/>
      <c r="E212" s="206"/>
      <c r="F212" s="227" t="s">
        <v>1437</v>
      </c>
      <c r="G212" s="263"/>
      <c r="H212" s="331" t="s">
        <v>1438</v>
      </c>
      <c r="I212" s="331"/>
      <c r="J212" s="331"/>
      <c r="K212" s="275"/>
    </row>
    <row r="213" spans="2:11" customFormat="1" ht="15" customHeight="1">
      <c r="B213" s="274"/>
      <c r="C213" s="206"/>
      <c r="D213" s="206"/>
      <c r="E213" s="206"/>
      <c r="F213" s="227" t="s">
        <v>1439</v>
      </c>
      <c r="G213" s="263"/>
      <c r="H213" s="331" t="s">
        <v>1409</v>
      </c>
      <c r="I213" s="331"/>
      <c r="J213" s="331"/>
      <c r="K213" s="275"/>
    </row>
    <row r="214" spans="2:11" customFormat="1" ht="15" customHeight="1">
      <c r="B214" s="274"/>
      <c r="C214" s="206"/>
      <c r="D214" s="206"/>
      <c r="E214" s="206"/>
      <c r="F214" s="227"/>
      <c r="G214" s="263"/>
      <c r="H214" s="254"/>
      <c r="I214" s="254"/>
      <c r="J214" s="254"/>
      <c r="K214" s="275"/>
    </row>
    <row r="215" spans="2:11" customFormat="1" ht="15" customHeight="1">
      <c r="B215" s="274"/>
      <c r="C215" s="206" t="s">
        <v>1563</v>
      </c>
      <c r="D215" s="206"/>
      <c r="E215" s="206"/>
      <c r="F215" s="227">
        <v>1</v>
      </c>
      <c r="G215" s="263"/>
      <c r="H215" s="331" t="s">
        <v>1603</v>
      </c>
      <c r="I215" s="331"/>
      <c r="J215" s="331"/>
      <c r="K215" s="275"/>
    </row>
    <row r="216" spans="2:11" customFormat="1" ht="15" customHeight="1">
      <c r="B216" s="274"/>
      <c r="C216" s="206"/>
      <c r="D216" s="206"/>
      <c r="E216" s="206"/>
      <c r="F216" s="227">
        <v>2</v>
      </c>
      <c r="G216" s="263"/>
      <c r="H216" s="331" t="s">
        <v>1604</v>
      </c>
      <c r="I216" s="331"/>
      <c r="J216" s="331"/>
      <c r="K216" s="275"/>
    </row>
    <row r="217" spans="2:11" customFormat="1" ht="15" customHeight="1">
      <c r="B217" s="274"/>
      <c r="C217" s="206"/>
      <c r="D217" s="206"/>
      <c r="E217" s="206"/>
      <c r="F217" s="227">
        <v>3</v>
      </c>
      <c r="G217" s="263"/>
      <c r="H217" s="331" t="s">
        <v>1605</v>
      </c>
      <c r="I217" s="331"/>
      <c r="J217" s="331"/>
      <c r="K217" s="275"/>
    </row>
    <row r="218" spans="2:11" customFormat="1" ht="15" customHeight="1">
      <c r="B218" s="274"/>
      <c r="C218" s="206"/>
      <c r="D218" s="206"/>
      <c r="E218" s="206"/>
      <c r="F218" s="227">
        <v>4</v>
      </c>
      <c r="G218" s="263"/>
      <c r="H218" s="331" t="s">
        <v>1606</v>
      </c>
      <c r="I218" s="331"/>
      <c r="J218" s="331"/>
      <c r="K218" s="275"/>
    </row>
    <row r="219" spans="2:11" customFormat="1" ht="12.75" customHeight="1">
      <c r="B219" s="276"/>
      <c r="C219" s="277"/>
      <c r="D219" s="277"/>
      <c r="E219" s="277"/>
      <c r="F219" s="277"/>
      <c r="G219" s="277"/>
      <c r="H219" s="277"/>
      <c r="I219" s="277"/>
      <c r="J219" s="277"/>
      <c r="K219" s="278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16</vt:i4>
      </vt:variant>
      <vt:variant>
        <vt:lpstr>Pojmenované oblasti</vt:lpstr>
      </vt:variant>
      <vt:variant>
        <vt:i4>31</vt:i4>
      </vt:variant>
    </vt:vector>
  </HeadingPairs>
  <TitlesOfParts>
    <vt:vector size="47" baseType="lpstr">
      <vt:lpstr>Rekapitulace stavby</vt:lpstr>
      <vt:lpstr>SO 001 - Příprava staveni...</vt:lpstr>
      <vt:lpstr>SO 101 - Komunikace vozid...</vt:lpstr>
      <vt:lpstr>SO 101.1 - Komunikace voz...</vt:lpstr>
      <vt:lpstr>SO 101.2 - Komunikace voz...</vt:lpstr>
      <vt:lpstr>SO 101.3 - Komunikace voz...</vt:lpstr>
      <vt:lpstr>SO 101.4 - Komunikace voz...</vt:lpstr>
      <vt:lpstr>SO 101.5 - Komunikace voz...</vt:lpstr>
      <vt:lpstr>SO 102 - Odstavné plochy</vt:lpstr>
      <vt:lpstr>SO 103 - Sjezdy</vt:lpstr>
      <vt:lpstr>SO 110 - Komunikace pro p...</vt:lpstr>
      <vt:lpstr>SO 110.1 - Komunikace pro...</vt:lpstr>
      <vt:lpstr>SO 191 - DIO</vt:lpstr>
      <vt:lpstr>SO 801 - Sadové úpravy, J...</vt:lpstr>
      <vt:lpstr>SO 901 - VRN</vt:lpstr>
      <vt:lpstr>Pokyny pro vyplnění</vt:lpstr>
      <vt:lpstr>'Rekapitulace stavby'!Názvy_tisku</vt:lpstr>
      <vt:lpstr>'SO 001 - Příprava staveni...'!Názvy_tisku</vt:lpstr>
      <vt:lpstr>'SO 101 - Komunikace vozid...'!Názvy_tisku</vt:lpstr>
      <vt:lpstr>'SO 101.1 - Komunikace voz...'!Názvy_tisku</vt:lpstr>
      <vt:lpstr>'SO 101.2 - Komunikace voz...'!Názvy_tisku</vt:lpstr>
      <vt:lpstr>'SO 101.3 - Komunikace voz...'!Názvy_tisku</vt:lpstr>
      <vt:lpstr>'SO 101.4 - Komunikace voz...'!Názvy_tisku</vt:lpstr>
      <vt:lpstr>'SO 101.5 - Komunikace voz...'!Názvy_tisku</vt:lpstr>
      <vt:lpstr>'SO 102 - Odstavné plochy'!Názvy_tisku</vt:lpstr>
      <vt:lpstr>'SO 103 - Sjezdy'!Názvy_tisku</vt:lpstr>
      <vt:lpstr>'SO 110 - Komunikace pro p...'!Názvy_tisku</vt:lpstr>
      <vt:lpstr>'SO 110.1 - Komunikace pro...'!Názvy_tisku</vt:lpstr>
      <vt:lpstr>'SO 191 - DIO'!Názvy_tisku</vt:lpstr>
      <vt:lpstr>'SO 801 - Sadové úpravy, J...'!Názvy_tisku</vt:lpstr>
      <vt:lpstr>'SO 901 - VRN'!Názvy_tisku</vt:lpstr>
      <vt:lpstr>'Pokyny pro vyplnění'!Oblast_tisku</vt:lpstr>
      <vt:lpstr>'Rekapitulace stavby'!Oblast_tisku</vt:lpstr>
      <vt:lpstr>'SO 001 - Příprava staveni...'!Oblast_tisku</vt:lpstr>
      <vt:lpstr>'SO 101 - Komunikace vozid...'!Oblast_tisku</vt:lpstr>
      <vt:lpstr>'SO 101.1 - Komunikace voz...'!Oblast_tisku</vt:lpstr>
      <vt:lpstr>'SO 101.2 - Komunikace voz...'!Oblast_tisku</vt:lpstr>
      <vt:lpstr>'SO 101.3 - Komunikace voz...'!Oblast_tisku</vt:lpstr>
      <vt:lpstr>'SO 101.4 - Komunikace voz...'!Oblast_tisku</vt:lpstr>
      <vt:lpstr>'SO 101.5 - Komunikace voz...'!Oblast_tisku</vt:lpstr>
      <vt:lpstr>'SO 102 - Odstavné plochy'!Oblast_tisku</vt:lpstr>
      <vt:lpstr>'SO 103 - Sjezdy'!Oblast_tisku</vt:lpstr>
      <vt:lpstr>'SO 110 - Komunikace pro p...'!Oblast_tisku</vt:lpstr>
      <vt:lpstr>'SO 110.1 - Komunikace pro...'!Oblast_tisku</vt:lpstr>
      <vt:lpstr>'SO 191 - DIO'!Oblast_tisku</vt:lpstr>
      <vt:lpstr>'SO 801 - Sadové úpravy, J...'!Oblast_tisku</vt:lpstr>
      <vt:lpstr>'SO 901 - VRN'!Oblast_tisku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ZAMYKAL-PC\zamykal</dc:creator>
  <cp:lastModifiedBy>zamykal</cp:lastModifiedBy>
  <cp:lastPrinted>2026-08-04T04:48:05Z</cp:lastPrinted>
  <dcterms:created xsi:type="dcterms:W3CDTF">2026-08-04T04:47:02Z</dcterms:created>
  <dcterms:modified xsi:type="dcterms:W3CDTF">2026-08-04T04:48:19Z</dcterms:modified>
</cp:coreProperties>
</file>