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01 - Tělocvična" sheetId="2" r:id="rId2"/>
    <sheet name="SO02 - Spojovací krček" sheetId="3" r:id="rId3"/>
    <sheet name="VRN - Vedlejší rozpočtové..." sheetId="4" r:id="rId4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'SO01 - Tělocvična'!$C$126:$K$229</definedName>
    <definedName name="_xlnm.Print_Area" localSheetId="1">'SO01 - Tělocvična'!$C$114:$K$229</definedName>
    <definedName name="_xlnm.Print_Titles" localSheetId="1">'SO01 - Tělocvična'!$126:$126</definedName>
    <definedName name="_xlnm._FilterDatabase" localSheetId="2" hidden="1">'SO02 - Spojovací krček'!$C$124:$K$205</definedName>
    <definedName name="_xlnm.Print_Area" localSheetId="2">'SO02 - Spojovací krček'!$C$112:$K$205</definedName>
    <definedName name="_xlnm.Print_Titles" localSheetId="2">'SO02 - Spojovací krček'!$124:$124</definedName>
    <definedName name="_xlnm._FilterDatabase" localSheetId="3" hidden="1">'VRN - Vedlejší rozpočtové...'!$C$119:$K$132</definedName>
    <definedName name="_xlnm.Print_Area" localSheetId="3">'VRN - Vedlejší rozpočtové...'!$C$107:$K$132</definedName>
    <definedName name="_xlnm.Print_Titles" localSheetId="3">'VRN - Vedlejší rozpočtové...'!$119:$119</definedName>
  </definedNames>
  <calcPr/>
</workbook>
</file>

<file path=xl/calcChain.xml><?xml version="1.0" encoding="utf-8"?>
<calcChain xmlns="http://schemas.openxmlformats.org/spreadsheetml/2006/main">
  <c i="4" l="1" r="J37"/>
  <c r="J36"/>
  <c i="1" r="AY97"/>
  <c i="4" r="J35"/>
  <c i="1" r="AX97"/>
  <c i="4" r="BI132"/>
  <c r="BH132"/>
  <c r="BG132"/>
  <c r="BF132"/>
  <c r="T132"/>
  <c r="T131"/>
  <c r="R132"/>
  <c r="R131"/>
  <c r="P132"/>
  <c r="P131"/>
  <c r="BI129"/>
  <c r="BH129"/>
  <c r="BG129"/>
  <c r="BF129"/>
  <c r="T129"/>
  <c r="T128"/>
  <c r="R129"/>
  <c r="R128"/>
  <c r="P129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3"/>
  <c r="BH123"/>
  <c r="BG123"/>
  <c r="BF123"/>
  <c r="T123"/>
  <c r="R123"/>
  <c r="P123"/>
  <c r="F114"/>
  <c r="E112"/>
  <c r="F89"/>
  <c r="E87"/>
  <c r="J24"/>
  <c r="E24"/>
  <c r="J117"/>
  <c r="J23"/>
  <c r="J21"/>
  <c r="E21"/>
  <c r="J91"/>
  <c r="J20"/>
  <c r="J18"/>
  <c r="E18"/>
  <c r="F92"/>
  <c r="J17"/>
  <c r="J15"/>
  <c r="E15"/>
  <c r="F91"/>
  <c r="J14"/>
  <c r="J12"/>
  <c r="J114"/>
  <c r="E7"/>
  <c r="E110"/>
  <c i="3" r="J37"/>
  <c r="J36"/>
  <c i="1" r="AY96"/>
  <c i="3" r="J35"/>
  <c i="1" r="AX96"/>
  <c i="3" r="BI205"/>
  <c r="BH205"/>
  <c r="BG205"/>
  <c r="BF205"/>
  <c r="T205"/>
  <c r="T204"/>
  <c r="T203"/>
  <c r="R205"/>
  <c r="R204"/>
  <c r="R203"/>
  <c r="P205"/>
  <c r="P204"/>
  <c r="P203"/>
  <c r="BI202"/>
  <c r="BH202"/>
  <c r="BG202"/>
  <c r="BF202"/>
  <c r="T202"/>
  <c r="R202"/>
  <c r="P202"/>
  <c r="BI200"/>
  <c r="BH200"/>
  <c r="BG200"/>
  <c r="BF200"/>
  <c r="T200"/>
  <c r="R200"/>
  <c r="P200"/>
  <c r="BI199"/>
  <c r="BH199"/>
  <c r="BG199"/>
  <c r="BF199"/>
  <c r="T199"/>
  <c r="R199"/>
  <c r="P199"/>
  <c r="BI196"/>
  <c r="BH196"/>
  <c r="BG196"/>
  <c r="BF196"/>
  <c r="T196"/>
  <c r="R196"/>
  <c r="P196"/>
  <c r="BI194"/>
  <c r="BH194"/>
  <c r="BG194"/>
  <c r="BF194"/>
  <c r="T194"/>
  <c r="R194"/>
  <c r="P194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8"/>
  <c r="BH188"/>
  <c r="BG188"/>
  <c r="BF188"/>
  <c r="T188"/>
  <c r="R188"/>
  <c r="P188"/>
  <c r="BI185"/>
  <c r="BH185"/>
  <c r="BG185"/>
  <c r="BF185"/>
  <c r="T185"/>
  <c r="R185"/>
  <c r="P185"/>
  <c r="BI182"/>
  <c r="BH182"/>
  <c r="BG182"/>
  <c r="BF182"/>
  <c r="T182"/>
  <c r="R182"/>
  <c r="P182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F119"/>
  <c r="E117"/>
  <c r="F89"/>
  <c r="E87"/>
  <c r="J24"/>
  <c r="E24"/>
  <c r="J122"/>
  <c r="J23"/>
  <c r="J21"/>
  <c r="E21"/>
  <c r="J121"/>
  <c r="J20"/>
  <c r="J18"/>
  <c r="E18"/>
  <c r="F92"/>
  <c r="J17"/>
  <c r="J15"/>
  <c r="E15"/>
  <c r="F91"/>
  <c r="J14"/>
  <c r="J12"/>
  <c r="J119"/>
  <c r="E7"/>
  <c r="E85"/>
  <c i="2" r="J37"/>
  <c r="J36"/>
  <c i="1" r="AY95"/>
  <c i="2" r="J35"/>
  <c i="1" r="AX95"/>
  <c i="2" r="BI229"/>
  <c r="BH229"/>
  <c r="BG229"/>
  <c r="BF229"/>
  <c r="T229"/>
  <c r="T228"/>
  <c r="T227"/>
  <c r="R229"/>
  <c r="R228"/>
  <c r="R227"/>
  <c r="P229"/>
  <c r="P228"/>
  <c r="P227"/>
  <c r="BI226"/>
  <c r="BH226"/>
  <c r="BG226"/>
  <c r="BF226"/>
  <c r="T226"/>
  <c r="R226"/>
  <c r="P226"/>
  <c r="BI224"/>
  <c r="BH224"/>
  <c r="BG224"/>
  <c r="BF224"/>
  <c r="T224"/>
  <c r="R224"/>
  <c r="P224"/>
  <c r="BI221"/>
  <c r="BH221"/>
  <c r="BG221"/>
  <c r="BF221"/>
  <c r="T221"/>
  <c r="R221"/>
  <c r="P221"/>
  <c r="BI218"/>
  <c r="BH218"/>
  <c r="BG218"/>
  <c r="BF218"/>
  <c r="T218"/>
  <c r="R218"/>
  <c r="P218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7"/>
  <c r="BH197"/>
  <c r="BG197"/>
  <c r="BF197"/>
  <c r="T197"/>
  <c r="R197"/>
  <c r="P197"/>
  <c r="BI195"/>
  <c r="BH195"/>
  <c r="BG195"/>
  <c r="BF195"/>
  <c r="T195"/>
  <c r="R195"/>
  <c r="P195"/>
  <c r="BI189"/>
  <c r="BH189"/>
  <c r="BG189"/>
  <c r="BF189"/>
  <c r="T189"/>
  <c r="R189"/>
  <c r="P189"/>
  <c r="BI184"/>
  <c r="BH184"/>
  <c r="BG184"/>
  <c r="BF184"/>
  <c r="T184"/>
  <c r="R184"/>
  <c r="P184"/>
  <c r="BI182"/>
  <c r="BH182"/>
  <c r="BG182"/>
  <c r="BF182"/>
  <c r="T182"/>
  <c r="R182"/>
  <c r="P182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69"/>
  <c r="BH169"/>
  <c r="BG169"/>
  <c r="BF169"/>
  <c r="T169"/>
  <c r="R169"/>
  <c r="P169"/>
  <c r="BI167"/>
  <c r="BH167"/>
  <c r="BG167"/>
  <c r="BF167"/>
  <c r="T167"/>
  <c r="R167"/>
  <c r="P167"/>
  <c r="BI161"/>
  <c r="BH161"/>
  <c r="BG161"/>
  <c r="BF161"/>
  <c r="T161"/>
  <c r="R161"/>
  <c r="P161"/>
  <c r="BI155"/>
  <c r="BH155"/>
  <c r="BG155"/>
  <c r="BF155"/>
  <c r="T155"/>
  <c r="R155"/>
  <c r="P155"/>
  <c r="BI153"/>
  <c r="BH153"/>
  <c r="BG153"/>
  <c r="BF153"/>
  <c r="T153"/>
  <c r="R153"/>
  <c r="P153"/>
  <c r="BI150"/>
  <c r="BH150"/>
  <c r="BG150"/>
  <c r="BF150"/>
  <c r="T150"/>
  <c r="T149"/>
  <c r="R150"/>
  <c r="R149"/>
  <c r="P150"/>
  <c r="P149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F121"/>
  <c r="E119"/>
  <c r="F89"/>
  <c r="E87"/>
  <c r="J24"/>
  <c r="E24"/>
  <c r="J124"/>
  <c r="J23"/>
  <c r="J21"/>
  <c r="E21"/>
  <c r="J123"/>
  <c r="J20"/>
  <c r="J18"/>
  <c r="E18"/>
  <c r="F124"/>
  <c r="J17"/>
  <c r="J15"/>
  <c r="E15"/>
  <c r="F123"/>
  <c r="J14"/>
  <c r="J12"/>
  <c r="J121"/>
  <c r="E7"/>
  <c r="E117"/>
  <c i="1" r="L90"/>
  <c r="AM90"/>
  <c r="AM89"/>
  <c r="L89"/>
  <c r="AM87"/>
  <c r="L87"/>
  <c r="L85"/>
  <c r="L84"/>
  <c i="2" r="J213"/>
  <c r="J202"/>
  <c r="J200"/>
  <c r="BK184"/>
  <c r="BK179"/>
  <c r="BK175"/>
  <c r="J161"/>
  <c r="J153"/>
  <c r="BK145"/>
  <c r="J143"/>
  <c r="BK139"/>
  <c r="J134"/>
  <c i="1" r="AS94"/>
  <c i="2" r="BK215"/>
  <c i="3" r="BK169"/>
  <c r="J145"/>
  <c r="BK202"/>
  <c r="BK171"/>
  <c r="J133"/>
  <c r="J169"/>
  <c r="J149"/>
  <c r="BK128"/>
  <c r="J189"/>
  <c r="J171"/>
  <c r="J159"/>
  <c r="BK193"/>
  <c r="BK177"/>
  <c r="BK145"/>
  <c r="BK191"/>
  <c r="J154"/>
  <c i="4" r="J127"/>
  <c r="J126"/>
  <c r="BK123"/>
  <c i="2" r="J229"/>
  <c r="J204"/>
  <c r="BK197"/>
  <c r="BK189"/>
  <c r="J182"/>
  <c r="J177"/>
  <c r="BK167"/>
  <c r="J155"/>
  <c r="J148"/>
  <c r="BK144"/>
  <c r="J140"/>
  <c r="J137"/>
  <c r="BK132"/>
  <c r="BK211"/>
  <c r="BK226"/>
  <c r="J224"/>
  <c r="J218"/>
  <c i="3" r="BK189"/>
  <c r="BK138"/>
  <c r="J196"/>
  <c r="BK140"/>
  <c r="BK132"/>
  <c r="BK185"/>
  <c r="J136"/>
  <c r="BK196"/>
  <c r="BK175"/>
  <c r="BK161"/>
  <c r="J140"/>
  <c r="J194"/>
  <c r="BK181"/>
  <c r="BK151"/>
  <c r="J181"/>
  <c i="4" r="J132"/>
  <c r="BK132"/>
  <c r="BK129"/>
  <c i="2" r="BK206"/>
  <c r="BK201"/>
  <c r="J197"/>
  <c r="J189"/>
  <c r="BK177"/>
  <c r="BK169"/>
  <c r="BK161"/>
  <c r="BK150"/>
  <c r="BK147"/>
  <c r="J145"/>
  <c r="BK140"/>
  <c r="BK136"/>
  <c r="J132"/>
  <c r="BK209"/>
  <c r="BK224"/>
  <c r="J221"/>
  <c i="3" r="BK194"/>
  <c r="BK167"/>
  <c r="J200"/>
  <c r="J147"/>
  <c r="BK205"/>
  <c r="J175"/>
  <c r="BK154"/>
  <c r="BK129"/>
  <c r="J193"/>
  <c r="J166"/>
  <c r="J205"/>
  <c r="J191"/>
  <c r="BK173"/>
  <c r="BK133"/>
  <c r="J185"/>
  <c r="BK130"/>
  <c i="4" r="BK125"/>
  <c r="J125"/>
  <c i="2" r="BK213"/>
  <c r="BK204"/>
  <c r="J201"/>
  <c r="BK195"/>
  <c r="J184"/>
  <c r="J179"/>
  <c r="J169"/>
  <c r="BK155"/>
  <c r="J150"/>
  <c r="J147"/>
  <c r="BK143"/>
  <c r="J139"/>
  <c r="J136"/>
  <c r="BK130"/>
  <c r="BK217"/>
  <c r="J209"/>
  <c r="BK221"/>
  <c r="J217"/>
  <c i="3" r="J179"/>
  <c r="BK159"/>
  <c r="J132"/>
  <c r="J161"/>
  <c r="J129"/>
  <c r="J177"/>
  <c r="J158"/>
  <c r="J202"/>
  <c r="BK179"/>
  <c r="J167"/>
  <c r="J138"/>
  <c r="J188"/>
  <c r="J165"/>
  <c r="J128"/>
  <c r="BK166"/>
  <c i="4" r="J129"/>
  <c r="BK126"/>
  <c i="2" r="BK229"/>
  <c r="J206"/>
  <c r="BK202"/>
  <c r="BK200"/>
  <c r="J195"/>
  <c r="BK182"/>
  <c r="J175"/>
  <c r="J167"/>
  <c r="BK153"/>
  <c r="BK148"/>
  <c r="J144"/>
  <c r="BK137"/>
  <c r="BK134"/>
  <c r="J130"/>
  <c r="J211"/>
  <c r="J226"/>
  <c r="BK218"/>
  <c r="J215"/>
  <c i="3" r="BK147"/>
  <c r="J130"/>
  <c r="J182"/>
  <c r="BK136"/>
  <c r="BK200"/>
  <c r="BK165"/>
  <c r="BK199"/>
  <c r="J173"/>
  <c r="BK149"/>
  <c r="J199"/>
  <c r="BK182"/>
  <c r="BK158"/>
  <c r="BK188"/>
  <c r="J151"/>
  <c i="4" r="J123"/>
  <c r="BK127"/>
  <c i="2" l="1" r="BK129"/>
  <c r="J129"/>
  <c r="J98"/>
  <c r="T152"/>
  <c r="BK212"/>
  <c r="J212"/>
  <c r="J105"/>
  <c i="3" r="BK127"/>
  <c r="J127"/>
  <c r="J98"/>
  <c r="R127"/>
  <c r="R126"/>
  <c r="BK176"/>
  <c r="J176"/>
  <c r="J102"/>
  <c i="2" r="P129"/>
  <c r="R152"/>
  <c r="P212"/>
  <c i="3" r="P127"/>
  <c r="P126"/>
  <c r="T127"/>
  <c r="T126"/>
  <c r="BK168"/>
  <c r="J168"/>
  <c r="J101"/>
  <c r="P190"/>
  <c i="2" r="BK152"/>
  <c r="J152"/>
  <c r="J103"/>
  <c r="BK203"/>
  <c r="J203"/>
  <c r="J104"/>
  <c r="T203"/>
  <c i="3" r="R135"/>
  <c r="T168"/>
  <c r="R176"/>
  <c r="T190"/>
  <c i="2" r="BK138"/>
  <c r="J138"/>
  <c r="J99"/>
  <c r="R138"/>
  <c r="BK142"/>
  <c r="J142"/>
  <c r="J100"/>
  <c r="R142"/>
  <c r="P203"/>
  <c r="R203"/>
  <c i="3" r="P135"/>
  <c r="R168"/>
  <c r="BK190"/>
  <c r="J190"/>
  <c r="J103"/>
  <c i="4" r="T122"/>
  <c r="T121"/>
  <c r="T120"/>
  <c i="2" r="T129"/>
  <c r="P152"/>
  <c r="T212"/>
  <c i="3" r="BK135"/>
  <c r="J135"/>
  <c r="J100"/>
  <c r="P168"/>
  <c r="T176"/>
  <c r="R190"/>
  <c i="4" r="P122"/>
  <c r="P121"/>
  <c r="P120"/>
  <c i="1" r="AU97"/>
  <c i="2" r="R129"/>
  <c r="R128"/>
  <c r="P138"/>
  <c r="T138"/>
  <c r="P142"/>
  <c r="T142"/>
  <c r="R212"/>
  <c i="3" r="T135"/>
  <c r="T134"/>
  <c r="T125"/>
  <c r="P176"/>
  <c i="4" r="BK122"/>
  <c r="J122"/>
  <c r="J98"/>
  <c r="R122"/>
  <c r="R121"/>
  <c r="R120"/>
  <c i="3" r="BK204"/>
  <c r="J204"/>
  <c r="J105"/>
  <c i="2" r="BK149"/>
  <c r="J149"/>
  <c r="J101"/>
  <c r="BK228"/>
  <c r="J228"/>
  <c r="J107"/>
  <c i="4" r="BK128"/>
  <c r="J128"/>
  <c r="J99"/>
  <c r="BK131"/>
  <c r="J131"/>
  <c r="J100"/>
  <c r="E85"/>
  <c r="J89"/>
  <c r="J116"/>
  <c r="J92"/>
  <c r="F117"/>
  <c r="BE132"/>
  <c i="3" r="BK134"/>
  <c r="J134"/>
  <c r="J99"/>
  <c i="4" r="BE125"/>
  <c r="F116"/>
  <c r="BE123"/>
  <c r="BE127"/>
  <c r="BE126"/>
  <c r="BE129"/>
  <c i="3" r="J91"/>
  <c r="F122"/>
  <c r="BE149"/>
  <c r="BE169"/>
  <c r="BE171"/>
  <c r="J89"/>
  <c r="E115"/>
  <c r="BE130"/>
  <c r="BE132"/>
  <c r="BE140"/>
  <c r="BE154"/>
  <c r="BE161"/>
  <c r="BE179"/>
  <c r="BE189"/>
  <c r="BE202"/>
  <c r="BE205"/>
  <c r="F121"/>
  <c r="BE147"/>
  <c r="BE158"/>
  <c r="BE182"/>
  <c r="BE185"/>
  <c r="BE188"/>
  <c r="BE191"/>
  <c r="BE200"/>
  <c r="J92"/>
  <c r="BE151"/>
  <c r="BE167"/>
  <c r="BE194"/>
  <c r="BE196"/>
  <c r="BE128"/>
  <c r="BE133"/>
  <c r="BE138"/>
  <c r="BE145"/>
  <c r="BE159"/>
  <c r="BE165"/>
  <c r="BE173"/>
  <c r="BE181"/>
  <c r="BE199"/>
  <c r="BE129"/>
  <c r="BE136"/>
  <c r="BE166"/>
  <c r="BE175"/>
  <c r="BE177"/>
  <c r="BE193"/>
  <c i="2" r="BE213"/>
  <c r="BE215"/>
  <c r="BE211"/>
  <c r="BE217"/>
  <c r="BE218"/>
  <c r="BE221"/>
  <c r="BE224"/>
  <c r="BE226"/>
  <c r="BE206"/>
  <c r="BE209"/>
  <c r="BE229"/>
  <c r="E85"/>
  <c r="J89"/>
  <c r="F91"/>
  <c r="J91"/>
  <c r="F92"/>
  <c r="J92"/>
  <c r="BE130"/>
  <c r="BE132"/>
  <c r="BE134"/>
  <c r="BE136"/>
  <c r="BE137"/>
  <c r="BE139"/>
  <c r="BE140"/>
  <c r="BE143"/>
  <c r="BE144"/>
  <c r="BE145"/>
  <c r="BE147"/>
  <c r="BE148"/>
  <c r="BE150"/>
  <c r="BE153"/>
  <c r="BE155"/>
  <c r="BE161"/>
  <c r="BE167"/>
  <c r="BE169"/>
  <c r="BE175"/>
  <c r="BE177"/>
  <c r="BE179"/>
  <c r="BE182"/>
  <c r="BE184"/>
  <c r="BE189"/>
  <c r="BE195"/>
  <c r="BE197"/>
  <c r="BE200"/>
  <c r="BE201"/>
  <c r="BE202"/>
  <c r="BE204"/>
  <c r="J34"/>
  <c i="1" r="AW95"/>
  <c i="3" r="J34"/>
  <c i="1" r="AW96"/>
  <c i="2" r="F34"/>
  <c i="1" r="BA95"/>
  <c i="3" r="F35"/>
  <c i="1" r="BB96"/>
  <c i="2" r="F37"/>
  <c i="1" r="BD95"/>
  <c i="3" r="F36"/>
  <c i="1" r="BC96"/>
  <c i="2" r="F36"/>
  <c i="1" r="BC95"/>
  <c i="3" r="F34"/>
  <c i="1" r="BA96"/>
  <c i="4" r="F34"/>
  <c i="1" r="BA97"/>
  <c i="2" r="F35"/>
  <c i="1" r="BB95"/>
  <c i="4" r="F37"/>
  <c i="1" r="BD97"/>
  <c i="4" r="F36"/>
  <c i="1" r="BC97"/>
  <c i="4" r="J34"/>
  <c i="1" r="AW97"/>
  <c i="4" r="F35"/>
  <c i="1" r="BB97"/>
  <c i="3" r="F37"/>
  <c i="1" r="BD96"/>
  <c i="2" l="1" r="P151"/>
  <c r="R151"/>
  <c r="R127"/>
  <c r="P128"/>
  <c r="P127"/>
  <c i="1" r="AU95"/>
  <c i="3" r="P134"/>
  <c r="P125"/>
  <c i="1" r="AU96"/>
  <c i="2" r="T151"/>
  <c r="T127"/>
  <c r="T128"/>
  <c i="3" r="R134"/>
  <c r="R125"/>
  <c r="BK203"/>
  <c r="J203"/>
  <c r="J104"/>
  <c i="2" r="BK128"/>
  <c r="J128"/>
  <c r="J97"/>
  <c r="BK151"/>
  <c r="BK227"/>
  <c r="J227"/>
  <c r="J106"/>
  <c i="3" r="BK126"/>
  <c r="J126"/>
  <c r="J97"/>
  <c i="4" r="BK121"/>
  <c r="J121"/>
  <c r="J97"/>
  <c i="3" r="BK125"/>
  <c r="J125"/>
  <c r="J96"/>
  <c i="1" r="BB94"/>
  <c r="W31"/>
  <c r="BC94"/>
  <c r="W32"/>
  <c i="4" r="J33"/>
  <c i="1" r="AV97"/>
  <c r="AT97"/>
  <c r="BD94"/>
  <c r="W33"/>
  <c i="3" r="F33"/>
  <c i="1" r="AZ96"/>
  <c r="BA94"/>
  <c r="W30"/>
  <c i="3" r="J33"/>
  <c i="1" r="AV96"/>
  <c r="AT96"/>
  <c i="2" r="J33"/>
  <c i="1" r="AV95"/>
  <c r="AT95"/>
  <c i="2" r="F33"/>
  <c i="1" r="AZ95"/>
  <c i="4" r="F33"/>
  <c i="1" r="AZ97"/>
  <c i="2" l="1" r="BK127"/>
  <c r="J127"/>
  <c i="4" r="BK120"/>
  <c r="J120"/>
  <c r="J96"/>
  <c i="2" r="J151"/>
  <c r="J102"/>
  <c r="J30"/>
  <c i="1" r="AG95"/>
  <c r="AU94"/>
  <c r="AY94"/>
  <c r="AW94"/>
  <c r="AK30"/>
  <c r="AX94"/>
  <c r="AZ94"/>
  <c r="W29"/>
  <c i="3" r="J30"/>
  <c i="1" r="AG96"/>
  <c i="2" l="1" r="J39"/>
  <c r="J96"/>
  <c i="3" r="J39"/>
  <c i="1" r="AN96"/>
  <c r="AN95"/>
  <c i="4" r="J30"/>
  <c i="1" r="AG97"/>
  <c r="AV94"/>
  <c r="AK29"/>
  <c i="4" l="1" r="J39"/>
  <c i="1" r="AN97"/>
  <c r="AG94"/>
  <c r="AK26"/>
  <c r="AK3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<sst xmlns="http://schemas.openxmlformats.org/spreadsheetml/2006/main">
  <si>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</si>
  <si>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</si>
  <si>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</si>
  <si>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</si>
  <si>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</si>
  <si>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{f7043a8e-726f-4842-8efd-207193b60d0c}</t>
  </si>
  <si>
    <t>0,01</t>
  </si>
  <si>
    <t>21</t>
  </si>
  <si>
    <t>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</si>
  <si>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</si>
  <si>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</si>
  <si>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</si>
  <si>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</si>
  <si>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</si>
  <si>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</si>
  <si>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20240111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</si>
  <si>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</si>
  <si>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</si>
  <si>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ZŠ SNP - Oprava střechy 1.NP pavilonu tělocvičny a přilehlého spojovacího krčku</t>
  </si>
  <si>
    <t>KSO:</t>
  </si>
  <si>
    <t>CC-CZ:</t>
  </si>
  <si>
    <t>Místo:</t>
  </si>
  <si>
    <t xml:space="preserve"> </t>
  </si>
  <si>
    <t>Datum:</t>
  </si>
  <si>
    <t>11. 1. 2024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</si>
  <si>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</si>
  <si>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</si>
  <si>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</si>
  <si>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</si>
  <si>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</si>
  <si>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</si>
  <si>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</si>
  <si>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</si>
  <si>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</si>
  <si>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</si>
  <si>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</si>
  <si>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</si>
  <si>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</si>
  <si>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</si>
  <si>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</si>
  <si>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</si>
  <si>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</si>
  <si>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</si>
  <si>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</si>
  <si>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</si>
  <si>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</si>
  <si>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</si>
  <si>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</si>
  <si>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</si>
  <si>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</si>
  <si>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</si>
  <si>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</si>
  <si>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</si>
  <si>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</si>
  <si>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</si>
  <si>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</si>
  <si>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</si>
  <si>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</si>
  <si>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</si>
  <si>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</si>
  <si>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</si>
  <si>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</si>
  <si>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</si>
  <si>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</si>
  <si>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</si>
  <si>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</si>
  <si>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</si>
  <si>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</si>
  <si>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</si>
  <si>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</si>
  <si>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</si>
  <si>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</si>
  <si>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</si>
  <si>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</si>
  <si>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</si>
  <si>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</si>
  <si>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</si>
  <si>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</si>
  <si>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</si>
  <si>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</si>
  <si>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</si>
  <si>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Tělocvična</t>
  </si>
  <si>
    <t>STA</t>
  </si>
  <si>
    <t>{d57a05c1-8485-4e72-9017-b81fb7b5e65d}</t>
  </si>
  <si>
    <t>2</t>
  </si>
  <si>
    <t>SO02</t>
  </si>
  <si>
    <t>Spojovací krček</t>
  </si>
  <si>
    <t>{a4e0a72c-4b53-49f5-98d8-5706e8ce8bd6}</t>
  </si>
  <si>
    <t>VRN</t>
  </si>
  <si>
    <t>Vedlejší rozpočtové náklady</t>
  </si>
  <si>
    <t>{473a9186-1464-42f2-b28a-4752bcc40d45}</t>
  </si>
  <si>
    <t>KRYCÍ LIST SOUPISU PRACÍ</t>
  </si>
  <si>
    <t>Objekt:</t>
  </si>
  <si>
    <t>SO01 - Tělocvična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</si>
  <si>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</si>
  <si>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</si>
  <si>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</si>
  <si>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</si>
  <si>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</si>
  <si>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</si>
  <si>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</si>
  <si>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</si>
  <si>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</si>
  <si>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</si>
  <si>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</si>
  <si>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712 - Povlakové krytiny</t>
  </si>
  <si>
    <t xml:space="preserve">    721 - Zdravotechnika - vnitřní kanalizace</t>
  </si>
  <si>
    <t xml:space="preserve">    741 - Elektroinstalace - silnoproud</t>
  </si>
  <si>
    <t>M - Práce a dodávky M</t>
  </si>
  <si>
    <t xml:space="preserve">    58-M - Revize vyhrazených technických zařízení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</si>
  <si>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</si>
  <si>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</si>
  <si>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</si>
  <si>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</si>
  <si>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</si>
  <si>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</si>
  <si>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</si>
  <si>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</si>
  <si>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</si>
  <si>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</si>
  <si>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</si>
  <si>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</si>
  <si>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</si>
  <si>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</si>
  <si>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</si>
  <si>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</si>
  <si>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</si>
  <si>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</si>
  <si>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</si>
  <si>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622151031</t>
  </si>
  <si>
    <t>Penetrační silikonový nátěr vnějších pastovitých tenkovrstvých omítek stěn</t>
  </si>
  <si>
    <t>m2</t>
  </si>
  <si>
    <t>CS ÚRS 2024 01</t>
  </si>
  <si>
    <t>4</t>
  </si>
  <si>
    <t>-1712147691</t>
  </si>
  <si>
    <t>VV</t>
  </si>
  <si>
    <t>6*3 "oprava zateplovacího systému"</t>
  </si>
  <si>
    <t>622211031</t>
  </si>
  <si>
    <t>Montáž kontaktního zateplení vnějších stěn lepením a mechanickým kotvením polystyrénových desek do betonu a zdiva tl přes 120 do 160 mm</t>
  </si>
  <si>
    <t>2005215022</t>
  </si>
  <si>
    <t>3</t>
  </si>
  <si>
    <t>M</t>
  </si>
  <si>
    <t>28375952</t>
  </si>
  <si>
    <t>deska EPS 70 fasádní λ=0,039 tl 160mm</t>
  </si>
  <si>
    <t>8</t>
  </si>
  <si>
    <t>-1299600375</t>
  </si>
  <si>
    <t>18*1,05 'Přepočtené koeficientem množství</t>
  </si>
  <si>
    <t>622251101</t>
  </si>
  <si>
    <t>Příplatek k cenám kontaktního zateplení vnějších stěn za zápustnou montáž a použití tepelněizolačních zátek z polystyrenu</t>
  </si>
  <si>
    <t>-1412034824</t>
  </si>
  <si>
    <t>5</t>
  </si>
  <si>
    <t>622531052</t>
  </si>
  <si>
    <t>Tenkovrstvá silikonová rýhovaná omítka zrnitost 2,0 mm vnějších stěn</t>
  </si>
  <si>
    <t>123828820</t>
  </si>
  <si>
    <t>9</t>
  </si>
  <si>
    <t>Ostatní konstrukce a práce, bourání</t>
  </si>
  <si>
    <t>966081125</t>
  </si>
  <si>
    <t>Bourání kontaktního zateplení z polystyrenových desek malých ploch jednotlivě přes 2 do 4,0 m2</t>
  </si>
  <si>
    <t>kus</t>
  </si>
  <si>
    <t>-723587143</t>
  </si>
  <si>
    <t>7</t>
  </si>
  <si>
    <t>978036191</t>
  </si>
  <si>
    <t>Otlučení (osekání) cementových omítek vnějších ploch v rozsahu přes 80 do 100 %</t>
  </si>
  <si>
    <t>-678402481</t>
  </si>
  <si>
    <t>997</t>
  </si>
  <si>
    <t>Přesun sutě</t>
  </si>
  <si>
    <t>997013111</t>
  </si>
  <si>
    <t>Vnitrostaveništní doprava suti a vybouraných hmot pro budovy v do 6 m</t>
  </si>
  <si>
    <t>t</t>
  </si>
  <si>
    <t>CS ÚRS 2024 02</t>
  </si>
  <si>
    <t>-2075416289</t>
  </si>
  <si>
    <t>997013501</t>
  </si>
  <si>
    <t>Odvoz suti a vybouraných hmot na skládku nebo meziskládku do 1 km se složením</t>
  </si>
  <si>
    <t>1051430898</t>
  </si>
  <si>
    <t>10</t>
  </si>
  <si>
    <t>997013511</t>
  </si>
  <si>
    <t>Odvoz suti a vybouraných hmot z meziskládky na skládku do 1 km s naložením a se složením</t>
  </si>
  <si>
    <t>-1921125670</t>
  </si>
  <si>
    <t>5,384*15 'Přepočtené koeficientem množství</t>
  </si>
  <si>
    <t>11</t>
  </si>
  <si>
    <t>997013631</t>
  </si>
  <si>
    <t>Poplatek za uložení na skládce (skládkovné) stavebního odpadu směsného kód odpadu 17 09 04</t>
  </si>
  <si>
    <t>-433369348</t>
  </si>
  <si>
    <t>997013813</t>
  </si>
  <si>
    <t>Poplatek za uložení na skládce (skládkovné) stavebního odpadu z plastických hmot kód odpadu 17 02 03</t>
  </si>
  <si>
    <t>2026787207</t>
  </si>
  <si>
    <t>998</t>
  </si>
  <si>
    <t>Přesun hmot</t>
  </si>
  <si>
    <t>13</t>
  </si>
  <si>
    <t>998011009</t>
  </si>
  <si>
    <t>Přesun hmot pro budovy zděné s omezením mechanizace pro budovy v přes 6 do 12 m</t>
  </si>
  <si>
    <t>839976613</t>
  </si>
  <si>
    <t>PSV</t>
  </si>
  <si>
    <t>Práce a dodávky PSV</t>
  </si>
  <si>
    <t>712</t>
  </si>
  <si>
    <t>Povlakové krytiny</t>
  </si>
  <si>
    <t>14</t>
  </si>
  <si>
    <t>712300845</t>
  </si>
  <si>
    <t>Demontáž ventilační hlavice na ploché střeše sklonu do 10°</t>
  </si>
  <si>
    <t>16</t>
  </si>
  <si>
    <t>-306537532</t>
  </si>
  <si>
    <t>6 "v ploše"</t>
  </si>
  <si>
    <t>15</t>
  </si>
  <si>
    <t>712300854</t>
  </si>
  <si>
    <t>Demontáž lišt poplastovaných</t>
  </si>
  <si>
    <t>m</t>
  </si>
  <si>
    <t>-696957553</t>
  </si>
  <si>
    <t>109 "vnitřní kout"</t>
  </si>
  <si>
    <t>109 "kout atiky, nebo horní lemování u stěny"</t>
  </si>
  <si>
    <t>69 "vnější okraj atiky"</t>
  </si>
  <si>
    <t>9*2,5 "lišty okna tělocvičny"</t>
  </si>
  <si>
    <t>Součet</t>
  </si>
  <si>
    <t>712361701</t>
  </si>
  <si>
    <t>Provedení povlakové krytiny střech do 10° fólií položenou volně s přilepením spojů</t>
  </si>
  <si>
    <t>-918696859</t>
  </si>
  <si>
    <t>33*8 "hlavní plocha"</t>
  </si>
  <si>
    <t>7,5*3 "plocha vedlejší"</t>
  </si>
  <si>
    <t>7,5*3 "plocha pod VZT"</t>
  </si>
  <si>
    <t>109*0,5 "svislá plocha atiky včetně parapetů a ostění oken"</t>
  </si>
  <si>
    <t>17</t>
  </si>
  <si>
    <t>28322012</t>
  </si>
  <si>
    <t>fólie hydroizolační střešní mPVC mechanicky kotvená šedá tl 1,5mm</t>
  </si>
  <si>
    <t>32</t>
  </si>
  <si>
    <t>-1928905442</t>
  </si>
  <si>
    <t>363,5*1,1655 'Přepočtené koeficientem množství</t>
  </si>
  <si>
    <t>18</t>
  </si>
  <si>
    <t>712361801</t>
  </si>
  <si>
    <t>Odstranění povlakové krytiny střech do 10° z fólií položených volně</t>
  </si>
  <si>
    <t>-1059365185</t>
  </si>
  <si>
    <t>P</t>
  </si>
  <si>
    <t>Poznámka k položce:_x000d_
včetně vyřezání okolo kotev - kotvy zůstávají ve skladby střechy</t>
  </si>
  <si>
    <t>19</t>
  </si>
  <si>
    <t>712_R01</t>
  </si>
  <si>
    <t>Příplatek při odstranění a nové provedení folie za plochu pod jednotkou VZT (ztížený přístup s pracností)</t>
  </si>
  <si>
    <t>461806181</t>
  </si>
  <si>
    <t>20</t>
  </si>
  <si>
    <t>712363103</t>
  </si>
  <si>
    <t>Provedení povlakové krytiny střech do 10° ukotvení fólie talířovou hmoždinkou do betonu nebo ŽB</t>
  </si>
  <si>
    <t>782717109</t>
  </si>
  <si>
    <t>309 "počet kotev odhad 1 ks/m2"</t>
  </si>
  <si>
    <t>590_R01</t>
  </si>
  <si>
    <t xml:space="preserve">hmoždinka střešní Ejot  FDD Plus- R 50x295 mm</t>
  </si>
  <si>
    <t>-1056821201</t>
  </si>
  <si>
    <t>Poznámka k položce:_x000d_
Bude zvoleno po výtažných zkouškách, předpoklad</t>
  </si>
  <si>
    <t>309,52380952381*1,05 'Přepočtené koeficientem množství</t>
  </si>
  <si>
    <t>22</t>
  </si>
  <si>
    <t>712363352</t>
  </si>
  <si>
    <t>Povlakové krytiny střech do 10° z tvarovaných poplastovaných lišt délky 2 m koutová lišta vnitřní rš 100 mm</t>
  </si>
  <si>
    <t>1305236267</t>
  </si>
  <si>
    <t>23</t>
  </si>
  <si>
    <t>712363353</t>
  </si>
  <si>
    <t>Povlakové krytiny střech do 10° z tvarovaných poplastovaných lišt délky 2 m koutová lišta vnější rš 100 mm</t>
  </si>
  <si>
    <t>14948428</t>
  </si>
  <si>
    <t>24</t>
  </si>
  <si>
    <t>712391171</t>
  </si>
  <si>
    <t>Provedení povlakové krytiny střech do 10° podkladní textilní vrstvy</t>
  </si>
  <si>
    <t>1904783814</t>
  </si>
  <si>
    <t>25</t>
  </si>
  <si>
    <t>69311068</t>
  </si>
  <si>
    <t>geotextilie netkaná separační, ochranná, filtrační, drenážní PP 300g/m2</t>
  </si>
  <si>
    <t>-1890075550</t>
  </si>
  <si>
    <t>363,5*1,155 'Přepočtené koeficientem množství</t>
  </si>
  <si>
    <t>26</t>
  </si>
  <si>
    <t>712861801</t>
  </si>
  <si>
    <t>Odstranění povlakové krytiny ze svislých ploch z fólií položených volně</t>
  </si>
  <si>
    <t>1996077745</t>
  </si>
  <si>
    <t>27</t>
  </si>
  <si>
    <t>712_R02</t>
  </si>
  <si>
    <t>Odstranění podkladní geotextilie</t>
  </si>
  <si>
    <t>-369395744</t>
  </si>
  <si>
    <t>28</t>
  </si>
  <si>
    <t>712_R03</t>
  </si>
  <si>
    <t>Vyspravení podkladu z tepelné izolace - Oprava vrchní části tepelného izolantu do 5% celkové plochy</t>
  </si>
  <si>
    <t>-1011650195</t>
  </si>
  <si>
    <t>29</t>
  </si>
  <si>
    <t>998712101</t>
  </si>
  <si>
    <t>Přesun hmot tonážní pro krytiny povlakové v objektech v do 6 m</t>
  </si>
  <si>
    <t>520067268</t>
  </si>
  <si>
    <t>721</t>
  </si>
  <si>
    <t>Zdravotechnika - vnitřní kanalizace</t>
  </si>
  <si>
    <t>30</t>
  </si>
  <si>
    <t>721210824</t>
  </si>
  <si>
    <t>Demontáž vpustí střešních DN 150</t>
  </si>
  <si>
    <t>-27638286</t>
  </si>
  <si>
    <t>4 "střecha"</t>
  </si>
  <si>
    <t>31</t>
  </si>
  <si>
    <t>721233113</t>
  </si>
  <si>
    <t>Střešní vtok polypropylen PP pro ploché střechy svislý odtok DN 125</t>
  </si>
  <si>
    <t>348973273</t>
  </si>
  <si>
    <t>Poznámka k položce:_x000d_
Dvoustupňové odvodnění</t>
  </si>
  <si>
    <t>721273153</t>
  </si>
  <si>
    <t>Hlavice ventilační polypropylen PP DN 110</t>
  </si>
  <si>
    <t>-1220002066</t>
  </si>
  <si>
    <t>33</t>
  </si>
  <si>
    <t>998721101</t>
  </si>
  <si>
    <t>Přesun hmot tonážní pro vnitřní kanalizaci v objektech v do 6 m</t>
  </si>
  <si>
    <t>-741809589</t>
  </si>
  <si>
    <t>741</t>
  </si>
  <si>
    <t>Elektroinstalace - silnoproud</t>
  </si>
  <si>
    <t>34</t>
  </si>
  <si>
    <t>741420001</t>
  </si>
  <si>
    <t>Montáž drát nebo lano hromosvodné svodové D do 10 mm s podpěrou</t>
  </si>
  <si>
    <t>1346820264</t>
  </si>
  <si>
    <t>3+4+15+35 "lano střechy včetně jímačů"</t>
  </si>
  <si>
    <t>35</t>
  </si>
  <si>
    <t>741420021</t>
  </si>
  <si>
    <t>Montáž svorka hromosvodná se 2 šrouby</t>
  </si>
  <si>
    <t>-1568132592</t>
  </si>
  <si>
    <t>24 "spojení lan"</t>
  </si>
  <si>
    <t>36</t>
  </si>
  <si>
    <t>35441996</t>
  </si>
  <si>
    <t>svorka odbočovací a spojovací pro spojování kruhových a páskových vodičů, FeZn</t>
  </si>
  <si>
    <t>-1705049671</t>
  </si>
  <si>
    <t>37</t>
  </si>
  <si>
    <t>741421823</t>
  </si>
  <si>
    <t>Demontáž drátu nebo lana svodového vedení D přes 8 mm rovná střecha</t>
  </si>
  <si>
    <t>859879548</t>
  </si>
  <si>
    <t>Poznámka k položce:_x000d_
pro zpětné použití (uskladnění na místě nebo vyvěšení mimo prostor střechy)</t>
  </si>
  <si>
    <t>38</t>
  </si>
  <si>
    <t>741421843</t>
  </si>
  <si>
    <t>Demontáž svorky šroubové hromosvodné se 2 šrouby</t>
  </si>
  <si>
    <t>-143280127</t>
  </si>
  <si>
    <t xml:space="preserve">Poznámka k položce:_x000d_
pro zpětné použití </t>
  </si>
  <si>
    <t>39</t>
  </si>
  <si>
    <t>741_R01</t>
  </si>
  <si>
    <t>Manipulace s podpěrami střešního vedení (demontáž a zpětná montáž, přemístění)</t>
  </si>
  <si>
    <t>1037958141</t>
  </si>
  <si>
    <t>90 "podpory lana"</t>
  </si>
  <si>
    <t>40</t>
  </si>
  <si>
    <t>998741101</t>
  </si>
  <si>
    <t>Přesun hmot tonážní pro silnoproud v objektech v do 6 m</t>
  </si>
  <si>
    <t>-1270196163</t>
  </si>
  <si>
    <t>Práce a dodávky M</t>
  </si>
  <si>
    <t>58-M</t>
  </si>
  <si>
    <t>Revize vyhrazených technických zařízení</t>
  </si>
  <si>
    <t>41</t>
  </si>
  <si>
    <t>580_R01</t>
  </si>
  <si>
    <t>Revize hromosvodu po provedených stavebních opravách</t>
  </si>
  <si>
    <t>kpl</t>
  </si>
  <si>
    <t>64</t>
  </si>
  <si>
    <t>1085683616</t>
  </si>
  <si>
    <t>SO02 - Spojovací krček</t>
  </si>
  <si>
    <t xml:space="preserve">    764 - Konstrukce klempířské</t>
  </si>
  <si>
    <t>-739492985</t>
  </si>
  <si>
    <t>759169994</t>
  </si>
  <si>
    <t>-1472290072</t>
  </si>
  <si>
    <t>1,875*15 'Přepočtené koeficientem množství</t>
  </si>
  <si>
    <t>1786083800</t>
  </si>
  <si>
    <t>898417709</t>
  </si>
  <si>
    <t>1105925662</t>
  </si>
  <si>
    <t>2 "v ploše"</t>
  </si>
  <si>
    <t>1942190433</t>
  </si>
  <si>
    <t>20+10 "severní a jižní strana střechy"</t>
  </si>
  <si>
    <t>-1710409355</t>
  </si>
  <si>
    <t>121 "plocha krčku"</t>
  </si>
  <si>
    <t>20*1,2 "folie na fasádě sever"</t>
  </si>
  <si>
    <t>10*0,5 "folie na fasádě jih"</t>
  </si>
  <si>
    <t>1897972033</t>
  </si>
  <si>
    <t>150*1,1655 'Přepočtené koeficientem množství</t>
  </si>
  <si>
    <t>1138686196</t>
  </si>
  <si>
    <t>-123035840</t>
  </si>
  <si>
    <t>121 "počet kotev odhad 1 ks/m2"</t>
  </si>
  <si>
    <t>1365333258</t>
  </si>
  <si>
    <t>121,904761904762*1,05 'Přepočtené koeficientem množství</t>
  </si>
  <si>
    <t>309085566</t>
  </si>
  <si>
    <t>96 "obvod střechy spoj se závětrnou lištou"</t>
  </si>
  <si>
    <t>-1947660547</t>
  </si>
  <si>
    <t>956984385</t>
  </si>
  <si>
    <t>150*1,155 'Přepočtené koeficientem množství</t>
  </si>
  <si>
    <t>-1393408991</t>
  </si>
  <si>
    <t>-1219422122</t>
  </si>
  <si>
    <t>165542468</t>
  </si>
  <si>
    <t>-436058346</t>
  </si>
  <si>
    <t>-165833191</t>
  </si>
  <si>
    <t>2 "střecha"</t>
  </si>
  <si>
    <t>2012152870</t>
  </si>
  <si>
    <t>-1016210348</t>
  </si>
  <si>
    <t>-205613623</t>
  </si>
  <si>
    <t>200265009</t>
  </si>
  <si>
    <t>45 "lano střechy včetně jímačů"</t>
  </si>
  <si>
    <t>1328214354</t>
  </si>
  <si>
    <t>12 "spojení lan"</t>
  </si>
  <si>
    <t>1201305372</t>
  </si>
  <si>
    <t>706913215</t>
  </si>
  <si>
    <t>-1919314723</t>
  </si>
  <si>
    <t>-2022051832</t>
  </si>
  <si>
    <t>955551109</t>
  </si>
  <si>
    <t>764</t>
  </si>
  <si>
    <t>Konstrukce klempířské</t>
  </si>
  <si>
    <t>764002801</t>
  </si>
  <si>
    <t>Demontáž závětrné lišty do suti</t>
  </si>
  <si>
    <t>189651785</t>
  </si>
  <si>
    <t>55+30 "lemování střechy"</t>
  </si>
  <si>
    <t>764002811</t>
  </si>
  <si>
    <t>Demontáž okapového plechu do suti v krytině povlakové</t>
  </si>
  <si>
    <t>-1869292049</t>
  </si>
  <si>
    <t>764002871</t>
  </si>
  <si>
    <t>Demontáž lemování zdí do suti</t>
  </si>
  <si>
    <t>227716832</t>
  </si>
  <si>
    <t>764212636</t>
  </si>
  <si>
    <t>Oplechování štítu závětrnou lištou z Pz s povrchovou úpravou rš 500 mm</t>
  </si>
  <si>
    <t>-1121769997</t>
  </si>
  <si>
    <t>Poznámka k položce:_x000d_
barva v určené RAL modrá</t>
  </si>
  <si>
    <t>764212666</t>
  </si>
  <si>
    <t>Oplechování rovné okapové hrany z Pz s povrchovou úpravou rš 500 mm</t>
  </si>
  <si>
    <t>-825012870</t>
  </si>
  <si>
    <t>764214603</t>
  </si>
  <si>
    <t>Oplechování horních ploch a atik bez rohů z Pz s povrch úpravou mechanicky kotvené rš 250 mm</t>
  </si>
  <si>
    <t>1879812412</t>
  </si>
  <si>
    <t>998764101</t>
  </si>
  <si>
    <t>Přesun hmot tonážní pro konstrukce klempířské v objektech v do 6 m</t>
  </si>
  <si>
    <t>-1415852490</t>
  </si>
  <si>
    <t>-415830106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</si>
  <si>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</si>
  <si>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</si>
  <si>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</si>
  <si>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VRN7 - Provozní vlivy</t>
  </si>
  <si>
    <t>VRN3</t>
  </si>
  <si>
    <t>Zařízení staveniště</t>
  </si>
  <si>
    <t>030001000</t>
  </si>
  <si>
    <t>1024</t>
  </si>
  <si>
    <t>823698189</t>
  </si>
  <si>
    <t>Poznámka k položce:_x000d_
mobilní WC, šatny, administrativa apod.</t>
  </si>
  <si>
    <t>033002001</t>
  </si>
  <si>
    <t>Elektrická energie a voda pro stavební práce - zabezpečí zhotovitel</t>
  </si>
  <si>
    <t>1776387961</t>
  </si>
  <si>
    <t>034103000</t>
  </si>
  <si>
    <t>Oplocení staveniště</t>
  </si>
  <si>
    <t>-132257408</t>
  </si>
  <si>
    <t>034503000</t>
  </si>
  <si>
    <t>Informační tabule na staveništi</t>
  </si>
  <si>
    <t>1005080176</t>
  </si>
  <si>
    <t>VRN4</t>
  </si>
  <si>
    <t>Inženýrská činnost</t>
  </si>
  <si>
    <t>043002000</t>
  </si>
  <si>
    <t>Zkoušky a ostatní měření</t>
  </si>
  <si>
    <t>-131258618</t>
  </si>
  <si>
    <t>Poznámka k položce:_x000d_
4x tahová (výtažná) zkouška</t>
  </si>
  <si>
    <t>VRN7</t>
  </si>
  <si>
    <t>Provozní vlivy</t>
  </si>
  <si>
    <t>070001000</t>
  </si>
  <si>
    <t>30636802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</si>
</sst>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7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8</v>
      </c>
      <c r="BT3" s="16" t="s">
        <v>9</v>
      </c>
    </row>
    <row r="4" s="1" customFormat="1" ht="24.96" customHeight="1">
      <c r="B4" s="20"/>
      <c r="C4" s="21"/>
      <c r="D4" s="22" t="s">
        <v>10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11</v>
      </c>
      <c r="BE4" s="24" t="s">
        <v>12</v>
      </c>
      <c r="BS4" s="16" t="s">
        <v>13</v>
      </c>
    </row>
    <row r="5" s="1" customFormat="1" ht="12" customHeight="1">
      <c r="B5" s="20"/>
      <c r="C5" s="21"/>
      <c r="D5" s="25" t="s">
        <v>14</v>
      </c>
      <c r="E5" s="21"/>
      <c r="F5" s="21"/>
      <c r="G5" s="21"/>
      <c r="H5" s="21"/>
      <c r="I5" s="21"/>
      <c r="J5" s="21"/>
      <c r="K5" s="26" t="s">
        <v>15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16</v>
      </c>
      <c r="BS5" s="16" t="s">
        <v>6</v>
      </c>
    </row>
    <row r="6" s="1" customFormat="1" ht="36.96" customHeight="1">
      <c r="B6" s="20"/>
      <c r="C6" s="21"/>
      <c r="D6" s="28" t="s">
        <v>17</v>
      </c>
      <c r="E6" s="21"/>
      <c r="F6" s="21"/>
      <c r="G6" s="21"/>
      <c r="H6" s="21"/>
      <c r="I6" s="21"/>
      <c r="J6" s="21"/>
      <c r="K6" s="29" t="s">
        <v>18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19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20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21</v>
      </c>
      <c r="E8" s="21"/>
      <c r="F8" s="21"/>
      <c r="G8" s="21"/>
      <c r="H8" s="21"/>
      <c r="I8" s="21"/>
      <c r="J8" s="21"/>
      <c r="K8" s="26" t="s">
        <v>22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23</v>
      </c>
      <c r="AL8" s="21"/>
      <c r="AM8" s="21"/>
      <c r="AN8" s="32" t="s">
        <v>24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25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26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22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26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26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22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31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32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26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22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31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33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47.25" customHeight="1">
      <c r="B23" s="20"/>
      <c r="C23" s="21"/>
      <c r="D23" s="21"/>
      <c r="E23" s="35" t="s">
        <v>34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35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36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37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38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39</v>
      </c>
      <c r="E29" s="46"/>
      <c r="F29" s="31" t="s">
        <v>40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41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42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43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44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45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46</v>
      </c>
      <c r="U35" s="53"/>
      <c r="V35" s="53"/>
      <c r="W35" s="53"/>
      <c r="X35" s="55" t="s">
        <v>47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48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49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50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51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50</v>
      </c>
      <c r="AI60" s="41"/>
      <c r="AJ60" s="41"/>
      <c r="AK60" s="41"/>
      <c r="AL60" s="41"/>
      <c r="AM60" s="63" t="s">
        <v>51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52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53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50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51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50</v>
      </c>
      <c r="AI75" s="41"/>
      <c r="AJ75" s="41"/>
      <c r="AK75" s="41"/>
      <c r="AL75" s="41"/>
      <c r="AM75" s="63" t="s">
        <v>51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54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14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20240111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17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ZŠ SNP - Oprava střechy 1.NP pavilonu tělocvičny a přilehlého spojovacího krčku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21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 xml:space="preserve"> 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23</v>
      </c>
      <c r="AJ87" s="39"/>
      <c r="AK87" s="39"/>
      <c r="AL87" s="39"/>
      <c r="AM87" s="78" t="str">
        <f>IF(AN8= "","",AN8)</f>
        <v>11. 1. 2024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25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55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32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56</v>
      </c>
      <c r="D92" s="93"/>
      <c r="E92" s="93"/>
      <c r="F92" s="93"/>
      <c r="G92" s="93"/>
      <c r="H92" s="94"/>
      <c r="I92" s="95" t="s">
        <v>57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58</v>
      </c>
      <c r="AH92" s="93"/>
      <c r="AI92" s="93"/>
      <c r="AJ92" s="93"/>
      <c r="AK92" s="93"/>
      <c r="AL92" s="93"/>
      <c r="AM92" s="93"/>
      <c r="AN92" s="95" t="s">
        <v>59</v>
      </c>
      <c r="AO92" s="93"/>
      <c r="AP92" s="97"/>
      <c r="AQ92" s="98" t="s">
        <v>60</v>
      </c>
      <c r="AR92" s="43"/>
      <c r="AS92" s="99" t="s">
        <v>61</v>
      </c>
      <c r="AT92" s="100" t="s">
        <v>62</v>
      </c>
      <c r="AU92" s="100" t="s">
        <v>63</v>
      </c>
      <c r="AV92" s="100" t="s">
        <v>64</v>
      </c>
      <c r="AW92" s="100" t="s">
        <v>65</v>
      </c>
      <c r="AX92" s="100" t="s">
        <v>66</v>
      </c>
      <c r="AY92" s="100" t="s">
        <v>67</v>
      </c>
      <c r="AZ92" s="100" t="s">
        <v>68</v>
      </c>
      <c r="BA92" s="100" t="s">
        <v>69</v>
      </c>
      <c r="BB92" s="100" t="s">
        <v>70</v>
      </c>
      <c r="BC92" s="100" t="s">
        <v>71</v>
      </c>
      <c r="BD92" s="101" t="s">
        <v>72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73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ROUND(SUM(AG95:AG97),2)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ROUND(SUM(AS95:AS97),2)</f>
        <v>0</v>
      </c>
      <c r="AT94" s="113">
        <f>ROUND(SUM(AV94:AW94),2)</f>
        <v>0</v>
      </c>
      <c r="AU94" s="114">
        <f>ROUND(SUM(AU95:AU97),5)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ROUND(SUM(AZ95:AZ97),2)</f>
        <v>0</v>
      </c>
      <c r="BA94" s="113">
        <f>ROUND(SUM(BA95:BA97),2)</f>
        <v>0</v>
      </c>
      <c r="BB94" s="113">
        <f>ROUND(SUM(BB95:BB97),2)</f>
        <v>0</v>
      </c>
      <c r="BC94" s="113">
        <f>ROUND(SUM(BC95:BC97),2)</f>
        <v>0</v>
      </c>
      <c r="BD94" s="115">
        <f>ROUND(SUM(BD95:BD97),2)</f>
        <v>0</v>
      </c>
      <c r="BE94" s="6"/>
      <c r="BS94" s="116" t="s">
        <v>74</v>
      </c>
      <c r="BT94" s="116" t="s">
        <v>75</v>
      </c>
      <c r="BU94" s="117" t="s">
        <v>76</v>
      </c>
      <c r="BV94" s="116" t="s">
        <v>77</v>
      </c>
      <c r="BW94" s="116" t="s">
        <v>5</v>
      </c>
      <c r="BX94" s="116" t="s">
        <v>78</v>
      </c>
      <c r="CL94" s="116" t="s">
        <v>1</v>
      </c>
    </row>
    <row r="95" s="7" customFormat="1" ht="16.5" customHeight="1">
      <c r="A95" s="118" t="s">
        <v>79</v>
      </c>
      <c r="B95" s="119"/>
      <c r="C95" s="120"/>
      <c r="D95" s="121" t="s">
        <v>80</v>
      </c>
      <c r="E95" s="121"/>
      <c r="F95" s="121"/>
      <c r="G95" s="121"/>
      <c r="H95" s="121"/>
      <c r="I95" s="122"/>
      <c r="J95" s="121" t="s">
        <v>81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'SO01 - Tělocvična'!J30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82</v>
      </c>
      <c r="AR95" s="125"/>
      <c r="AS95" s="126">
        <v>0</v>
      </c>
      <c r="AT95" s="127">
        <f>ROUND(SUM(AV95:AW95),2)</f>
        <v>0</v>
      </c>
      <c r="AU95" s="128">
        <f>'SO01 - Tělocvična'!P127</f>
        <v>0</v>
      </c>
      <c r="AV95" s="127">
        <f>'SO01 - Tělocvična'!J33</f>
        <v>0</v>
      </c>
      <c r="AW95" s="127">
        <f>'SO01 - Tělocvična'!J34</f>
        <v>0</v>
      </c>
      <c r="AX95" s="127">
        <f>'SO01 - Tělocvična'!J35</f>
        <v>0</v>
      </c>
      <c r="AY95" s="127">
        <f>'SO01 - Tělocvična'!J36</f>
        <v>0</v>
      </c>
      <c r="AZ95" s="127">
        <f>'SO01 - Tělocvična'!F33</f>
        <v>0</v>
      </c>
      <c r="BA95" s="127">
        <f>'SO01 - Tělocvična'!F34</f>
        <v>0</v>
      </c>
      <c r="BB95" s="127">
        <f>'SO01 - Tělocvična'!F35</f>
        <v>0</v>
      </c>
      <c r="BC95" s="127">
        <f>'SO01 - Tělocvična'!F36</f>
        <v>0</v>
      </c>
      <c r="BD95" s="129">
        <f>'SO01 - Tělocvična'!F37</f>
        <v>0</v>
      </c>
      <c r="BE95" s="7"/>
      <c r="BT95" s="130" t="s">
        <v>8</v>
      </c>
      <c r="BV95" s="130" t="s">
        <v>77</v>
      </c>
      <c r="BW95" s="130" t="s">
        <v>83</v>
      </c>
      <c r="BX95" s="130" t="s">
        <v>5</v>
      </c>
      <c r="CL95" s="130" t="s">
        <v>1</v>
      </c>
      <c r="CM95" s="130" t="s">
        <v>84</v>
      </c>
    </row>
    <row r="96" s="7" customFormat="1" ht="16.5" customHeight="1">
      <c r="A96" s="118" t="s">
        <v>79</v>
      </c>
      <c r="B96" s="119"/>
      <c r="C96" s="120"/>
      <c r="D96" s="121" t="s">
        <v>85</v>
      </c>
      <c r="E96" s="121"/>
      <c r="F96" s="121"/>
      <c r="G96" s="121"/>
      <c r="H96" s="121"/>
      <c r="I96" s="122"/>
      <c r="J96" s="121" t="s">
        <v>86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'SO02 - Spojovací krček'!J30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82</v>
      </c>
      <c r="AR96" s="125"/>
      <c r="AS96" s="126">
        <v>0</v>
      </c>
      <c r="AT96" s="127">
        <f>ROUND(SUM(AV96:AW96),2)</f>
        <v>0</v>
      </c>
      <c r="AU96" s="128">
        <f>'SO02 - Spojovací krček'!P125</f>
        <v>0</v>
      </c>
      <c r="AV96" s="127">
        <f>'SO02 - Spojovací krček'!J33</f>
        <v>0</v>
      </c>
      <c r="AW96" s="127">
        <f>'SO02 - Spojovací krček'!J34</f>
        <v>0</v>
      </c>
      <c r="AX96" s="127">
        <f>'SO02 - Spojovací krček'!J35</f>
        <v>0</v>
      </c>
      <c r="AY96" s="127">
        <f>'SO02 - Spojovací krček'!J36</f>
        <v>0</v>
      </c>
      <c r="AZ96" s="127">
        <f>'SO02 - Spojovací krček'!F33</f>
        <v>0</v>
      </c>
      <c r="BA96" s="127">
        <f>'SO02 - Spojovací krček'!F34</f>
        <v>0</v>
      </c>
      <c r="BB96" s="127">
        <f>'SO02 - Spojovací krček'!F35</f>
        <v>0</v>
      </c>
      <c r="BC96" s="127">
        <f>'SO02 - Spojovací krček'!F36</f>
        <v>0</v>
      </c>
      <c r="BD96" s="129">
        <f>'SO02 - Spojovací krček'!F37</f>
        <v>0</v>
      </c>
      <c r="BE96" s="7"/>
      <c r="BT96" s="130" t="s">
        <v>8</v>
      </c>
      <c r="BV96" s="130" t="s">
        <v>77</v>
      </c>
      <c r="BW96" s="130" t="s">
        <v>87</v>
      </c>
      <c r="BX96" s="130" t="s">
        <v>5</v>
      </c>
      <c r="CL96" s="130" t="s">
        <v>1</v>
      </c>
      <c r="CM96" s="130" t="s">
        <v>84</v>
      </c>
    </row>
    <row r="97" s="7" customFormat="1" ht="16.5" customHeight="1">
      <c r="A97" s="118" t="s">
        <v>79</v>
      </c>
      <c r="B97" s="119"/>
      <c r="C97" s="120"/>
      <c r="D97" s="121" t="s">
        <v>88</v>
      </c>
      <c r="E97" s="121"/>
      <c r="F97" s="121"/>
      <c r="G97" s="121"/>
      <c r="H97" s="121"/>
      <c r="I97" s="122"/>
      <c r="J97" s="121" t="s">
        <v>89</v>
      </c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3">
        <f>'VRN - Vedlejší rozpočtové...'!J30</f>
        <v>0</v>
      </c>
      <c r="AH97" s="122"/>
      <c r="AI97" s="122"/>
      <c r="AJ97" s="122"/>
      <c r="AK97" s="122"/>
      <c r="AL97" s="122"/>
      <c r="AM97" s="122"/>
      <c r="AN97" s="123">
        <f>SUM(AG97,AT97)</f>
        <v>0</v>
      </c>
      <c r="AO97" s="122"/>
      <c r="AP97" s="122"/>
      <c r="AQ97" s="124" t="s">
        <v>82</v>
      </c>
      <c r="AR97" s="125"/>
      <c r="AS97" s="131">
        <v>0</v>
      </c>
      <c r="AT97" s="132">
        <f>ROUND(SUM(AV97:AW97),2)</f>
        <v>0</v>
      </c>
      <c r="AU97" s="133">
        <f>'VRN - Vedlejší rozpočtové...'!P120</f>
        <v>0</v>
      </c>
      <c r="AV97" s="132">
        <f>'VRN - Vedlejší rozpočtové...'!J33</f>
        <v>0</v>
      </c>
      <c r="AW97" s="132">
        <f>'VRN - Vedlejší rozpočtové...'!J34</f>
        <v>0</v>
      </c>
      <c r="AX97" s="132">
        <f>'VRN - Vedlejší rozpočtové...'!J35</f>
        <v>0</v>
      </c>
      <c r="AY97" s="132">
        <f>'VRN - Vedlejší rozpočtové...'!J36</f>
        <v>0</v>
      </c>
      <c r="AZ97" s="132">
        <f>'VRN - Vedlejší rozpočtové...'!F33</f>
        <v>0</v>
      </c>
      <c r="BA97" s="132">
        <f>'VRN - Vedlejší rozpočtové...'!F34</f>
        <v>0</v>
      </c>
      <c r="BB97" s="132">
        <f>'VRN - Vedlejší rozpočtové...'!F35</f>
        <v>0</v>
      </c>
      <c r="BC97" s="132">
        <f>'VRN - Vedlejší rozpočtové...'!F36</f>
        <v>0</v>
      </c>
      <c r="BD97" s="134">
        <f>'VRN - Vedlejší rozpočtové...'!F37</f>
        <v>0</v>
      </c>
      <c r="BE97" s="7"/>
      <c r="BT97" s="130" t="s">
        <v>8</v>
      </c>
      <c r="BV97" s="130" t="s">
        <v>77</v>
      </c>
      <c r="BW97" s="130" t="s">
        <v>90</v>
      </c>
      <c r="BX97" s="130" t="s">
        <v>5</v>
      </c>
      <c r="CL97" s="130" t="s">
        <v>1</v>
      </c>
      <c r="CM97" s="130" t="s">
        <v>84</v>
      </c>
    </row>
    <row r="98" s="2" customFormat="1" ht="30" customHeight="1">
      <c r="A98" s="37"/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43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="2" customFormat="1" ht="6.96" customHeight="1">
      <c r="A99" s="37"/>
      <c r="B99" s="65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43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</sheetData>
  <sheetProtection sheet="1" formatColumns="0" formatRows="0" objects="1" scenarios="1" spinCount="100000" saltValue="QPLBOw3tVV1cNZuKp0c3UXgsu0NBWkzqfayevyA4EFq6wAMu2KSJ3DmO5ctsHnH1/BfhRDCAI54WUK8ZVoUwTw==" hashValue="9WAEcJoUCjspBQMgT6Y6rlHztt8TpjuLYK37pK337cEP+hRNlhx3O4uPsfIRhidrNQblAUREoZmOABc4/+ITVA==" algorithmName="SHA-512" password="CF66"/>
  <mergeCells count="50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SO01 - Tělocvična'!C2" display="/"/>
    <hyperlink ref="A96" location="'SO02 - Spojovací krček'!C2" display="/"/>
    <hyperlink ref="A97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83</v>
      </c>
    </row>
    <row r="3" hidden="1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84</v>
      </c>
    </row>
    <row r="4" hidden="1" s="1" customFormat="1" ht="24.96" customHeight="1">
      <c r="B4" s="19"/>
      <c r="D4" s="137" t="s">
        <v>91</v>
      </c>
      <c r="L4" s="19"/>
      <c r="M4" s="138" t="s">
        <v>11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39" t="s">
        <v>17</v>
      </c>
      <c r="L6" s="19"/>
    </row>
    <row r="7" hidden="1" s="1" customFormat="1" ht="26.25" customHeight="1">
      <c r="B7" s="19"/>
      <c r="E7" s="140" t="str">
        <f>'Rekapitulace stavby'!K6</f>
        <v>ZŠ SNP - Oprava střechy 1.NP pavilonu tělocvičny a přilehlého spojovacího krčku</v>
      </c>
      <c r="F7" s="139"/>
      <c r="G7" s="139"/>
      <c r="H7" s="139"/>
      <c r="L7" s="19"/>
    </row>
    <row r="8" hidden="1" s="2" customFormat="1" ht="12" customHeight="1">
      <c r="A8" s="37"/>
      <c r="B8" s="43"/>
      <c r="C8" s="37"/>
      <c r="D8" s="139" t="s">
        <v>92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6.5" customHeight="1">
      <c r="A9" s="37"/>
      <c r="B9" s="43"/>
      <c r="C9" s="37"/>
      <c r="D9" s="37"/>
      <c r="E9" s="141" t="s">
        <v>93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2" customHeight="1">
      <c r="A11" s="37"/>
      <c r="B11" s="43"/>
      <c r="C11" s="37"/>
      <c r="D11" s="139" t="s">
        <v>19</v>
      </c>
      <c r="E11" s="37"/>
      <c r="F11" s="142" t="s">
        <v>1</v>
      </c>
      <c r="G11" s="37"/>
      <c r="H11" s="37"/>
      <c r="I11" s="139" t="s">
        <v>20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43"/>
      <c r="C12" s="37"/>
      <c r="D12" s="139" t="s">
        <v>21</v>
      </c>
      <c r="E12" s="37"/>
      <c r="F12" s="142" t="s">
        <v>22</v>
      </c>
      <c r="G12" s="37"/>
      <c r="H12" s="37"/>
      <c r="I12" s="139" t="s">
        <v>23</v>
      </c>
      <c r="J12" s="143" t="str">
        <f>'Rekapitulace stavby'!AN8</f>
        <v>11. 1. 2024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43"/>
      <c r="C14" s="37"/>
      <c r="D14" s="139" t="s">
        <v>25</v>
      </c>
      <c r="E14" s="37"/>
      <c r="F14" s="37"/>
      <c r="G14" s="37"/>
      <c r="H14" s="37"/>
      <c r="I14" s="139" t="s">
        <v>26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27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26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26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2" customHeight="1">
      <c r="A23" s="37"/>
      <c r="B23" s="43"/>
      <c r="C23" s="37"/>
      <c r="D23" s="139" t="s">
        <v>32</v>
      </c>
      <c r="E23" s="37"/>
      <c r="F23" s="37"/>
      <c r="G23" s="37"/>
      <c r="H23" s="37"/>
      <c r="I23" s="139" t="s">
        <v>26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27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2" customHeight="1">
      <c r="A26" s="37"/>
      <c r="B26" s="43"/>
      <c r="C26" s="37"/>
      <c r="D26" s="139" t="s">
        <v>33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hidden="1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25.44" customHeight="1">
      <c r="A30" s="37"/>
      <c r="B30" s="43"/>
      <c r="C30" s="37"/>
      <c r="D30" s="149" t="s">
        <v>35</v>
      </c>
      <c r="E30" s="37"/>
      <c r="F30" s="37"/>
      <c r="G30" s="37"/>
      <c r="H30" s="37"/>
      <c r="I30" s="37"/>
      <c r="J30" s="150">
        <f>ROUND(J127,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43"/>
      <c r="C32" s="37"/>
      <c r="D32" s="37"/>
      <c r="E32" s="37"/>
      <c r="F32" s="151" t="s">
        <v>37</v>
      </c>
      <c r="G32" s="37"/>
      <c r="H32" s="37"/>
      <c r="I32" s="151" t="s">
        <v>36</v>
      </c>
      <c r="J32" s="151" t="s">
        <v>38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152" t="s">
        <v>39</v>
      </c>
      <c r="E33" s="139" t="s">
        <v>40</v>
      </c>
      <c r="F33" s="153">
        <f>ROUND((SUM(BE127:BE229)),  2)</f>
        <v>0</v>
      </c>
      <c r="G33" s="37"/>
      <c r="H33" s="37"/>
      <c r="I33" s="154">
        <v>0.20999999999999999</v>
      </c>
      <c r="J33" s="153">
        <f>ROUND(((SUM(BE127:BE229))*I33),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39" t="s">
        <v>41</v>
      </c>
      <c r="F34" s="153">
        <f>ROUND((SUM(BF127:BF229)),  2)</f>
        <v>0</v>
      </c>
      <c r="G34" s="37"/>
      <c r="H34" s="37"/>
      <c r="I34" s="154">
        <v>0.12</v>
      </c>
      <c r="J34" s="153">
        <f>ROUND(((SUM(BF127:BF229))*I34),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42</v>
      </c>
      <c r="F35" s="153">
        <f>ROUND((SUM(BG127:BG229)),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43</v>
      </c>
      <c r="F36" s="153">
        <f>ROUND((SUM(BH127:BH229)),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44</v>
      </c>
      <c r="F37" s="153">
        <f>ROUND((SUM(BI127:BI229)),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25.44" customHeight="1">
      <c r="A39" s="37"/>
      <c r="B39" s="43"/>
      <c r="C39" s="155"/>
      <c r="D39" s="156" t="s">
        <v>45</v>
      </c>
      <c r="E39" s="157"/>
      <c r="F39" s="157"/>
      <c r="G39" s="158" t="s">
        <v>46</v>
      </c>
      <c r="H39" s="159" t="s">
        <v>47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62"/>
      <c r="D50" s="162" t="s">
        <v>48</v>
      </c>
      <c r="E50" s="163"/>
      <c r="F50" s="163"/>
      <c r="G50" s="162" t="s">
        <v>49</v>
      </c>
      <c r="H50" s="163"/>
      <c r="I50" s="163"/>
      <c r="J50" s="163"/>
      <c r="K50" s="163"/>
      <c r="L50" s="62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7"/>
      <c r="B61" s="43"/>
      <c r="C61" s="37"/>
      <c r="D61" s="164" t="s">
        <v>50</v>
      </c>
      <c r="E61" s="165"/>
      <c r="F61" s="166" t="s">
        <v>51</v>
      </c>
      <c r="G61" s="164" t="s">
        <v>50</v>
      </c>
      <c r="H61" s="165"/>
      <c r="I61" s="165"/>
      <c r="J61" s="167" t="s">
        <v>51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7"/>
      <c r="B65" s="43"/>
      <c r="C65" s="37"/>
      <c r="D65" s="162" t="s">
        <v>52</v>
      </c>
      <c r="E65" s="168"/>
      <c r="F65" s="168"/>
      <c r="G65" s="162" t="s">
        <v>53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7"/>
      <c r="B76" s="43"/>
      <c r="C76" s="37"/>
      <c r="D76" s="164" t="s">
        <v>50</v>
      </c>
      <c r="E76" s="165"/>
      <c r="F76" s="166" t="s">
        <v>51</v>
      </c>
      <c r="G76" s="164" t="s">
        <v>50</v>
      </c>
      <c r="H76" s="165"/>
      <c r="I76" s="165"/>
      <c r="J76" s="167" t="s">
        <v>51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hidden="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94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17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26.25" customHeight="1">
      <c r="A85" s="37"/>
      <c r="B85" s="38"/>
      <c r="C85" s="39"/>
      <c r="D85" s="39"/>
      <c r="E85" s="173" t="str">
        <f>E7</f>
        <v>ZŠ SNP - Oprava střechy 1.NP pavilonu tělocvičny a přilehlého spojovacího krčku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92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>SO01 - Tělocvična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21</v>
      </c>
      <c r="D89" s="39"/>
      <c r="E89" s="39"/>
      <c r="F89" s="26" t="str">
        <f>F12</f>
        <v xml:space="preserve"> </v>
      </c>
      <c r="G89" s="39"/>
      <c r="H89" s="39"/>
      <c r="I89" s="31" t="s">
        <v>23</v>
      </c>
      <c r="J89" s="78" t="str">
        <f>IF(J12="","",J12)</f>
        <v>11. 1. 2024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25</v>
      </c>
      <c r="D91" s="39"/>
      <c r="E91" s="39"/>
      <c r="F91" s="26" t="str">
        <f>E15</f>
        <v xml:space="preserve"> 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4" t="s">
        <v>95</v>
      </c>
      <c r="D94" s="175"/>
      <c r="E94" s="175"/>
      <c r="F94" s="175"/>
      <c r="G94" s="175"/>
      <c r="H94" s="175"/>
      <c r="I94" s="175"/>
      <c r="J94" s="176" t="s">
        <v>96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7" t="s">
        <v>97</v>
      </c>
      <c r="D96" s="39"/>
      <c r="E96" s="39"/>
      <c r="F96" s="39"/>
      <c r="G96" s="39"/>
      <c r="H96" s="39"/>
      <c r="I96" s="39"/>
      <c r="J96" s="109">
        <f>J127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98</v>
      </c>
    </row>
    <row r="97" hidden="1" s="9" customFormat="1" ht="24.96" customHeight="1">
      <c r="A97" s="9"/>
      <c r="B97" s="178"/>
      <c r="C97" s="179"/>
      <c r="D97" s="180" t="s">
        <v>99</v>
      </c>
      <c r="E97" s="181"/>
      <c r="F97" s="181"/>
      <c r="G97" s="181"/>
      <c r="H97" s="181"/>
      <c r="I97" s="181"/>
      <c r="J97" s="182">
        <f>J128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4"/>
      <c r="C98" s="185"/>
      <c r="D98" s="186" t="s">
        <v>100</v>
      </c>
      <c r="E98" s="187"/>
      <c r="F98" s="187"/>
      <c r="G98" s="187"/>
      <c r="H98" s="187"/>
      <c r="I98" s="187"/>
      <c r="J98" s="188">
        <f>J129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4"/>
      <c r="C99" s="185"/>
      <c r="D99" s="186" t="s">
        <v>101</v>
      </c>
      <c r="E99" s="187"/>
      <c r="F99" s="187"/>
      <c r="G99" s="187"/>
      <c r="H99" s="187"/>
      <c r="I99" s="187"/>
      <c r="J99" s="188">
        <f>J138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4"/>
      <c r="C100" s="185"/>
      <c r="D100" s="186" t="s">
        <v>102</v>
      </c>
      <c r="E100" s="187"/>
      <c r="F100" s="187"/>
      <c r="G100" s="187"/>
      <c r="H100" s="187"/>
      <c r="I100" s="187"/>
      <c r="J100" s="188">
        <f>J142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4"/>
      <c r="C101" s="185"/>
      <c r="D101" s="186" t="s">
        <v>103</v>
      </c>
      <c r="E101" s="187"/>
      <c r="F101" s="187"/>
      <c r="G101" s="187"/>
      <c r="H101" s="187"/>
      <c r="I101" s="187"/>
      <c r="J101" s="188">
        <f>J149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9" customFormat="1" ht="24.96" customHeight="1">
      <c r="A102" s="9"/>
      <c r="B102" s="178"/>
      <c r="C102" s="179"/>
      <c r="D102" s="180" t="s">
        <v>104</v>
      </c>
      <c r="E102" s="181"/>
      <c r="F102" s="181"/>
      <c r="G102" s="181"/>
      <c r="H102" s="181"/>
      <c r="I102" s="181"/>
      <c r="J102" s="182">
        <f>J151</f>
        <v>0</v>
      </c>
      <c r="K102" s="179"/>
      <c r="L102" s="18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hidden="1" s="10" customFormat="1" ht="19.92" customHeight="1">
      <c r="A103" s="10"/>
      <c r="B103" s="184"/>
      <c r="C103" s="185"/>
      <c r="D103" s="186" t="s">
        <v>105</v>
      </c>
      <c r="E103" s="187"/>
      <c r="F103" s="187"/>
      <c r="G103" s="187"/>
      <c r="H103" s="187"/>
      <c r="I103" s="187"/>
      <c r="J103" s="188">
        <f>J152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84"/>
      <c r="C104" s="185"/>
      <c r="D104" s="186" t="s">
        <v>106</v>
      </c>
      <c r="E104" s="187"/>
      <c r="F104" s="187"/>
      <c r="G104" s="187"/>
      <c r="H104" s="187"/>
      <c r="I104" s="187"/>
      <c r="J104" s="188">
        <f>J203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84"/>
      <c r="C105" s="185"/>
      <c r="D105" s="186" t="s">
        <v>107</v>
      </c>
      <c r="E105" s="187"/>
      <c r="F105" s="187"/>
      <c r="G105" s="187"/>
      <c r="H105" s="187"/>
      <c r="I105" s="187"/>
      <c r="J105" s="188">
        <f>J212</f>
        <v>0</v>
      </c>
      <c r="K105" s="185"/>
      <c r="L105" s="18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9" customFormat="1" ht="24.96" customHeight="1">
      <c r="A106" s="9"/>
      <c r="B106" s="178"/>
      <c r="C106" s="179"/>
      <c r="D106" s="180" t="s">
        <v>108</v>
      </c>
      <c r="E106" s="181"/>
      <c r="F106" s="181"/>
      <c r="G106" s="181"/>
      <c r="H106" s="181"/>
      <c r="I106" s="181"/>
      <c r="J106" s="182">
        <f>J227</f>
        <v>0</v>
      </c>
      <c r="K106" s="179"/>
      <c r="L106" s="183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hidden="1" s="10" customFormat="1" ht="19.92" customHeight="1">
      <c r="A107" s="10"/>
      <c r="B107" s="184"/>
      <c r="C107" s="185"/>
      <c r="D107" s="186" t="s">
        <v>109</v>
      </c>
      <c r="E107" s="187"/>
      <c r="F107" s="187"/>
      <c r="G107" s="187"/>
      <c r="H107" s="187"/>
      <c r="I107" s="187"/>
      <c r="J107" s="188">
        <f>J228</f>
        <v>0</v>
      </c>
      <c r="K107" s="185"/>
      <c r="L107" s="18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2" customFormat="1" ht="21.84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hidden="1" s="2" customFormat="1" ht="6.96" customHeight="1">
      <c r="A109" s="37"/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hidden="1"/>
    <row r="111" hidden="1"/>
    <row r="112" hidden="1"/>
    <row r="113" s="2" customFormat="1" ht="6.96" customHeight="1">
      <c r="A113" s="37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4.96" customHeight="1">
      <c r="A114" s="37"/>
      <c r="B114" s="38"/>
      <c r="C114" s="22" t="s">
        <v>110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17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6.25" customHeight="1">
      <c r="A117" s="37"/>
      <c r="B117" s="38"/>
      <c r="C117" s="39"/>
      <c r="D117" s="39"/>
      <c r="E117" s="173" t="str">
        <f>E7</f>
        <v>ZŠ SNP - Oprava střechy 1.NP pavilonu tělocvičny a přilehlého spojovacího krčku</v>
      </c>
      <c r="F117" s="31"/>
      <c r="G117" s="31"/>
      <c r="H117" s="31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92</v>
      </c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6.5" customHeight="1">
      <c r="A119" s="37"/>
      <c r="B119" s="38"/>
      <c r="C119" s="39"/>
      <c r="D119" s="39"/>
      <c r="E119" s="75" t="str">
        <f>E9</f>
        <v>SO01 - Tělocvična</v>
      </c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21</v>
      </c>
      <c r="D121" s="39"/>
      <c r="E121" s="39"/>
      <c r="F121" s="26" t="str">
        <f>F12</f>
        <v xml:space="preserve"> </v>
      </c>
      <c r="G121" s="39"/>
      <c r="H121" s="39"/>
      <c r="I121" s="31" t="s">
        <v>23</v>
      </c>
      <c r="J121" s="78" t="str">
        <f>IF(J12="","",J12)</f>
        <v>11. 1. 2024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25</v>
      </c>
      <c r="D123" s="39"/>
      <c r="E123" s="39"/>
      <c r="F123" s="26" t="str">
        <f>E15</f>
        <v xml:space="preserve"> </v>
      </c>
      <c r="G123" s="39"/>
      <c r="H123" s="39"/>
      <c r="I123" s="31" t="s">
        <v>30</v>
      </c>
      <c r="J123" s="35" t="str">
        <f>E21</f>
        <v xml:space="preserve"> 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28</v>
      </c>
      <c r="D124" s="39"/>
      <c r="E124" s="39"/>
      <c r="F124" s="26" t="str">
        <f>IF(E18="","",E18)</f>
        <v>Vyplň údaj</v>
      </c>
      <c r="G124" s="39"/>
      <c r="H124" s="39"/>
      <c r="I124" s="31" t="s">
        <v>32</v>
      </c>
      <c r="J124" s="35" t="str">
        <f>E24</f>
        <v xml:space="preserve"> 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0.32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11" customFormat="1" ht="29.28" customHeight="1">
      <c r="A126" s="190"/>
      <c r="B126" s="191"/>
      <c r="C126" s="192" t="s">
        <v>111</v>
      </c>
      <c r="D126" s="193" t="s">
        <v>60</v>
      </c>
      <c r="E126" s="193" t="s">
        <v>56</v>
      </c>
      <c r="F126" s="193" t="s">
        <v>57</v>
      </c>
      <c r="G126" s="193" t="s">
        <v>112</v>
      </c>
      <c r="H126" s="193" t="s">
        <v>113</v>
      </c>
      <c r="I126" s="193" t="s">
        <v>114</v>
      </c>
      <c r="J126" s="193" t="s">
        <v>96</v>
      </c>
      <c r="K126" s="194" t="s">
        <v>115</v>
      </c>
      <c r="L126" s="195"/>
      <c r="M126" s="99" t="s">
        <v>1</v>
      </c>
      <c r="N126" s="100" t="s">
        <v>39</v>
      </c>
      <c r="O126" s="100" t="s">
        <v>116</v>
      </c>
      <c r="P126" s="100" t="s">
        <v>117</v>
      </c>
      <c r="Q126" s="100" t="s">
        <v>118</v>
      </c>
      <c r="R126" s="100" t="s">
        <v>119</v>
      </c>
      <c r="S126" s="100" t="s">
        <v>120</v>
      </c>
      <c r="T126" s="101" t="s">
        <v>121</v>
      </c>
      <c r="U126" s="190"/>
      <c r="V126" s="190"/>
      <c r="W126" s="190"/>
      <c r="X126" s="190"/>
      <c r="Y126" s="190"/>
      <c r="Z126" s="190"/>
      <c r="AA126" s="190"/>
      <c r="AB126" s="190"/>
      <c r="AC126" s="190"/>
      <c r="AD126" s="190"/>
      <c r="AE126" s="190"/>
    </row>
    <row r="127" s="2" customFormat="1" ht="22.8" customHeight="1">
      <c r="A127" s="37"/>
      <c r="B127" s="38"/>
      <c r="C127" s="106" t="s">
        <v>122</v>
      </c>
      <c r="D127" s="39"/>
      <c r="E127" s="39"/>
      <c r="F127" s="39"/>
      <c r="G127" s="39"/>
      <c r="H127" s="39"/>
      <c r="I127" s="39"/>
      <c r="J127" s="196">
        <f>BK127</f>
        <v>0</v>
      </c>
      <c r="K127" s="39"/>
      <c r="L127" s="43"/>
      <c r="M127" s="102"/>
      <c r="N127" s="197"/>
      <c r="O127" s="103"/>
      <c r="P127" s="198">
        <f>P128+P151+P227</f>
        <v>0</v>
      </c>
      <c r="Q127" s="103"/>
      <c r="R127" s="198">
        <f>R128+R151+R227</f>
        <v>1.5568409999999997</v>
      </c>
      <c r="S127" s="103"/>
      <c r="T127" s="199">
        <f>T128+T151+T227</f>
        <v>5.3838699999999999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74</v>
      </c>
      <c r="AU127" s="16" t="s">
        <v>98</v>
      </c>
      <c r="BK127" s="200">
        <f>BK128+BK151+BK227</f>
        <v>0</v>
      </c>
    </row>
    <row r="128" s="12" customFormat="1" ht="25.92" customHeight="1">
      <c r="A128" s="12"/>
      <c r="B128" s="201"/>
      <c r="C128" s="202"/>
      <c r="D128" s="203" t="s">
        <v>74</v>
      </c>
      <c r="E128" s="204" t="s">
        <v>123</v>
      </c>
      <c r="F128" s="204" t="s">
        <v>124</v>
      </c>
      <c r="G128" s="202"/>
      <c r="H128" s="202"/>
      <c r="I128" s="205"/>
      <c r="J128" s="206">
        <f>BK128</f>
        <v>0</v>
      </c>
      <c r="K128" s="202"/>
      <c r="L128" s="207"/>
      <c r="M128" s="208"/>
      <c r="N128" s="209"/>
      <c r="O128" s="209"/>
      <c r="P128" s="210">
        <f>P129+P138+P142+P149</f>
        <v>0</v>
      </c>
      <c r="Q128" s="209"/>
      <c r="R128" s="210">
        <f>R129+R138+R142+R149</f>
        <v>0.25491599999999998</v>
      </c>
      <c r="S128" s="209"/>
      <c r="T128" s="211">
        <f>T129+T138+T142+T149</f>
        <v>1.2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2" t="s">
        <v>8</v>
      </c>
      <c r="AT128" s="213" t="s">
        <v>74</v>
      </c>
      <c r="AU128" s="213" t="s">
        <v>75</v>
      </c>
      <c r="AY128" s="212" t="s">
        <v>125</v>
      </c>
      <c r="BK128" s="214">
        <f>BK129+BK138+BK142+BK149</f>
        <v>0</v>
      </c>
    </row>
    <row r="129" s="12" customFormat="1" ht="22.8" customHeight="1">
      <c r="A129" s="12"/>
      <c r="B129" s="201"/>
      <c r="C129" s="202"/>
      <c r="D129" s="203" t="s">
        <v>74</v>
      </c>
      <c r="E129" s="215" t="s">
        <v>126</v>
      </c>
      <c r="F129" s="215" t="s">
        <v>127</v>
      </c>
      <c r="G129" s="202"/>
      <c r="H129" s="202"/>
      <c r="I129" s="205"/>
      <c r="J129" s="216">
        <f>BK129</f>
        <v>0</v>
      </c>
      <c r="K129" s="202"/>
      <c r="L129" s="207"/>
      <c r="M129" s="208"/>
      <c r="N129" s="209"/>
      <c r="O129" s="209"/>
      <c r="P129" s="210">
        <f>SUM(P130:P137)</f>
        <v>0</v>
      </c>
      <c r="Q129" s="209"/>
      <c r="R129" s="210">
        <f>SUM(R130:R137)</f>
        <v>0.25491599999999998</v>
      </c>
      <c r="S129" s="209"/>
      <c r="T129" s="211">
        <f>SUM(T130:T137)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2" t="s">
        <v>8</v>
      </c>
      <c r="AT129" s="213" t="s">
        <v>74</v>
      </c>
      <c r="AU129" s="213" t="s">
        <v>8</v>
      </c>
      <c r="AY129" s="212" t="s">
        <v>125</v>
      </c>
      <c r="BK129" s="214">
        <f>SUM(BK130:BK137)</f>
        <v>0</v>
      </c>
    </row>
    <row r="130" s="2" customFormat="1" ht="24.15" customHeight="1">
      <c r="A130" s="37"/>
      <c r="B130" s="38"/>
      <c r="C130" s="217" t="s">
        <v>8</v>
      </c>
      <c r="D130" s="217" t="s">
        <v>128</v>
      </c>
      <c r="E130" s="218" t="s">
        <v>129</v>
      </c>
      <c r="F130" s="219" t="s">
        <v>130</v>
      </c>
      <c r="G130" s="220" t="s">
        <v>131</v>
      </c>
      <c r="H130" s="221">
        <v>18</v>
      </c>
      <c r="I130" s="222"/>
      <c r="J130" s="223">
        <f>ROUND(I130*H130,0)</f>
        <v>0</v>
      </c>
      <c r="K130" s="219" t="s">
        <v>132</v>
      </c>
      <c r="L130" s="43"/>
      <c r="M130" s="224" t="s">
        <v>1</v>
      </c>
      <c r="N130" s="225" t="s">
        <v>40</v>
      </c>
      <c r="O130" s="90"/>
      <c r="P130" s="226">
        <f>O130*H130</f>
        <v>0</v>
      </c>
      <c r="Q130" s="226">
        <v>0.00013999999999999999</v>
      </c>
      <c r="R130" s="226">
        <f>Q130*H130</f>
        <v>0.0025199999999999997</v>
      </c>
      <c r="S130" s="226">
        <v>0</v>
      </c>
      <c r="T130" s="227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8" t="s">
        <v>133</v>
      </c>
      <c r="AT130" s="228" t="s">
        <v>128</v>
      </c>
      <c r="AU130" s="228" t="s">
        <v>84</v>
      </c>
      <c r="AY130" s="16" t="s">
        <v>125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6" t="s">
        <v>8</v>
      </c>
      <c r="BK130" s="229">
        <f>ROUND(I130*H130,0)</f>
        <v>0</v>
      </c>
      <c r="BL130" s="16" t="s">
        <v>133</v>
      </c>
      <c r="BM130" s="228" t="s">
        <v>134</v>
      </c>
    </row>
    <row r="131" s="13" customFormat="1">
      <c r="A131" s="13"/>
      <c r="B131" s="230"/>
      <c r="C131" s="231"/>
      <c r="D131" s="232" t="s">
        <v>135</v>
      </c>
      <c r="E131" s="233" t="s">
        <v>1</v>
      </c>
      <c r="F131" s="234" t="s">
        <v>136</v>
      </c>
      <c r="G131" s="231"/>
      <c r="H131" s="235">
        <v>18</v>
      </c>
      <c r="I131" s="236"/>
      <c r="J131" s="231"/>
      <c r="K131" s="231"/>
      <c r="L131" s="237"/>
      <c r="M131" s="238"/>
      <c r="N131" s="239"/>
      <c r="O131" s="239"/>
      <c r="P131" s="239"/>
      <c r="Q131" s="239"/>
      <c r="R131" s="239"/>
      <c r="S131" s="239"/>
      <c r="T131" s="240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1" t="s">
        <v>135</v>
      </c>
      <c r="AU131" s="241" t="s">
        <v>84</v>
      </c>
      <c r="AV131" s="13" t="s">
        <v>84</v>
      </c>
      <c r="AW131" s="13" t="s">
        <v>31</v>
      </c>
      <c r="AX131" s="13" t="s">
        <v>8</v>
      </c>
      <c r="AY131" s="241" t="s">
        <v>125</v>
      </c>
    </row>
    <row r="132" s="2" customFormat="1" ht="44.25" customHeight="1">
      <c r="A132" s="37"/>
      <c r="B132" s="38"/>
      <c r="C132" s="217" t="s">
        <v>84</v>
      </c>
      <c r="D132" s="217" t="s">
        <v>128</v>
      </c>
      <c r="E132" s="218" t="s">
        <v>137</v>
      </c>
      <c r="F132" s="219" t="s">
        <v>138</v>
      </c>
      <c r="G132" s="220" t="s">
        <v>131</v>
      </c>
      <c r="H132" s="221">
        <v>18</v>
      </c>
      <c r="I132" s="222"/>
      <c r="J132" s="223">
        <f>ROUND(I132*H132,0)</f>
        <v>0</v>
      </c>
      <c r="K132" s="219" t="s">
        <v>132</v>
      </c>
      <c r="L132" s="43"/>
      <c r="M132" s="224" t="s">
        <v>1</v>
      </c>
      <c r="N132" s="225" t="s">
        <v>40</v>
      </c>
      <c r="O132" s="90"/>
      <c r="P132" s="226">
        <f>O132*H132</f>
        <v>0</v>
      </c>
      <c r="Q132" s="226">
        <v>0.0086</v>
      </c>
      <c r="R132" s="226">
        <f>Q132*H132</f>
        <v>0.15479999999999999</v>
      </c>
      <c r="S132" s="226">
        <v>0</v>
      </c>
      <c r="T132" s="227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8" t="s">
        <v>133</v>
      </c>
      <c r="AT132" s="228" t="s">
        <v>128</v>
      </c>
      <c r="AU132" s="228" t="s">
        <v>84</v>
      </c>
      <c r="AY132" s="16" t="s">
        <v>125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6" t="s">
        <v>8</v>
      </c>
      <c r="BK132" s="229">
        <f>ROUND(I132*H132,0)</f>
        <v>0</v>
      </c>
      <c r="BL132" s="16" t="s">
        <v>133</v>
      </c>
      <c r="BM132" s="228" t="s">
        <v>139</v>
      </c>
    </row>
    <row r="133" s="13" customFormat="1">
      <c r="A133" s="13"/>
      <c r="B133" s="230"/>
      <c r="C133" s="231"/>
      <c r="D133" s="232" t="s">
        <v>135</v>
      </c>
      <c r="E133" s="233" t="s">
        <v>1</v>
      </c>
      <c r="F133" s="234" t="s">
        <v>136</v>
      </c>
      <c r="G133" s="231"/>
      <c r="H133" s="235">
        <v>18</v>
      </c>
      <c r="I133" s="236"/>
      <c r="J133" s="231"/>
      <c r="K133" s="231"/>
      <c r="L133" s="237"/>
      <c r="M133" s="238"/>
      <c r="N133" s="239"/>
      <c r="O133" s="239"/>
      <c r="P133" s="239"/>
      <c r="Q133" s="239"/>
      <c r="R133" s="239"/>
      <c r="S133" s="239"/>
      <c r="T133" s="24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1" t="s">
        <v>135</v>
      </c>
      <c r="AU133" s="241" t="s">
        <v>84</v>
      </c>
      <c r="AV133" s="13" t="s">
        <v>84</v>
      </c>
      <c r="AW133" s="13" t="s">
        <v>31</v>
      </c>
      <c r="AX133" s="13" t="s">
        <v>8</v>
      </c>
      <c r="AY133" s="241" t="s">
        <v>125</v>
      </c>
    </row>
    <row r="134" s="2" customFormat="1" ht="16.5" customHeight="1">
      <c r="A134" s="37"/>
      <c r="B134" s="38"/>
      <c r="C134" s="242" t="s">
        <v>140</v>
      </c>
      <c r="D134" s="242" t="s">
        <v>141</v>
      </c>
      <c r="E134" s="243" t="s">
        <v>142</v>
      </c>
      <c r="F134" s="244" t="s">
        <v>143</v>
      </c>
      <c r="G134" s="245" t="s">
        <v>131</v>
      </c>
      <c r="H134" s="246">
        <v>18.899999999999999</v>
      </c>
      <c r="I134" s="247"/>
      <c r="J134" s="248">
        <f>ROUND(I134*H134,0)</f>
        <v>0</v>
      </c>
      <c r="K134" s="244" t="s">
        <v>132</v>
      </c>
      <c r="L134" s="249"/>
      <c r="M134" s="250" t="s">
        <v>1</v>
      </c>
      <c r="N134" s="251" t="s">
        <v>40</v>
      </c>
      <c r="O134" s="90"/>
      <c r="P134" s="226">
        <f>O134*H134</f>
        <v>0</v>
      </c>
      <c r="Q134" s="226">
        <v>0.0022399999999999998</v>
      </c>
      <c r="R134" s="226">
        <f>Q134*H134</f>
        <v>0.042335999999999992</v>
      </c>
      <c r="S134" s="226">
        <v>0</v>
      </c>
      <c r="T134" s="227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8" t="s">
        <v>144</v>
      </c>
      <c r="AT134" s="228" t="s">
        <v>141</v>
      </c>
      <c r="AU134" s="228" t="s">
        <v>84</v>
      </c>
      <c r="AY134" s="16" t="s">
        <v>125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6" t="s">
        <v>8</v>
      </c>
      <c r="BK134" s="229">
        <f>ROUND(I134*H134,0)</f>
        <v>0</v>
      </c>
      <c r="BL134" s="16" t="s">
        <v>133</v>
      </c>
      <c r="BM134" s="228" t="s">
        <v>145</v>
      </c>
    </row>
    <row r="135" s="13" customFormat="1">
      <c r="A135" s="13"/>
      <c r="B135" s="230"/>
      <c r="C135" s="231"/>
      <c r="D135" s="232" t="s">
        <v>135</v>
      </c>
      <c r="E135" s="231"/>
      <c r="F135" s="234" t="s">
        <v>146</v>
      </c>
      <c r="G135" s="231"/>
      <c r="H135" s="235">
        <v>18.899999999999999</v>
      </c>
      <c r="I135" s="236"/>
      <c r="J135" s="231"/>
      <c r="K135" s="231"/>
      <c r="L135" s="237"/>
      <c r="M135" s="238"/>
      <c r="N135" s="239"/>
      <c r="O135" s="239"/>
      <c r="P135" s="239"/>
      <c r="Q135" s="239"/>
      <c r="R135" s="239"/>
      <c r="S135" s="239"/>
      <c r="T135" s="24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1" t="s">
        <v>135</v>
      </c>
      <c r="AU135" s="241" t="s">
        <v>84</v>
      </c>
      <c r="AV135" s="13" t="s">
        <v>84</v>
      </c>
      <c r="AW135" s="13" t="s">
        <v>4</v>
      </c>
      <c r="AX135" s="13" t="s">
        <v>8</v>
      </c>
      <c r="AY135" s="241" t="s">
        <v>125</v>
      </c>
    </row>
    <row r="136" s="2" customFormat="1" ht="37.8" customHeight="1">
      <c r="A136" s="37"/>
      <c r="B136" s="38"/>
      <c r="C136" s="217" t="s">
        <v>133</v>
      </c>
      <c r="D136" s="217" t="s">
        <v>128</v>
      </c>
      <c r="E136" s="218" t="s">
        <v>147</v>
      </c>
      <c r="F136" s="219" t="s">
        <v>148</v>
      </c>
      <c r="G136" s="220" t="s">
        <v>131</v>
      </c>
      <c r="H136" s="221">
        <v>18</v>
      </c>
      <c r="I136" s="222"/>
      <c r="J136" s="223">
        <f>ROUND(I136*H136,0)</f>
        <v>0</v>
      </c>
      <c r="K136" s="219" t="s">
        <v>132</v>
      </c>
      <c r="L136" s="43"/>
      <c r="M136" s="224" t="s">
        <v>1</v>
      </c>
      <c r="N136" s="225" t="s">
        <v>40</v>
      </c>
      <c r="O136" s="90"/>
      <c r="P136" s="226">
        <f>O136*H136</f>
        <v>0</v>
      </c>
      <c r="Q136" s="226">
        <v>8.0000000000000007E-05</v>
      </c>
      <c r="R136" s="226">
        <f>Q136*H136</f>
        <v>0.0014400000000000001</v>
      </c>
      <c r="S136" s="226">
        <v>0</v>
      </c>
      <c r="T136" s="227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8" t="s">
        <v>133</v>
      </c>
      <c r="AT136" s="228" t="s">
        <v>128</v>
      </c>
      <c r="AU136" s="228" t="s">
        <v>84</v>
      </c>
      <c r="AY136" s="16" t="s">
        <v>125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6" t="s">
        <v>8</v>
      </c>
      <c r="BK136" s="229">
        <f>ROUND(I136*H136,0)</f>
        <v>0</v>
      </c>
      <c r="BL136" s="16" t="s">
        <v>133</v>
      </c>
      <c r="BM136" s="228" t="s">
        <v>149</v>
      </c>
    </row>
    <row r="137" s="2" customFormat="1" ht="24.15" customHeight="1">
      <c r="A137" s="37"/>
      <c r="B137" s="38"/>
      <c r="C137" s="217" t="s">
        <v>150</v>
      </c>
      <c r="D137" s="217" t="s">
        <v>128</v>
      </c>
      <c r="E137" s="218" t="s">
        <v>151</v>
      </c>
      <c r="F137" s="219" t="s">
        <v>152</v>
      </c>
      <c r="G137" s="220" t="s">
        <v>131</v>
      </c>
      <c r="H137" s="221">
        <v>18</v>
      </c>
      <c r="I137" s="222"/>
      <c r="J137" s="223">
        <f>ROUND(I137*H137,0)</f>
        <v>0</v>
      </c>
      <c r="K137" s="219" t="s">
        <v>132</v>
      </c>
      <c r="L137" s="43"/>
      <c r="M137" s="224" t="s">
        <v>1</v>
      </c>
      <c r="N137" s="225" t="s">
        <v>40</v>
      </c>
      <c r="O137" s="90"/>
      <c r="P137" s="226">
        <f>O137*H137</f>
        <v>0</v>
      </c>
      <c r="Q137" s="226">
        <v>0.00299</v>
      </c>
      <c r="R137" s="226">
        <f>Q137*H137</f>
        <v>0.05382</v>
      </c>
      <c r="S137" s="226">
        <v>0</v>
      </c>
      <c r="T137" s="227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8" t="s">
        <v>133</v>
      </c>
      <c r="AT137" s="228" t="s">
        <v>128</v>
      </c>
      <c r="AU137" s="228" t="s">
        <v>84</v>
      </c>
      <c r="AY137" s="16" t="s">
        <v>125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6" t="s">
        <v>8</v>
      </c>
      <c r="BK137" s="229">
        <f>ROUND(I137*H137,0)</f>
        <v>0</v>
      </c>
      <c r="BL137" s="16" t="s">
        <v>133</v>
      </c>
      <c r="BM137" s="228" t="s">
        <v>153</v>
      </c>
    </row>
    <row r="138" s="12" customFormat="1" ht="22.8" customHeight="1">
      <c r="A138" s="12"/>
      <c r="B138" s="201"/>
      <c r="C138" s="202"/>
      <c r="D138" s="203" t="s">
        <v>74</v>
      </c>
      <c r="E138" s="215" t="s">
        <v>154</v>
      </c>
      <c r="F138" s="215" t="s">
        <v>155</v>
      </c>
      <c r="G138" s="202"/>
      <c r="H138" s="202"/>
      <c r="I138" s="205"/>
      <c r="J138" s="216">
        <f>BK138</f>
        <v>0</v>
      </c>
      <c r="K138" s="202"/>
      <c r="L138" s="207"/>
      <c r="M138" s="208"/>
      <c r="N138" s="209"/>
      <c r="O138" s="209"/>
      <c r="P138" s="210">
        <f>SUM(P139:P141)</f>
        <v>0</v>
      </c>
      <c r="Q138" s="209"/>
      <c r="R138" s="210">
        <f>SUM(R139:R141)</f>
        <v>0</v>
      </c>
      <c r="S138" s="209"/>
      <c r="T138" s="211">
        <f>SUM(T139:T141)</f>
        <v>1.2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2" t="s">
        <v>8</v>
      </c>
      <c r="AT138" s="213" t="s">
        <v>74</v>
      </c>
      <c r="AU138" s="213" t="s">
        <v>8</v>
      </c>
      <c r="AY138" s="212" t="s">
        <v>125</v>
      </c>
      <c r="BK138" s="214">
        <f>SUM(BK139:BK141)</f>
        <v>0</v>
      </c>
    </row>
    <row r="139" s="2" customFormat="1" ht="33" customHeight="1">
      <c r="A139" s="37"/>
      <c r="B139" s="38"/>
      <c r="C139" s="217" t="s">
        <v>126</v>
      </c>
      <c r="D139" s="217" t="s">
        <v>128</v>
      </c>
      <c r="E139" s="218" t="s">
        <v>156</v>
      </c>
      <c r="F139" s="219" t="s">
        <v>157</v>
      </c>
      <c r="G139" s="220" t="s">
        <v>158</v>
      </c>
      <c r="H139" s="221">
        <v>5</v>
      </c>
      <c r="I139" s="222"/>
      <c r="J139" s="223">
        <f>ROUND(I139*H139,0)</f>
        <v>0</v>
      </c>
      <c r="K139" s="219" t="s">
        <v>132</v>
      </c>
      <c r="L139" s="43"/>
      <c r="M139" s="224" t="s">
        <v>1</v>
      </c>
      <c r="N139" s="225" t="s">
        <v>40</v>
      </c>
      <c r="O139" s="90"/>
      <c r="P139" s="226">
        <f>O139*H139</f>
        <v>0</v>
      </c>
      <c r="Q139" s="226">
        <v>0</v>
      </c>
      <c r="R139" s="226">
        <f>Q139*H139</f>
        <v>0</v>
      </c>
      <c r="S139" s="226">
        <v>0.059999999999999998</v>
      </c>
      <c r="T139" s="227">
        <f>S139*H139</f>
        <v>0.29999999999999999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8" t="s">
        <v>133</v>
      </c>
      <c r="AT139" s="228" t="s">
        <v>128</v>
      </c>
      <c r="AU139" s="228" t="s">
        <v>84</v>
      </c>
      <c r="AY139" s="16" t="s">
        <v>125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6" t="s">
        <v>8</v>
      </c>
      <c r="BK139" s="229">
        <f>ROUND(I139*H139,0)</f>
        <v>0</v>
      </c>
      <c r="BL139" s="16" t="s">
        <v>133</v>
      </c>
      <c r="BM139" s="228" t="s">
        <v>159</v>
      </c>
    </row>
    <row r="140" s="2" customFormat="1" ht="24.15" customHeight="1">
      <c r="A140" s="37"/>
      <c r="B140" s="38"/>
      <c r="C140" s="217" t="s">
        <v>160</v>
      </c>
      <c r="D140" s="217" t="s">
        <v>128</v>
      </c>
      <c r="E140" s="218" t="s">
        <v>161</v>
      </c>
      <c r="F140" s="219" t="s">
        <v>162</v>
      </c>
      <c r="G140" s="220" t="s">
        <v>131</v>
      </c>
      <c r="H140" s="221">
        <v>18</v>
      </c>
      <c r="I140" s="222"/>
      <c r="J140" s="223">
        <f>ROUND(I140*H140,0)</f>
        <v>0</v>
      </c>
      <c r="K140" s="219" t="s">
        <v>132</v>
      </c>
      <c r="L140" s="43"/>
      <c r="M140" s="224" t="s">
        <v>1</v>
      </c>
      <c r="N140" s="225" t="s">
        <v>40</v>
      </c>
      <c r="O140" s="90"/>
      <c r="P140" s="226">
        <f>O140*H140</f>
        <v>0</v>
      </c>
      <c r="Q140" s="226">
        <v>0</v>
      </c>
      <c r="R140" s="226">
        <f>Q140*H140</f>
        <v>0</v>
      </c>
      <c r="S140" s="226">
        <v>0.050000000000000003</v>
      </c>
      <c r="T140" s="227">
        <f>S140*H140</f>
        <v>0.90000000000000002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8" t="s">
        <v>133</v>
      </c>
      <c r="AT140" s="228" t="s">
        <v>128</v>
      </c>
      <c r="AU140" s="228" t="s">
        <v>84</v>
      </c>
      <c r="AY140" s="16" t="s">
        <v>125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6" t="s">
        <v>8</v>
      </c>
      <c r="BK140" s="229">
        <f>ROUND(I140*H140,0)</f>
        <v>0</v>
      </c>
      <c r="BL140" s="16" t="s">
        <v>133</v>
      </c>
      <c r="BM140" s="228" t="s">
        <v>163</v>
      </c>
    </row>
    <row r="141" s="13" customFormat="1">
      <c r="A141" s="13"/>
      <c r="B141" s="230"/>
      <c r="C141" s="231"/>
      <c r="D141" s="232" t="s">
        <v>135</v>
      </c>
      <c r="E141" s="233" t="s">
        <v>1</v>
      </c>
      <c r="F141" s="234" t="s">
        <v>136</v>
      </c>
      <c r="G141" s="231"/>
      <c r="H141" s="235">
        <v>18</v>
      </c>
      <c r="I141" s="236"/>
      <c r="J141" s="231"/>
      <c r="K141" s="231"/>
      <c r="L141" s="237"/>
      <c r="M141" s="238"/>
      <c r="N141" s="239"/>
      <c r="O141" s="239"/>
      <c r="P141" s="239"/>
      <c r="Q141" s="239"/>
      <c r="R141" s="239"/>
      <c r="S141" s="239"/>
      <c r="T141" s="24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1" t="s">
        <v>135</v>
      </c>
      <c r="AU141" s="241" t="s">
        <v>84</v>
      </c>
      <c r="AV141" s="13" t="s">
        <v>84</v>
      </c>
      <c r="AW141" s="13" t="s">
        <v>31</v>
      </c>
      <c r="AX141" s="13" t="s">
        <v>8</v>
      </c>
      <c r="AY141" s="241" t="s">
        <v>125</v>
      </c>
    </row>
    <row r="142" s="12" customFormat="1" ht="22.8" customHeight="1">
      <c r="A142" s="12"/>
      <c r="B142" s="201"/>
      <c r="C142" s="202"/>
      <c r="D142" s="203" t="s">
        <v>74</v>
      </c>
      <c r="E142" s="215" t="s">
        <v>164</v>
      </c>
      <c r="F142" s="215" t="s">
        <v>165</v>
      </c>
      <c r="G142" s="202"/>
      <c r="H142" s="202"/>
      <c r="I142" s="205"/>
      <c r="J142" s="216">
        <f>BK142</f>
        <v>0</v>
      </c>
      <c r="K142" s="202"/>
      <c r="L142" s="207"/>
      <c r="M142" s="208"/>
      <c r="N142" s="209"/>
      <c r="O142" s="209"/>
      <c r="P142" s="210">
        <f>SUM(P143:P148)</f>
        <v>0</v>
      </c>
      <c r="Q142" s="209"/>
      <c r="R142" s="210">
        <f>SUM(R143:R148)</f>
        <v>0</v>
      </c>
      <c r="S142" s="209"/>
      <c r="T142" s="211">
        <f>SUM(T143:T148)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2" t="s">
        <v>8</v>
      </c>
      <c r="AT142" s="213" t="s">
        <v>74</v>
      </c>
      <c r="AU142" s="213" t="s">
        <v>8</v>
      </c>
      <c r="AY142" s="212" t="s">
        <v>125</v>
      </c>
      <c r="BK142" s="214">
        <f>SUM(BK143:BK148)</f>
        <v>0</v>
      </c>
    </row>
    <row r="143" s="2" customFormat="1" ht="24.15" customHeight="1">
      <c r="A143" s="37"/>
      <c r="B143" s="38"/>
      <c r="C143" s="217" t="s">
        <v>144</v>
      </c>
      <c r="D143" s="217" t="s">
        <v>128</v>
      </c>
      <c r="E143" s="218" t="s">
        <v>166</v>
      </c>
      <c r="F143" s="219" t="s">
        <v>167</v>
      </c>
      <c r="G143" s="220" t="s">
        <v>168</v>
      </c>
      <c r="H143" s="221">
        <v>5.3840000000000003</v>
      </c>
      <c r="I143" s="222"/>
      <c r="J143" s="223">
        <f>ROUND(I143*H143,0)</f>
        <v>0</v>
      </c>
      <c r="K143" s="219" t="s">
        <v>169</v>
      </c>
      <c r="L143" s="43"/>
      <c r="M143" s="224" t="s">
        <v>1</v>
      </c>
      <c r="N143" s="225" t="s">
        <v>40</v>
      </c>
      <c r="O143" s="90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28" t="s">
        <v>133</v>
      </c>
      <c r="AT143" s="228" t="s">
        <v>128</v>
      </c>
      <c r="AU143" s="228" t="s">
        <v>84</v>
      </c>
      <c r="AY143" s="16" t="s">
        <v>125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6" t="s">
        <v>8</v>
      </c>
      <c r="BK143" s="229">
        <f>ROUND(I143*H143,0)</f>
        <v>0</v>
      </c>
      <c r="BL143" s="16" t="s">
        <v>133</v>
      </c>
      <c r="BM143" s="228" t="s">
        <v>170</v>
      </c>
    </row>
    <row r="144" s="2" customFormat="1" ht="24.15" customHeight="1">
      <c r="A144" s="37"/>
      <c r="B144" s="38"/>
      <c r="C144" s="217" t="s">
        <v>154</v>
      </c>
      <c r="D144" s="217" t="s">
        <v>128</v>
      </c>
      <c r="E144" s="218" t="s">
        <v>171</v>
      </c>
      <c r="F144" s="219" t="s">
        <v>172</v>
      </c>
      <c r="G144" s="220" t="s">
        <v>168</v>
      </c>
      <c r="H144" s="221">
        <v>5.3840000000000003</v>
      </c>
      <c r="I144" s="222"/>
      <c r="J144" s="223">
        <f>ROUND(I144*H144,0)</f>
        <v>0</v>
      </c>
      <c r="K144" s="219" t="s">
        <v>169</v>
      </c>
      <c r="L144" s="43"/>
      <c r="M144" s="224" t="s">
        <v>1</v>
      </c>
      <c r="N144" s="225" t="s">
        <v>40</v>
      </c>
      <c r="O144" s="90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8" t="s">
        <v>133</v>
      </c>
      <c r="AT144" s="228" t="s">
        <v>128</v>
      </c>
      <c r="AU144" s="228" t="s">
        <v>84</v>
      </c>
      <c r="AY144" s="16" t="s">
        <v>125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6" t="s">
        <v>8</v>
      </c>
      <c r="BK144" s="229">
        <f>ROUND(I144*H144,0)</f>
        <v>0</v>
      </c>
      <c r="BL144" s="16" t="s">
        <v>133</v>
      </c>
      <c r="BM144" s="228" t="s">
        <v>173</v>
      </c>
    </row>
    <row r="145" s="2" customFormat="1" ht="33" customHeight="1">
      <c r="A145" s="37"/>
      <c r="B145" s="38"/>
      <c r="C145" s="217" t="s">
        <v>174</v>
      </c>
      <c r="D145" s="217" t="s">
        <v>128</v>
      </c>
      <c r="E145" s="218" t="s">
        <v>175</v>
      </c>
      <c r="F145" s="219" t="s">
        <v>176</v>
      </c>
      <c r="G145" s="220" t="s">
        <v>168</v>
      </c>
      <c r="H145" s="221">
        <v>80.760000000000005</v>
      </c>
      <c r="I145" s="222"/>
      <c r="J145" s="223">
        <f>ROUND(I145*H145,0)</f>
        <v>0</v>
      </c>
      <c r="K145" s="219" t="s">
        <v>169</v>
      </c>
      <c r="L145" s="43"/>
      <c r="M145" s="224" t="s">
        <v>1</v>
      </c>
      <c r="N145" s="225" t="s">
        <v>40</v>
      </c>
      <c r="O145" s="90"/>
      <c r="P145" s="226">
        <f>O145*H145</f>
        <v>0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8" t="s">
        <v>133</v>
      </c>
      <c r="AT145" s="228" t="s">
        <v>128</v>
      </c>
      <c r="AU145" s="228" t="s">
        <v>84</v>
      </c>
      <c r="AY145" s="16" t="s">
        <v>125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6" t="s">
        <v>8</v>
      </c>
      <c r="BK145" s="229">
        <f>ROUND(I145*H145,0)</f>
        <v>0</v>
      </c>
      <c r="BL145" s="16" t="s">
        <v>133</v>
      </c>
      <c r="BM145" s="228" t="s">
        <v>177</v>
      </c>
    </row>
    <row r="146" s="13" customFormat="1">
      <c r="A146" s="13"/>
      <c r="B146" s="230"/>
      <c r="C146" s="231"/>
      <c r="D146" s="232" t="s">
        <v>135</v>
      </c>
      <c r="E146" s="231"/>
      <c r="F146" s="234" t="s">
        <v>178</v>
      </c>
      <c r="G146" s="231"/>
      <c r="H146" s="235">
        <v>80.760000000000005</v>
      </c>
      <c r="I146" s="236"/>
      <c r="J146" s="231"/>
      <c r="K146" s="231"/>
      <c r="L146" s="237"/>
      <c r="M146" s="238"/>
      <c r="N146" s="239"/>
      <c r="O146" s="239"/>
      <c r="P146" s="239"/>
      <c r="Q146" s="239"/>
      <c r="R146" s="239"/>
      <c r="S146" s="239"/>
      <c r="T146" s="24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1" t="s">
        <v>135</v>
      </c>
      <c r="AU146" s="241" t="s">
        <v>84</v>
      </c>
      <c r="AV146" s="13" t="s">
        <v>84</v>
      </c>
      <c r="AW146" s="13" t="s">
        <v>4</v>
      </c>
      <c r="AX146" s="13" t="s">
        <v>8</v>
      </c>
      <c r="AY146" s="241" t="s">
        <v>125</v>
      </c>
    </row>
    <row r="147" s="2" customFormat="1" ht="33" customHeight="1">
      <c r="A147" s="37"/>
      <c r="B147" s="38"/>
      <c r="C147" s="217" t="s">
        <v>179</v>
      </c>
      <c r="D147" s="217" t="s">
        <v>128</v>
      </c>
      <c r="E147" s="218" t="s">
        <v>180</v>
      </c>
      <c r="F147" s="219" t="s">
        <v>181</v>
      </c>
      <c r="G147" s="220" t="s">
        <v>168</v>
      </c>
      <c r="H147" s="221">
        <v>0.13400000000000001</v>
      </c>
      <c r="I147" s="222"/>
      <c r="J147" s="223">
        <f>ROUND(I147*H147,0)</f>
        <v>0</v>
      </c>
      <c r="K147" s="219" t="s">
        <v>132</v>
      </c>
      <c r="L147" s="43"/>
      <c r="M147" s="224" t="s">
        <v>1</v>
      </c>
      <c r="N147" s="225" t="s">
        <v>40</v>
      </c>
      <c r="O147" s="90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8" t="s">
        <v>133</v>
      </c>
      <c r="AT147" s="228" t="s">
        <v>128</v>
      </c>
      <c r="AU147" s="228" t="s">
        <v>84</v>
      </c>
      <c r="AY147" s="16" t="s">
        <v>125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6" t="s">
        <v>8</v>
      </c>
      <c r="BK147" s="229">
        <f>ROUND(I147*H147,0)</f>
        <v>0</v>
      </c>
      <c r="BL147" s="16" t="s">
        <v>133</v>
      </c>
      <c r="BM147" s="228" t="s">
        <v>182</v>
      </c>
    </row>
    <row r="148" s="2" customFormat="1" ht="37.8" customHeight="1">
      <c r="A148" s="37"/>
      <c r="B148" s="38"/>
      <c r="C148" s="217" t="s">
        <v>9</v>
      </c>
      <c r="D148" s="217" t="s">
        <v>128</v>
      </c>
      <c r="E148" s="218" t="s">
        <v>183</v>
      </c>
      <c r="F148" s="219" t="s">
        <v>184</v>
      </c>
      <c r="G148" s="220" t="s">
        <v>168</v>
      </c>
      <c r="H148" s="221">
        <v>4.0499999999999998</v>
      </c>
      <c r="I148" s="222"/>
      <c r="J148" s="223">
        <f>ROUND(I148*H148,0)</f>
        <v>0</v>
      </c>
      <c r="K148" s="219" t="s">
        <v>169</v>
      </c>
      <c r="L148" s="43"/>
      <c r="M148" s="224" t="s">
        <v>1</v>
      </c>
      <c r="N148" s="225" t="s">
        <v>40</v>
      </c>
      <c r="O148" s="90"/>
      <c r="P148" s="226">
        <f>O148*H148</f>
        <v>0</v>
      </c>
      <c r="Q148" s="226">
        <v>0</v>
      </c>
      <c r="R148" s="226">
        <f>Q148*H148</f>
        <v>0</v>
      </c>
      <c r="S148" s="226">
        <v>0</v>
      </c>
      <c r="T148" s="227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28" t="s">
        <v>133</v>
      </c>
      <c r="AT148" s="228" t="s">
        <v>128</v>
      </c>
      <c r="AU148" s="228" t="s">
        <v>84</v>
      </c>
      <c r="AY148" s="16" t="s">
        <v>125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6" t="s">
        <v>8</v>
      </c>
      <c r="BK148" s="229">
        <f>ROUND(I148*H148,0)</f>
        <v>0</v>
      </c>
      <c r="BL148" s="16" t="s">
        <v>133</v>
      </c>
      <c r="BM148" s="228" t="s">
        <v>185</v>
      </c>
    </row>
    <row r="149" s="12" customFormat="1" ht="22.8" customHeight="1">
      <c r="A149" s="12"/>
      <c r="B149" s="201"/>
      <c r="C149" s="202"/>
      <c r="D149" s="203" t="s">
        <v>74</v>
      </c>
      <c r="E149" s="215" t="s">
        <v>186</v>
      </c>
      <c r="F149" s="215" t="s">
        <v>187</v>
      </c>
      <c r="G149" s="202"/>
      <c r="H149" s="202"/>
      <c r="I149" s="205"/>
      <c r="J149" s="216">
        <f>BK149</f>
        <v>0</v>
      </c>
      <c r="K149" s="202"/>
      <c r="L149" s="207"/>
      <c r="M149" s="208"/>
      <c r="N149" s="209"/>
      <c r="O149" s="209"/>
      <c r="P149" s="210">
        <f>P150</f>
        <v>0</v>
      </c>
      <c r="Q149" s="209"/>
      <c r="R149" s="210">
        <f>R150</f>
        <v>0</v>
      </c>
      <c r="S149" s="209"/>
      <c r="T149" s="211">
        <f>T150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12" t="s">
        <v>8</v>
      </c>
      <c r="AT149" s="213" t="s">
        <v>74</v>
      </c>
      <c r="AU149" s="213" t="s">
        <v>8</v>
      </c>
      <c r="AY149" s="212" t="s">
        <v>125</v>
      </c>
      <c r="BK149" s="214">
        <f>BK150</f>
        <v>0</v>
      </c>
    </row>
    <row r="150" s="2" customFormat="1" ht="24.15" customHeight="1">
      <c r="A150" s="37"/>
      <c r="B150" s="38"/>
      <c r="C150" s="217" t="s">
        <v>188</v>
      </c>
      <c r="D150" s="217" t="s">
        <v>128</v>
      </c>
      <c r="E150" s="218" t="s">
        <v>189</v>
      </c>
      <c r="F150" s="219" t="s">
        <v>190</v>
      </c>
      <c r="G150" s="220" t="s">
        <v>168</v>
      </c>
      <c r="H150" s="221">
        <v>0.255</v>
      </c>
      <c r="I150" s="222"/>
      <c r="J150" s="223">
        <f>ROUND(I150*H150,0)</f>
        <v>0</v>
      </c>
      <c r="K150" s="219" t="s">
        <v>132</v>
      </c>
      <c r="L150" s="43"/>
      <c r="M150" s="224" t="s">
        <v>1</v>
      </c>
      <c r="N150" s="225" t="s">
        <v>40</v>
      </c>
      <c r="O150" s="90"/>
      <c r="P150" s="226">
        <f>O150*H150</f>
        <v>0</v>
      </c>
      <c r="Q150" s="226">
        <v>0</v>
      </c>
      <c r="R150" s="226">
        <f>Q150*H150</f>
        <v>0</v>
      </c>
      <c r="S150" s="226">
        <v>0</v>
      </c>
      <c r="T150" s="227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8" t="s">
        <v>133</v>
      </c>
      <c r="AT150" s="228" t="s">
        <v>128</v>
      </c>
      <c r="AU150" s="228" t="s">
        <v>84</v>
      </c>
      <c r="AY150" s="16" t="s">
        <v>125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6" t="s">
        <v>8</v>
      </c>
      <c r="BK150" s="229">
        <f>ROUND(I150*H150,0)</f>
        <v>0</v>
      </c>
      <c r="BL150" s="16" t="s">
        <v>133</v>
      </c>
      <c r="BM150" s="228" t="s">
        <v>191</v>
      </c>
    </row>
    <row r="151" s="12" customFormat="1" ht="25.92" customHeight="1">
      <c r="A151" s="12"/>
      <c r="B151" s="201"/>
      <c r="C151" s="202"/>
      <c r="D151" s="203" t="s">
        <v>74</v>
      </c>
      <c r="E151" s="204" t="s">
        <v>192</v>
      </c>
      <c r="F151" s="204" t="s">
        <v>193</v>
      </c>
      <c r="G151" s="202"/>
      <c r="H151" s="202"/>
      <c r="I151" s="205"/>
      <c r="J151" s="206">
        <f>BK151</f>
        <v>0</v>
      </c>
      <c r="K151" s="202"/>
      <c r="L151" s="207"/>
      <c r="M151" s="208"/>
      <c r="N151" s="209"/>
      <c r="O151" s="209"/>
      <c r="P151" s="210">
        <f>P152+P203+P212</f>
        <v>0</v>
      </c>
      <c r="Q151" s="209"/>
      <c r="R151" s="210">
        <f>R152+R203+R212</f>
        <v>1.3019249999999998</v>
      </c>
      <c r="S151" s="209"/>
      <c r="T151" s="211">
        <f>T152+T203+T212</f>
        <v>4.1838699999999998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12" t="s">
        <v>84</v>
      </c>
      <c r="AT151" s="213" t="s">
        <v>74</v>
      </c>
      <c r="AU151" s="213" t="s">
        <v>75</v>
      </c>
      <c r="AY151" s="212" t="s">
        <v>125</v>
      </c>
      <c r="BK151" s="214">
        <f>BK152+BK203+BK212</f>
        <v>0</v>
      </c>
    </row>
    <row r="152" s="12" customFormat="1" ht="22.8" customHeight="1">
      <c r="A152" s="12"/>
      <c r="B152" s="201"/>
      <c r="C152" s="202"/>
      <c r="D152" s="203" t="s">
        <v>74</v>
      </c>
      <c r="E152" s="215" t="s">
        <v>194</v>
      </c>
      <c r="F152" s="215" t="s">
        <v>195</v>
      </c>
      <c r="G152" s="202"/>
      <c r="H152" s="202"/>
      <c r="I152" s="205"/>
      <c r="J152" s="216">
        <f>BK152</f>
        <v>0</v>
      </c>
      <c r="K152" s="202"/>
      <c r="L152" s="207"/>
      <c r="M152" s="208"/>
      <c r="N152" s="209"/>
      <c r="O152" s="209"/>
      <c r="P152" s="210">
        <f>SUM(P153:P202)</f>
        <v>0</v>
      </c>
      <c r="Q152" s="209"/>
      <c r="R152" s="210">
        <f>SUM(R153:R202)</f>
        <v>1.2743849999999999</v>
      </c>
      <c r="S152" s="209"/>
      <c r="T152" s="211">
        <f>SUM(T153:T202)</f>
        <v>4.0502500000000001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2" t="s">
        <v>84</v>
      </c>
      <c r="AT152" s="213" t="s">
        <v>74</v>
      </c>
      <c r="AU152" s="213" t="s">
        <v>8</v>
      </c>
      <c r="AY152" s="212" t="s">
        <v>125</v>
      </c>
      <c r="BK152" s="214">
        <f>SUM(BK153:BK202)</f>
        <v>0</v>
      </c>
    </row>
    <row r="153" s="2" customFormat="1" ht="24.15" customHeight="1">
      <c r="A153" s="37"/>
      <c r="B153" s="38"/>
      <c r="C153" s="217" t="s">
        <v>196</v>
      </c>
      <c r="D153" s="217" t="s">
        <v>128</v>
      </c>
      <c r="E153" s="218" t="s">
        <v>197</v>
      </c>
      <c r="F153" s="219" t="s">
        <v>198</v>
      </c>
      <c r="G153" s="220" t="s">
        <v>158</v>
      </c>
      <c r="H153" s="221">
        <v>6</v>
      </c>
      <c r="I153" s="222"/>
      <c r="J153" s="223">
        <f>ROUND(I153*H153,0)</f>
        <v>0</v>
      </c>
      <c r="K153" s="219" t="s">
        <v>169</v>
      </c>
      <c r="L153" s="43"/>
      <c r="M153" s="224" t="s">
        <v>1</v>
      </c>
      <c r="N153" s="225" t="s">
        <v>40</v>
      </c>
      <c r="O153" s="90"/>
      <c r="P153" s="226">
        <f>O153*H153</f>
        <v>0</v>
      </c>
      <c r="Q153" s="226">
        <v>0</v>
      </c>
      <c r="R153" s="226">
        <f>Q153*H153</f>
        <v>0</v>
      </c>
      <c r="S153" s="226">
        <v>0.00029999999999999997</v>
      </c>
      <c r="T153" s="227">
        <f>S153*H153</f>
        <v>0.0018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8" t="s">
        <v>199</v>
      </c>
      <c r="AT153" s="228" t="s">
        <v>128</v>
      </c>
      <c r="AU153" s="228" t="s">
        <v>84</v>
      </c>
      <c r="AY153" s="16" t="s">
        <v>125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6" t="s">
        <v>8</v>
      </c>
      <c r="BK153" s="229">
        <f>ROUND(I153*H153,0)</f>
        <v>0</v>
      </c>
      <c r="BL153" s="16" t="s">
        <v>199</v>
      </c>
      <c r="BM153" s="228" t="s">
        <v>200</v>
      </c>
    </row>
    <row r="154" s="13" customFormat="1">
      <c r="A154" s="13"/>
      <c r="B154" s="230"/>
      <c r="C154" s="231"/>
      <c r="D154" s="232" t="s">
        <v>135</v>
      </c>
      <c r="E154" s="233" t="s">
        <v>1</v>
      </c>
      <c r="F154" s="234" t="s">
        <v>201</v>
      </c>
      <c r="G154" s="231"/>
      <c r="H154" s="235">
        <v>6</v>
      </c>
      <c r="I154" s="236"/>
      <c r="J154" s="231"/>
      <c r="K154" s="231"/>
      <c r="L154" s="237"/>
      <c r="M154" s="238"/>
      <c r="N154" s="239"/>
      <c r="O154" s="239"/>
      <c r="P154" s="239"/>
      <c r="Q154" s="239"/>
      <c r="R154" s="239"/>
      <c r="S154" s="239"/>
      <c r="T154" s="24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1" t="s">
        <v>135</v>
      </c>
      <c r="AU154" s="241" t="s">
        <v>84</v>
      </c>
      <c r="AV154" s="13" t="s">
        <v>84</v>
      </c>
      <c r="AW154" s="13" t="s">
        <v>31</v>
      </c>
      <c r="AX154" s="13" t="s">
        <v>8</v>
      </c>
      <c r="AY154" s="241" t="s">
        <v>125</v>
      </c>
    </row>
    <row r="155" s="2" customFormat="1" ht="16.5" customHeight="1">
      <c r="A155" s="37"/>
      <c r="B155" s="38"/>
      <c r="C155" s="217" t="s">
        <v>202</v>
      </c>
      <c r="D155" s="217" t="s">
        <v>128</v>
      </c>
      <c r="E155" s="218" t="s">
        <v>203</v>
      </c>
      <c r="F155" s="219" t="s">
        <v>204</v>
      </c>
      <c r="G155" s="220" t="s">
        <v>205</v>
      </c>
      <c r="H155" s="221">
        <v>309.5</v>
      </c>
      <c r="I155" s="222"/>
      <c r="J155" s="223">
        <f>ROUND(I155*H155,0)</f>
        <v>0</v>
      </c>
      <c r="K155" s="219" t="s">
        <v>169</v>
      </c>
      <c r="L155" s="43"/>
      <c r="M155" s="224" t="s">
        <v>1</v>
      </c>
      <c r="N155" s="225" t="s">
        <v>40</v>
      </c>
      <c r="O155" s="90"/>
      <c r="P155" s="226">
        <f>O155*H155</f>
        <v>0</v>
      </c>
      <c r="Q155" s="226">
        <v>0</v>
      </c>
      <c r="R155" s="226">
        <f>Q155*H155</f>
        <v>0</v>
      </c>
      <c r="S155" s="226">
        <v>0.0015</v>
      </c>
      <c r="T155" s="227">
        <f>S155*H155</f>
        <v>0.46425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8" t="s">
        <v>199</v>
      </c>
      <c r="AT155" s="228" t="s">
        <v>128</v>
      </c>
      <c r="AU155" s="228" t="s">
        <v>84</v>
      </c>
      <c r="AY155" s="16" t="s">
        <v>125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6" t="s">
        <v>8</v>
      </c>
      <c r="BK155" s="229">
        <f>ROUND(I155*H155,0)</f>
        <v>0</v>
      </c>
      <c r="BL155" s="16" t="s">
        <v>199</v>
      </c>
      <c r="BM155" s="228" t="s">
        <v>206</v>
      </c>
    </row>
    <row r="156" s="13" customFormat="1">
      <c r="A156" s="13"/>
      <c r="B156" s="230"/>
      <c r="C156" s="231"/>
      <c r="D156" s="232" t="s">
        <v>135</v>
      </c>
      <c r="E156" s="233" t="s">
        <v>1</v>
      </c>
      <c r="F156" s="234" t="s">
        <v>207</v>
      </c>
      <c r="G156" s="231"/>
      <c r="H156" s="235">
        <v>109</v>
      </c>
      <c r="I156" s="236"/>
      <c r="J156" s="231"/>
      <c r="K156" s="231"/>
      <c r="L156" s="237"/>
      <c r="M156" s="238"/>
      <c r="N156" s="239"/>
      <c r="O156" s="239"/>
      <c r="P156" s="239"/>
      <c r="Q156" s="239"/>
      <c r="R156" s="239"/>
      <c r="S156" s="239"/>
      <c r="T156" s="24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1" t="s">
        <v>135</v>
      </c>
      <c r="AU156" s="241" t="s">
        <v>84</v>
      </c>
      <c r="AV156" s="13" t="s">
        <v>84</v>
      </c>
      <c r="AW156" s="13" t="s">
        <v>31</v>
      </c>
      <c r="AX156" s="13" t="s">
        <v>75</v>
      </c>
      <c r="AY156" s="241" t="s">
        <v>125</v>
      </c>
    </row>
    <row r="157" s="13" customFormat="1">
      <c r="A157" s="13"/>
      <c r="B157" s="230"/>
      <c r="C157" s="231"/>
      <c r="D157" s="232" t="s">
        <v>135</v>
      </c>
      <c r="E157" s="233" t="s">
        <v>1</v>
      </c>
      <c r="F157" s="234" t="s">
        <v>208</v>
      </c>
      <c r="G157" s="231"/>
      <c r="H157" s="235">
        <v>109</v>
      </c>
      <c r="I157" s="236"/>
      <c r="J157" s="231"/>
      <c r="K157" s="231"/>
      <c r="L157" s="237"/>
      <c r="M157" s="238"/>
      <c r="N157" s="239"/>
      <c r="O157" s="239"/>
      <c r="P157" s="239"/>
      <c r="Q157" s="239"/>
      <c r="R157" s="239"/>
      <c r="S157" s="239"/>
      <c r="T157" s="24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1" t="s">
        <v>135</v>
      </c>
      <c r="AU157" s="241" t="s">
        <v>84</v>
      </c>
      <c r="AV157" s="13" t="s">
        <v>84</v>
      </c>
      <c r="AW157" s="13" t="s">
        <v>31</v>
      </c>
      <c r="AX157" s="13" t="s">
        <v>75</v>
      </c>
      <c r="AY157" s="241" t="s">
        <v>125</v>
      </c>
    </row>
    <row r="158" s="13" customFormat="1">
      <c r="A158" s="13"/>
      <c r="B158" s="230"/>
      <c r="C158" s="231"/>
      <c r="D158" s="232" t="s">
        <v>135</v>
      </c>
      <c r="E158" s="233" t="s">
        <v>1</v>
      </c>
      <c r="F158" s="234" t="s">
        <v>209</v>
      </c>
      <c r="G158" s="231"/>
      <c r="H158" s="235">
        <v>69</v>
      </c>
      <c r="I158" s="236"/>
      <c r="J158" s="231"/>
      <c r="K158" s="231"/>
      <c r="L158" s="237"/>
      <c r="M158" s="238"/>
      <c r="N158" s="239"/>
      <c r="O158" s="239"/>
      <c r="P158" s="239"/>
      <c r="Q158" s="239"/>
      <c r="R158" s="239"/>
      <c r="S158" s="239"/>
      <c r="T158" s="24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1" t="s">
        <v>135</v>
      </c>
      <c r="AU158" s="241" t="s">
        <v>84</v>
      </c>
      <c r="AV158" s="13" t="s">
        <v>84</v>
      </c>
      <c r="AW158" s="13" t="s">
        <v>31</v>
      </c>
      <c r="AX158" s="13" t="s">
        <v>75</v>
      </c>
      <c r="AY158" s="241" t="s">
        <v>125</v>
      </c>
    </row>
    <row r="159" s="13" customFormat="1">
      <c r="A159" s="13"/>
      <c r="B159" s="230"/>
      <c r="C159" s="231"/>
      <c r="D159" s="232" t="s">
        <v>135</v>
      </c>
      <c r="E159" s="233" t="s">
        <v>1</v>
      </c>
      <c r="F159" s="234" t="s">
        <v>210</v>
      </c>
      <c r="G159" s="231"/>
      <c r="H159" s="235">
        <v>22.5</v>
      </c>
      <c r="I159" s="236"/>
      <c r="J159" s="231"/>
      <c r="K159" s="231"/>
      <c r="L159" s="237"/>
      <c r="M159" s="238"/>
      <c r="N159" s="239"/>
      <c r="O159" s="239"/>
      <c r="P159" s="239"/>
      <c r="Q159" s="239"/>
      <c r="R159" s="239"/>
      <c r="S159" s="239"/>
      <c r="T159" s="24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1" t="s">
        <v>135</v>
      </c>
      <c r="AU159" s="241" t="s">
        <v>84</v>
      </c>
      <c r="AV159" s="13" t="s">
        <v>84</v>
      </c>
      <c r="AW159" s="13" t="s">
        <v>31</v>
      </c>
      <c r="AX159" s="13" t="s">
        <v>75</v>
      </c>
      <c r="AY159" s="241" t="s">
        <v>125</v>
      </c>
    </row>
    <row r="160" s="14" customFormat="1">
      <c r="A160" s="14"/>
      <c r="B160" s="252"/>
      <c r="C160" s="253"/>
      <c r="D160" s="232" t="s">
        <v>135</v>
      </c>
      <c r="E160" s="254" t="s">
        <v>1</v>
      </c>
      <c r="F160" s="255" t="s">
        <v>211</v>
      </c>
      <c r="G160" s="253"/>
      <c r="H160" s="256">
        <v>309.5</v>
      </c>
      <c r="I160" s="257"/>
      <c r="J160" s="253"/>
      <c r="K160" s="253"/>
      <c r="L160" s="258"/>
      <c r="M160" s="259"/>
      <c r="N160" s="260"/>
      <c r="O160" s="260"/>
      <c r="P160" s="260"/>
      <c r="Q160" s="260"/>
      <c r="R160" s="260"/>
      <c r="S160" s="260"/>
      <c r="T160" s="261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2" t="s">
        <v>135</v>
      </c>
      <c r="AU160" s="262" t="s">
        <v>84</v>
      </c>
      <c r="AV160" s="14" t="s">
        <v>133</v>
      </c>
      <c r="AW160" s="14" t="s">
        <v>31</v>
      </c>
      <c r="AX160" s="14" t="s">
        <v>8</v>
      </c>
      <c r="AY160" s="262" t="s">
        <v>125</v>
      </c>
    </row>
    <row r="161" s="2" customFormat="1" ht="24.15" customHeight="1">
      <c r="A161" s="37"/>
      <c r="B161" s="38"/>
      <c r="C161" s="217" t="s">
        <v>199</v>
      </c>
      <c r="D161" s="217" t="s">
        <v>128</v>
      </c>
      <c r="E161" s="218" t="s">
        <v>212</v>
      </c>
      <c r="F161" s="219" t="s">
        <v>213</v>
      </c>
      <c r="G161" s="220" t="s">
        <v>131</v>
      </c>
      <c r="H161" s="221">
        <v>363.5</v>
      </c>
      <c r="I161" s="222"/>
      <c r="J161" s="223">
        <f>ROUND(I161*H161,0)</f>
        <v>0</v>
      </c>
      <c r="K161" s="219" t="s">
        <v>169</v>
      </c>
      <c r="L161" s="43"/>
      <c r="M161" s="224" t="s">
        <v>1</v>
      </c>
      <c r="N161" s="225" t="s">
        <v>40</v>
      </c>
      <c r="O161" s="90"/>
      <c r="P161" s="226">
        <f>O161*H161</f>
        <v>0</v>
      </c>
      <c r="Q161" s="226">
        <v>0.00019000000000000001</v>
      </c>
      <c r="R161" s="226">
        <f>Q161*H161</f>
        <v>0.069065000000000001</v>
      </c>
      <c r="S161" s="226">
        <v>0</v>
      </c>
      <c r="T161" s="227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28" t="s">
        <v>199</v>
      </c>
      <c r="AT161" s="228" t="s">
        <v>128</v>
      </c>
      <c r="AU161" s="228" t="s">
        <v>84</v>
      </c>
      <c r="AY161" s="16" t="s">
        <v>125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6" t="s">
        <v>8</v>
      </c>
      <c r="BK161" s="229">
        <f>ROUND(I161*H161,0)</f>
        <v>0</v>
      </c>
      <c r="BL161" s="16" t="s">
        <v>199</v>
      </c>
      <c r="BM161" s="228" t="s">
        <v>214</v>
      </c>
    </row>
    <row r="162" s="13" customFormat="1">
      <c r="A162" s="13"/>
      <c r="B162" s="230"/>
      <c r="C162" s="231"/>
      <c r="D162" s="232" t="s">
        <v>135</v>
      </c>
      <c r="E162" s="233" t="s">
        <v>1</v>
      </c>
      <c r="F162" s="234" t="s">
        <v>215</v>
      </c>
      <c r="G162" s="231"/>
      <c r="H162" s="235">
        <v>264</v>
      </c>
      <c r="I162" s="236"/>
      <c r="J162" s="231"/>
      <c r="K162" s="231"/>
      <c r="L162" s="237"/>
      <c r="M162" s="238"/>
      <c r="N162" s="239"/>
      <c r="O162" s="239"/>
      <c r="P162" s="239"/>
      <c r="Q162" s="239"/>
      <c r="R162" s="239"/>
      <c r="S162" s="239"/>
      <c r="T162" s="24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1" t="s">
        <v>135</v>
      </c>
      <c r="AU162" s="241" t="s">
        <v>84</v>
      </c>
      <c r="AV162" s="13" t="s">
        <v>84</v>
      </c>
      <c r="AW162" s="13" t="s">
        <v>31</v>
      </c>
      <c r="AX162" s="13" t="s">
        <v>75</v>
      </c>
      <c r="AY162" s="241" t="s">
        <v>125</v>
      </c>
    </row>
    <row r="163" s="13" customFormat="1">
      <c r="A163" s="13"/>
      <c r="B163" s="230"/>
      <c r="C163" s="231"/>
      <c r="D163" s="232" t="s">
        <v>135</v>
      </c>
      <c r="E163" s="233" t="s">
        <v>1</v>
      </c>
      <c r="F163" s="234" t="s">
        <v>216</v>
      </c>
      <c r="G163" s="231"/>
      <c r="H163" s="235">
        <v>22.5</v>
      </c>
      <c r="I163" s="236"/>
      <c r="J163" s="231"/>
      <c r="K163" s="231"/>
      <c r="L163" s="237"/>
      <c r="M163" s="238"/>
      <c r="N163" s="239"/>
      <c r="O163" s="239"/>
      <c r="P163" s="239"/>
      <c r="Q163" s="239"/>
      <c r="R163" s="239"/>
      <c r="S163" s="239"/>
      <c r="T163" s="24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1" t="s">
        <v>135</v>
      </c>
      <c r="AU163" s="241" t="s">
        <v>84</v>
      </c>
      <c r="AV163" s="13" t="s">
        <v>84</v>
      </c>
      <c r="AW163" s="13" t="s">
        <v>31</v>
      </c>
      <c r="AX163" s="13" t="s">
        <v>75</v>
      </c>
      <c r="AY163" s="241" t="s">
        <v>125</v>
      </c>
    </row>
    <row r="164" s="13" customFormat="1">
      <c r="A164" s="13"/>
      <c r="B164" s="230"/>
      <c r="C164" s="231"/>
      <c r="D164" s="232" t="s">
        <v>135</v>
      </c>
      <c r="E164" s="233" t="s">
        <v>1</v>
      </c>
      <c r="F164" s="234" t="s">
        <v>217</v>
      </c>
      <c r="G164" s="231"/>
      <c r="H164" s="235">
        <v>22.5</v>
      </c>
      <c r="I164" s="236"/>
      <c r="J164" s="231"/>
      <c r="K164" s="231"/>
      <c r="L164" s="237"/>
      <c r="M164" s="238"/>
      <c r="N164" s="239"/>
      <c r="O164" s="239"/>
      <c r="P164" s="239"/>
      <c r="Q164" s="239"/>
      <c r="R164" s="239"/>
      <c r="S164" s="239"/>
      <c r="T164" s="24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1" t="s">
        <v>135</v>
      </c>
      <c r="AU164" s="241" t="s">
        <v>84</v>
      </c>
      <c r="AV164" s="13" t="s">
        <v>84</v>
      </c>
      <c r="AW164" s="13" t="s">
        <v>31</v>
      </c>
      <c r="AX164" s="13" t="s">
        <v>75</v>
      </c>
      <c r="AY164" s="241" t="s">
        <v>125</v>
      </c>
    </row>
    <row r="165" s="13" customFormat="1">
      <c r="A165" s="13"/>
      <c r="B165" s="230"/>
      <c r="C165" s="231"/>
      <c r="D165" s="232" t="s">
        <v>135</v>
      </c>
      <c r="E165" s="233" t="s">
        <v>1</v>
      </c>
      <c r="F165" s="234" t="s">
        <v>218</v>
      </c>
      <c r="G165" s="231"/>
      <c r="H165" s="235">
        <v>54.5</v>
      </c>
      <c r="I165" s="236"/>
      <c r="J165" s="231"/>
      <c r="K165" s="231"/>
      <c r="L165" s="237"/>
      <c r="M165" s="238"/>
      <c r="N165" s="239"/>
      <c r="O165" s="239"/>
      <c r="P165" s="239"/>
      <c r="Q165" s="239"/>
      <c r="R165" s="239"/>
      <c r="S165" s="239"/>
      <c r="T165" s="24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1" t="s">
        <v>135</v>
      </c>
      <c r="AU165" s="241" t="s">
        <v>84</v>
      </c>
      <c r="AV165" s="13" t="s">
        <v>84</v>
      </c>
      <c r="AW165" s="13" t="s">
        <v>31</v>
      </c>
      <c r="AX165" s="13" t="s">
        <v>75</v>
      </c>
      <c r="AY165" s="241" t="s">
        <v>125</v>
      </c>
    </row>
    <row r="166" s="14" customFormat="1">
      <c r="A166" s="14"/>
      <c r="B166" s="252"/>
      <c r="C166" s="253"/>
      <c r="D166" s="232" t="s">
        <v>135</v>
      </c>
      <c r="E166" s="254" t="s">
        <v>1</v>
      </c>
      <c r="F166" s="255" t="s">
        <v>211</v>
      </c>
      <c r="G166" s="253"/>
      <c r="H166" s="256">
        <v>363.5</v>
      </c>
      <c r="I166" s="257"/>
      <c r="J166" s="253"/>
      <c r="K166" s="253"/>
      <c r="L166" s="258"/>
      <c r="M166" s="259"/>
      <c r="N166" s="260"/>
      <c r="O166" s="260"/>
      <c r="P166" s="260"/>
      <c r="Q166" s="260"/>
      <c r="R166" s="260"/>
      <c r="S166" s="260"/>
      <c r="T166" s="261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2" t="s">
        <v>135</v>
      </c>
      <c r="AU166" s="262" t="s">
        <v>84</v>
      </c>
      <c r="AV166" s="14" t="s">
        <v>133</v>
      </c>
      <c r="AW166" s="14" t="s">
        <v>31</v>
      </c>
      <c r="AX166" s="14" t="s">
        <v>8</v>
      </c>
      <c r="AY166" s="262" t="s">
        <v>125</v>
      </c>
    </row>
    <row r="167" s="2" customFormat="1" ht="24.15" customHeight="1">
      <c r="A167" s="37"/>
      <c r="B167" s="38"/>
      <c r="C167" s="242" t="s">
        <v>219</v>
      </c>
      <c r="D167" s="242" t="s">
        <v>141</v>
      </c>
      <c r="E167" s="243" t="s">
        <v>220</v>
      </c>
      <c r="F167" s="244" t="s">
        <v>221</v>
      </c>
      <c r="G167" s="245" t="s">
        <v>131</v>
      </c>
      <c r="H167" s="246">
        <v>423.65899999999999</v>
      </c>
      <c r="I167" s="247"/>
      <c r="J167" s="248">
        <f>ROUND(I167*H167,0)</f>
        <v>0</v>
      </c>
      <c r="K167" s="244" t="s">
        <v>169</v>
      </c>
      <c r="L167" s="249"/>
      <c r="M167" s="250" t="s">
        <v>1</v>
      </c>
      <c r="N167" s="251" t="s">
        <v>40</v>
      </c>
      <c r="O167" s="90"/>
      <c r="P167" s="226">
        <f>O167*H167</f>
        <v>0</v>
      </c>
      <c r="Q167" s="226">
        <v>0.0019</v>
      </c>
      <c r="R167" s="226">
        <f>Q167*H167</f>
        <v>0.80495209999999995</v>
      </c>
      <c r="S167" s="226">
        <v>0</v>
      </c>
      <c r="T167" s="227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8" t="s">
        <v>222</v>
      </c>
      <c r="AT167" s="228" t="s">
        <v>141</v>
      </c>
      <c r="AU167" s="228" t="s">
        <v>84</v>
      </c>
      <c r="AY167" s="16" t="s">
        <v>125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6" t="s">
        <v>8</v>
      </c>
      <c r="BK167" s="229">
        <f>ROUND(I167*H167,0)</f>
        <v>0</v>
      </c>
      <c r="BL167" s="16" t="s">
        <v>199</v>
      </c>
      <c r="BM167" s="228" t="s">
        <v>223</v>
      </c>
    </row>
    <row r="168" s="13" customFormat="1">
      <c r="A168" s="13"/>
      <c r="B168" s="230"/>
      <c r="C168" s="231"/>
      <c r="D168" s="232" t="s">
        <v>135</v>
      </c>
      <c r="E168" s="231"/>
      <c r="F168" s="234" t="s">
        <v>224</v>
      </c>
      <c r="G168" s="231"/>
      <c r="H168" s="235">
        <v>423.65899999999999</v>
      </c>
      <c r="I168" s="236"/>
      <c r="J168" s="231"/>
      <c r="K168" s="231"/>
      <c r="L168" s="237"/>
      <c r="M168" s="238"/>
      <c r="N168" s="239"/>
      <c r="O168" s="239"/>
      <c r="P168" s="239"/>
      <c r="Q168" s="239"/>
      <c r="R168" s="239"/>
      <c r="S168" s="239"/>
      <c r="T168" s="24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1" t="s">
        <v>135</v>
      </c>
      <c r="AU168" s="241" t="s">
        <v>84</v>
      </c>
      <c r="AV168" s="13" t="s">
        <v>84</v>
      </c>
      <c r="AW168" s="13" t="s">
        <v>4</v>
      </c>
      <c r="AX168" s="13" t="s">
        <v>8</v>
      </c>
      <c r="AY168" s="241" t="s">
        <v>125</v>
      </c>
    </row>
    <row r="169" s="2" customFormat="1" ht="24.15" customHeight="1">
      <c r="A169" s="37"/>
      <c r="B169" s="38"/>
      <c r="C169" s="217" t="s">
        <v>225</v>
      </c>
      <c r="D169" s="217" t="s">
        <v>128</v>
      </c>
      <c r="E169" s="218" t="s">
        <v>226</v>
      </c>
      <c r="F169" s="219" t="s">
        <v>227</v>
      </c>
      <c r="G169" s="220" t="s">
        <v>131</v>
      </c>
      <c r="H169" s="221">
        <v>309</v>
      </c>
      <c r="I169" s="222"/>
      <c r="J169" s="223">
        <f>ROUND(I169*H169,0)</f>
        <v>0</v>
      </c>
      <c r="K169" s="219" t="s">
        <v>169</v>
      </c>
      <c r="L169" s="43"/>
      <c r="M169" s="224" t="s">
        <v>1</v>
      </c>
      <c r="N169" s="225" t="s">
        <v>40</v>
      </c>
      <c r="O169" s="90"/>
      <c r="P169" s="226">
        <f>O169*H169</f>
        <v>0</v>
      </c>
      <c r="Q169" s="226">
        <v>0</v>
      </c>
      <c r="R169" s="226">
        <f>Q169*H169</f>
        <v>0</v>
      </c>
      <c r="S169" s="226">
        <v>0.0032000000000000002</v>
      </c>
      <c r="T169" s="227">
        <f>S169*H169</f>
        <v>0.98880000000000001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28" t="s">
        <v>199</v>
      </c>
      <c r="AT169" s="228" t="s">
        <v>128</v>
      </c>
      <c r="AU169" s="228" t="s">
        <v>84</v>
      </c>
      <c r="AY169" s="16" t="s">
        <v>125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6" t="s">
        <v>8</v>
      </c>
      <c r="BK169" s="229">
        <f>ROUND(I169*H169,0)</f>
        <v>0</v>
      </c>
      <c r="BL169" s="16" t="s">
        <v>199</v>
      </c>
      <c r="BM169" s="228" t="s">
        <v>228</v>
      </c>
    </row>
    <row r="170" s="2" customFormat="1">
      <c r="A170" s="37"/>
      <c r="B170" s="38"/>
      <c r="C170" s="39"/>
      <c r="D170" s="232" t="s">
        <v>229</v>
      </c>
      <c r="E170" s="39"/>
      <c r="F170" s="263" t="s">
        <v>230</v>
      </c>
      <c r="G170" s="39"/>
      <c r="H170" s="39"/>
      <c r="I170" s="264"/>
      <c r="J170" s="39"/>
      <c r="K170" s="39"/>
      <c r="L170" s="43"/>
      <c r="M170" s="265"/>
      <c r="N170" s="266"/>
      <c r="O170" s="90"/>
      <c r="P170" s="90"/>
      <c r="Q170" s="90"/>
      <c r="R170" s="90"/>
      <c r="S170" s="90"/>
      <c r="T170" s="91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6" t="s">
        <v>229</v>
      </c>
      <c r="AU170" s="16" t="s">
        <v>84</v>
      </c>
    </row>
    <row r="171" s="13" customFormat="1">
      <c r="A171" s="13"/>
      <c r="B171" s="230"/>
      <c r="C171" s="231"/>
      <c r="D171" s="232" t="s">
        <v>135</v>
      </c>
      <c r="E171" s="233" t="s">
        <v>1</v>
      </c>
      <c r="F171" s="234" t="s">
        <v>215</v>
      </c>
      <c r="G171" s="231"/>
      <c r="H171" s="235">
        <v>264</v>
      </c>
      <c r="I171" s="236"/>
      <c r="J171" s="231"/>
      <c r="K171" s="231"/>
      <c r="L171" s="237"/>
      <c r="M171" s="238"/>
      <c r="N171" s="239"/>
      <c r="O171" s="239"/>
      <c r="P171" s="239"/>
      <c r="Q171" s="239"/>
      <c r="R171" s="239"/>
      <c r="S171" s="239"/>
      <c r="T171" s="24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1" t="s">
        <v>135</v>
      </c>
      <c r="AU171" s="241" t="s">
        <v>84</v>
      </c>
      <c r="AV171" s="13" t="s">
        <v>84</v>
      </c>
      <c r="AW171" s="13" t="s">
        <v>31</v>
      </c>
      <c r="AX171" s="13" t="s">
        <v>75</v>
      </c>
      <c r="AY171" s="241" t="s">
        <v>125</v>
      </c>
    </row>
    <row r="172" s="13" customFormat="1">
      <c r="A172" s="13"/>
      <c r="B172" s="230"/>
      <c r="C172" s="231"/>
      <c r="D172" s="232" t="s">
        <v>135</v>
      </c>
      <c r="E172" s="233" t="s">
        <v>1</v>
      </c>
      <c r="F172" s="234" t="s">
        <v>216</v>
      </c>
      <c r="G172" s="231"/>
      <c r="H172" s="235">
        <v>22.5</v>
      </c>
      <c r="I172" s="236"/>
      <c r="J172" s="231"/>
      <c r="K172" s="231"/>
      <c r="L172" s="237"/>
      <c r="M172" s="238"/>
      <c r="N172" s="239"/>
      <c r="O172" s="239"/>
      <c r="P172" s="239"/>
      <c r="Q172" s="239"/>
      <c r="R172" s="239"/>
      <c r="S172" s="239"/>
      <c r="T172" s="24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1" t="s">
        <v>135</v>
      </c>
      <c r="AU172" s="241" t="s">
        <v>84</v>
      </c>
      <c r="AV172" s="13" t="s">
        <v>84</v>
      </c>
      <c r="AW172" s="13" t="s">
        <v>31</v>
      </c>
      <c r="AX172" s="13" t="s">
        <v>75</v>
      </c>
      <c r="AY172" s="241" t="s">
        <v>125</v>
      </c>
    </row>
    <row r="173" s="13" customFormat="1">
      <c r="A173" s="13"/>
      <c r="B173" s="230"/>
      <c r="C173" s="231"/>
      <c r="D173" s="232" t="s">
        <v>135</v>
      </c>
      <c r="E173" s="233" t="s">
        <v>1</v>
      </c>
      <c r="F173" s="234" t="s">
        <v>217</v>
      </c>
      <c r="G173" s="231"/>
      <c r="H173" s="235">
        <v>22.5</v>
      </c>
      <c r="I173" s="236"/>
      <c r="J173" s="231"/>
      <c r="K173" s="231"/>
      <c r="L173" s="237"/>
      <c r="M173" s="238"/>
      <c r="N173" s="239"/>
      <c r="O173" s="239"/>
      <c r="P173" s="239"/>
      <c r="Q173" s="239"/>
      <c r="R173" s="239"/>
      <c r="S173" s="239"/>
      <c r="T173" s="24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1" t="s">
        <v>135</v>
      </c>
      <c r="AU173" s="241" t="s">
        <v>84</v>
      </c>
      <c r="AV173" s="13" t="s">
        <v>84</v>
      </c>
      <c r="AW173" s="13" t="s">
        <v>31</v>
      </c>
      <c r="AX173" s="13" t="s">
        <v>75</v>
      </c>
      <c r="AY173" s="241" t="s">
        <v>125</v>
      </c>
    </row>
    <row r="174" s="14" customFormat="1">
      <c r="A174" s="14"/>
      <c r="B174" s="252"/>
      <c r="C174" s="253"/>
      <c r="D174" s="232" t="s">
        <v>135</v>
      </c>
      <c r="E174" s="254" t="s">
        <v>1</v>
      </c>
      <c r="F174" s="255" t="s">
        <v>211</v>
      </c>
      <c r="G174" s="253"/>
      <c r="H174" s="256">
        <v>309</v>
      </c>
      <c r="I174" s="257"/>
      <c r="J174" s="253"/>
      <c r="K174" s="253"/>
      <c r="L174" s="258"/>
      <c r="M174" s="259"/>
      <c r="N174" s="260"/>
      <c r="O174" s="260"/>
      <c r="P174" s="260"/>
      <c r="Q174" s="260"/>
      <c r="R174" s="260"/>
      <c r="S174" s="260"/>
      <c r="T174" s="261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2" t="s">
        <v>135</v>
      </c>
      <c r="AU174" s="262" t="s">
        <v>84</v>
      </c>
      <c r="AV174" s="14" t="s">
        <v>133</v>
      </c>
      <c r="AW174" s="14" t="s">
        <v>31</v>
      </c>
      <c r="AX174" s="14" t="s">
        <v>8</v>
      </c>
      <c r="AY174" s="262" t="s">
        <v>125</v>
      </c>
    </row>
    <row r="175" s="2" customFormat="1" ht="33" customHeight="1">
      <c r="A175" s="37"/>
      <c r="B175" s="38"/>
      <c r="C175" s="217" t="s">
        <v>231</v>
      </c>
      <c r="D175" s="217" t="s">
        <v>128</v>
      </c>
      <c r="E175" s="218" t="s">
        <v>232</v>
      </c>
      <c r="F175" s="219" t="s">
        <v>233</v>
      </c>
      <c r="G175" s="220" t="s">
        <v>131</v>
      </c>
      <c r="H175" s="221">
        <v>22.5</v>
      </c>
      <c r="I175" s="222"/>
      <c r="J175" s="223">
        <f>ROUND(I175*H175,0)</f>
        <v>0</v>
      </c>
      <c r="K175" s="219" t="s">
        <v>169</v>
      </c>
      <c r="L175" s="43"/>
      <c r="M175" s="224" t="s">
        <v>1</v>
      </c>
      <c r="N175" s="225" t="s">
        <v>40</v>
      </c>
      <c r="O175" s="90"/>
      <c r="P175" s="226">
        <f>O175*H175</f>
        <v>0</v>
      </c>
      <c r="Q175" s="226">
        <v>0</v>
      </c>
      <c r="R175" s="226">
        <f>Q175*H175</f>
        <v>0</v>
      </c>
      <c r="S175" s="226">
        <v>0</v>
      </c>
      <c r="T175" s="227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28" t="s">
        <v>199</v>
      </c>
      <c r="AT175" s="228" t="s">
        <v>128</v>
      </c>
      <c r="AU175" s="228" t="s">
        <v>84</v>
      </c>
      <c r="AY175" s="16" t="s">
        <v>125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6" t="s">
        <v>8</v>
      </c>
      <c r="BK175" s="229">
        <f>ROUND(I175*H175,0)</f>
        <v>0</v>
      </c>
      <c r="BL175" s="16" t="s">
        <v>199</v>
      </c>
      <c r="BM175" s="228" t="s">
        <v>234</v>
      </c>
    </row>
    <row r="176" s="13" customFormat="1">
      <c r="A176" s="13"/>
      <c r="B176" s="230"/>
      <c r="C176" s="231"/>
      <c r="D176" s="232" t="s">
        <v>135</v>
      </c>
      <c r="E176" s="233" t="s">
        <v>1</v>
      </c>
      <c r="F176" s="234" t="s">
        <v>217</v>
      </c>
      <c r="G176" s="231"/>
      <c r="H176" s="235">
        <v>22.5</v>
      </c>
      <c r="I176" s="236"/>
      <c r="J176" s="231"/>
      <c r="K176" s="231"/>
      <c r="L176" s="237"/>
      <c r="M176" s="238"/>
      <c r="N176" s="239"/>
      <c r="O176" s="239"/>
      <c r="P176" s="239"/>
      <c r="Q176" s="239"/>
      <c r="R176" s="239"/>
      <c r="S176" s="239"/>
      <c r="T176" s="24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1" t="s">
        <v>135</v>
      </c>
      <c r="AU176" s="241" t="s">
        <v>84</v>
      </c>
      <c r="AV176" s="13" t="s">
        <v>84</v>
      </c>
      <c r="AW176" s="13" t="s">
        <v>31</v>
      </c>
      <c r="AX176" s="13" t="s">
        <v>8</v>
      </c>
      <c r="AY176" s="241" t="s">
        <v>125</v>
      </c>
    </row>
    <row r="177" s="2" customFormat="1" ht="33" customHeight="1">
      <c r="A177" s="37"/>
      <c r="B177" s="38"/>
      <c r="C177" s="217" t="s">
        <v>235</v>
      </c>
      <c r="D177" s="217" t="s">
        <v>128</v>
      </c>
      <c r="E177" s="218" t="s">
        <v>236</v>
      </c>
      <c r="F177" s="219" t="s">
        <v>237</v>
      </c>
      <c r="G177" s="220" t="s">
        <v>158</v>
      </c>
      <c r="H177" s="221">
        <v>309</v>
      </c>
      <c r="I177" s="222"/>
      <c r="J177" s="223">
        <f>ROUND(I177*H177,0)</f>
        <v>0</v>
      </c>
      <c r="K177" s="219" t="s">
        <v>169</v>
      </c>
      <c r="L177" s="43"/>
      <c r="M177" s="224" t="s">
        <v>1</v>
      </c>
      <c r="N177" s="225" t="s">
        <v>40</v>
      </c>
      <c r="O177" s="90"/>
      <c r="P177" s="226">
        <f>O177*H177</f>
        <v>0</v>
      </c>
      <c r="Q177" s="226">
        <v>0</v>
      </c>
      <c r="R177" s="226">
        <f>Q177*H177</f>
        <v>0</v>
      </c>
      <c r="S177" s="226">
        <v>0</v>
      </c>
      <c r="T177" s="227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8" t="s">
        <v>199</v>
      </c>
      <c r="AT177" s="228" t="s">
        <v>128</v>
      </c>
      <c r="AU177" s="228" t="s">
        <v>84</v>
      </c>
      <c r="AY177" s="16" t="s">
        <v>125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6" t="s">
        <v>8</v>
      </c>
      <c r="BK177" s="229">
        <f>ROUND(I177*H177,0)</f>
        <v>0</v>
      </c>
      <c r="BL177" s="16" t="s">
        <v>199</v>
      </c>
      <c r="BM177" s="228" t="s">
        <v>238</v>
      </c>
    </row>
    <row r="178" s="13" customFormat="1">
      <c r="A178" s="13"/>
      <c r="B178" s="230"/>
      <c r="C178" s="231"/>
      <c r="D178" s="232" t="s">
        <v>135</v>
      </c>
      <c r="E178" s="233" t="s">
        <v>1</v>
      </c>
      <c r="F178" s="234" t="s">
        <v>239</v>
      </c>
      <c r="G178" s="231"/>
      <c r="H178" s="235">
        <v>309</v>
      </c>
      <c r="I178" s="236"/>
      <c r="J178" s="231"/>
      <c r="K178" s="231"/>
      <c r="L178" s="237"/>
      <c r="M178" s="238"/>
      <c r="N178" s="239"/>
      <c r="O178" s="239"/>
      <c r="P178" s="239"/>
      <c r="Q178" s="239"/>
      <c r="R178" s="239"/>
      <c r="S178" s="239"/>
      <c r="T178" s="24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1" t="s">
        <v>135</v>
      </c>
      <c r="AU178" s="241" t="s">
        <v>84</v>
      </c>
      <c r="AV178" s="13" t="s">
        <v>84</v>
      </c>
      <c r="AW178" s="13" t="s">
        <v>31</v>
      </c>
      <c r="AX178" s="13" t="s">
        <v>8</v>
      </c>
      <c r="AY178" s="241" t="s">
        <v>125</v>
      </c>
    </row>
    <row r="179" s="2" customFormat="1" ht="21.75" customHeight="1">
      <c r="A179" s="37"/>
      <c r="B179" s="38"/>
      <c r="C179" s="242" t="s">
        <v>7</v>
      </c>
      <c r="D179" s="242" t="s">
        <v>141</v>
      </c>
      <c r="E179" s="243" t="s">
        <v>240</v>
      </c>
      <c r="F179" s="244" t="s">
        <v>241</v>
      </c>
      <c r="G179" s="245" t="s">
        <v>158</v>
      </c>
      <c r="H179" s="246">
        <v>325</v>
      </c>
      <c r="I179" s="247"/>
      <c r="J179" s="248">
        <f>ROUND(I179*H179,0)</f>
        <v>0</v>
      </c>
      <c r="K179" s="244" t="s">
        <v>169</v>
      </c>
      <c r="L179" s="249"/>
      <c r="M179" s="250" t="s">
        <v>1</v>
      </c>
      <c r="N179" s="251" t="s">
        <v>40</v>
      </c>
      <c r="O179" s="90"/>
      <c r="P179" s="226">
        <f>O179*H179</f>
        <v>0</v>
      </c>
      <c r="Q179" s="226">
        <v>6.9999999999999994E-05</v>
      </c>
      <c r="R179" s="226">
        <f>Q179*H179</f>
        <v>0.022749999999999999</v>
      </c>
      <c r="S179" s="226">
        <v>0</v>
      </c>
      <c r="T179" s="227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28" t="s">
        <v>222</v>
      </c>
      <c r="AT179" s="228" t="s">
        <v>141</v>
      </c>
      <c r="AU179" s="228" t="s">
        <v>84</v>
      </c>
      <c r="AY179" s="16" t="s">
        <v>125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6" t="s">
        <v>8</v>
      </c>
      <c r="BK179" s="229">
        <f>ROUND(I179*H179,0)</f>
        <v>0</v>
      </c>
      <c r="BL179" s="16" t="s">
        <v>199</v>
      </c>
      <c r="BM179" s="228" t="s">
        <v>242</v>
      </c>
    </row>
    <row r="180" s="2" customFormat="1">
      <c r="A180" s="37"/>
      <c r="B180" s="38"/>
      <c r="C180" s="39"/>
      <c r="D180" s="232" t="s">
        <v>229</v>
      </c>
      <c r="E180" s="39"/>
      <c r="F180" s="263" t="s">
        <v>243</v>
      </c>
      <c r="G180" s="39"/>
      <c r="H180" s="39"/>
      <c r="I180" s="264"/>
      <c r="J180" s="39"/>
      <c r="K180" s="39"/>
      <c r="L180" s="43"/>
      <c r="M180" s="265"/>
      <c r="N180" s="266"/>
      <c r="O180" s="90"/>
      <c r="P180" s="90"/>
      <c r="Q180" s="90"/>
      <c r="R180" s="90"/>
      <c r="S180" s="90"/>
      <c r="T180" s="91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6" t="s">
        <v>229</v>
      </c>
      <c r="AU180" s="16" t="s">
        <v>84</v>
      </c>
    </row>
    <row r="181" s="13" customFormat="1">
      <c r="A181" s="13"/>
      <c r="B181" s="230"/>
      <c r="C181" s="231"/>
      <c r="D181" s="232" t="s">
        <v>135</v>
      </c>
      <c r="E181" s="231"/>
      <c r="F181" s="234" t="s">
        <v>244</v>
      </c>
      <c r="G181" s="231"/>
      <c r="H181" s="235">
        <v>325</v>
      </c>
      <c r="I181" s="236"/>
      <c r="J181" s="231"/>
      <c r="K181" s="231"/>
      <c r="L181" s="237"/>
      <c r="M181" s="238"/>
      <c r="N181" s="239"/>
      <c r="O181" s="239"/>
      <c r="P181" s="239"/>
      <c r="Q181" s="239"/>
      <c r="R181" s="239"/>
      <c r="S181" s="239"/>
      <c r="T181" s="240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1" t="s">
        <v>135</v>
      </c>
      <c r="AU181" s="241" t="s">
        <v>84</v>
      </c>
      <c r="AV181" s="13" t="s">
        <v>84</v>
      </c>
      <c r="AW181" s="13" t="s">
        <v>4</v>
      </c>
      <c r="AX181" s="13" t="s">
        <v>8</v>
      </c>
      <c r="AY181" s="241" t="s">
        <v>125</v>
      </c>
    </row>
    <row r="182" s="2" customFormat="1" ht="37.8" customHeight="1">
      <c r="A182" s="37"/>
      <c r="B182" s="38"/>
      <c r="C182" s="217" t="s">
        <v>245</v>
      </c>
      <c r="D182" s="217" t="s">
        <v>128</v>
      </c>
      <c r="E182" s="218" t="s">
        <v>246</v>
      </c>
      <c r="F182" s="219" t="s">
        <v>247</v>
      </c>
      <c r="G182" s="220" t="s">
        <v>205</v>
      </c>
      <c r="H182" s="221">
        <v>109</v>
      </c>
      <c r="I182" s="222"/>
      <c r="J182" s="223">
        <f>ROUND(I182*H182,0)</f>
        <v>0</v>
      </c>
      <c r="K182" s="219" t="s">
        <v>169</v>
      </c>
      <c r="L182" s="43"/>
      <c r="M182" s="224" t="s">
        <v>1</v>
      </c>
      <c r="N182" s="225" t="s">
        <v>40</v>
      </c>
      <c r="O182" s="90"/>
      <c r="P182" s="226">
        <f>O182*H182</f>
        <v>0</v>
      </c>
      <c r="Q182" s="226">
        <v>0.00115</v>
      </c>
      <c r="R182" s="226">
        <f>Q182*H182</f>
        <v>0.12534999999999999</v>
      </c>
      <c r="S182" s="226">
        <v>0</v>
      </c>
      <c r="T182" s="227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28" t="s">
        <v>199</v>
      </c>
      <c r="AT182" s="228" t="s">
        <v>128</v>
      </c>
      <c r="AU182" s="228" t="s">
        <v>84</v>
      </c>
      <c r="AY182" s="16" t="s">
        <v>125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6" t="s">
        <v>8</v>
      </c>
      <c r="BK182" s="229">
        <f>ROUND(I182*H182,0)</f>
        <v>0</v>
      </c>
      <c r="BL182" s="16" t="s">
        <v>199</v>
      </c>
      <c r="BM182" s="228" t="s">
        <v>248</v>
      </c>
    </row>
    <row r="183" s="13" customFormat="1">
      <c r="A183" s="13"/>
      <c r="B183" s="230"/>
      <c r="C183" s="231"/>
      <c r="D183" s="232" t="s">
        <v>135</v>
      </c>
      <c r="E183" s="233" t="s">
        <v>1</v>
      </c>
      <c r="F183" s="234" t="s">
        <v>207</v>
      </c>
      <c r="G183" s="231"/>
      <c r="H183" s="235">
        <v>109</v>
      </c>
      <c r="I183" s="236"/>
      <c r="J183" s="231"/>
      <c r="K183" s="231"/>
      <c r="L183" s="237"/>
      <c r="M183" s="238"/>
      <c r="N183" s="239"/>
      <c r="O183" s="239"/>
      <c r="P183" s="239"/>
      <c r="Q183" s="239"/>
      <c r="R183" s="239"/>
      <c r="S183" s="239"/>
      <c r="T183" s="24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1" t="s">
        <v>135</v>
      </c>
      <c r="AU183" s="241" t="s">
        <v>84</v>
      </c>
      <c r="AV183" s="13" t="s">
        <v>84</v>
      </c>
      <c r="AW183" s="13" t="s">
        <v>31</v>
      </c>
      <c r="AX183" s="13" t="s">
        <v>8</v>
      </c>
      <c r="AY183" s="241" t="s">
        <v>125</v>
      </c>
    </row>
    <row r="184" s="2" customFormat="1" ht="37.8" customHeight="1">
      <c r="A184" s="37"/>
      <c r="B184" s="38"/>
      <c r="C184" s="217" t="s">
        <v>249</v>
      </c>
      <c r="D184" s="217" t="s">
        <v>128</v>
      </c>
      <c r="E184" s="218" t="s">
        <v>250</v>
      </c>
      <c r="F184" s="219" t="s">
        <v>251</v>
      </c>
      <c r="G184" s="220" t="s">
        <v>205</v>
      </c>
      <c r="H184" s="221">
        <v>200.5</v>
      </c>
      <c r="I184" s="222"/>
      <c r="J184" s="223">
        <f>ROUND(I184*H184,0)</f>
        <v>0</v>
      </c>
      <c r="K184" s="219" t="s">
        <v>169</v>
      </c>
      <c r="L184" s="43"/>
      <c r="M184" s="224" t="s">
        <v>1</v>
      </c>
      <c r="N184" s="225" t="s">
        <v>40</v>
      </c>
      <c r="O184" s="90"/>
      <c r="P184" s="226">
        <f>O184*H184</f>
        <v>0</v>
      </c>
      <c r="Q184" s="226">
        <v>0.00063000000000000003</v>
      </c>
      <c r="R184" s="226">
        <f>Q184*H184</f>
        <v>0.12631500000000001</v>
      </c>
      <c r="S184" s="226">
        <v>0</v>
      </c>
      <c r="T184" s="227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8" t="s">
        <v>199</v>
      </c>
      <c r="AT184" s="228" t="s">
        <v>128</v>
      </c>
      <c r="AU184" s="228" t="s">
        <v>84</v>
      </c>
      <c r="AY184" s="16" t="s">
        <v>125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16" t="s">
        <v>8</v>
      </c>
      <c r="BK184" s="229">
        <f>ROUND(I184*H184,0)</f>
        <v>0</v>
      </c>
      <c r="BL184" s="16" t="s">
        <v>199</v>
      </c>
      <c r="BM184" s="228" t="s">
        <v>252</v>
      </c>
    </row>
    <row r="185" s="13" customFormat="1">
      <c r="A185" s="13"/>
      <c r="B185" s="230"/>
      <c r="C185" s="231"/>
      <c r="D185" s="232" t="s">
        <v>135</v>
      </c>
      <c r="E185" s="233" t="s">
        <v>1</v>
      </c>
      <c r="F185" s="234" t="s">
        <v>208</v>
      </c>
      <c r="G185" s="231"/>
      <c r="H185" s="235">
        <v>109</v>
      </c>
      <c r="I185" s="236"/>
      <c r="J185" s="231"/>
      <c r="K185" s="231"/>
      <c r="L185" s="237"/>
      <c r="M185" s="238"/>
      <c r="N185" s="239"/>
      <c r="O185" s="239"/>
      <c r="P185" s="239"/>
      <c r="Q185" s="239"/>
      <c r="R185" s="239"/>
      <c r="S185" s="239"/>
      <c r="T185" s="240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1" t="s">
        <v>135</v>
      </c>
      <c r="AU185" s="241" t="s">
        <v>84</v>
      </c>
      <c r="AV185" s="13" t="s">
        <v>84</v>
      </c>
      <c r="AW185" s="13" t="s">
        <v>31</v>
      </c>
      <c r="AX185" s="13" t="s">
        <v>75</v>
      </c>
      <c r="AY185" s="241" t="s">
        <v>125</v>
      </c>
    </row>
    <row r="186" s="13" customFormat="1">
      <c r="A186" s="13"/>
      <c r="B186" s="230"/>
      <c r="C186" s="231"/>
      <c r="D186" s="232" t="s">
        <v>135</v>
      </c>
      <c r="E186" s="233" t="s">
        <v>1</v>
      </c>
      <c r="F186" s="234" t="s">
        <v>209</v>
      </c>
      <c r="G186" s="231"/>
      <c r="H186" s="235">
        <v>69</v>
      </c>
      <c r="I186" s="236"/>
      <c r="J186" s="231"/>
      <c r="K186" s="231"/>
      <c r="L186" s="237"/>
      <c r="M186" s="238"/>
      <c r="N186" s="239"/>
      <c r="O186" s="239"/>
      <c r="P186" s="239"/>
      <c r="Q186" s="239"/>
      <c r="R186" s="239"/>
      <c r="S186" s="239"/>
      <c r="T186" s="240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1" t="s">
        <v>135</v>
      </c>
      <c r="AU186" s="241" t="s">
        <v>84</v>
      </c>
      <c r="AV186" s="13" t="s">
        <v>84</v>
      </c>
      <c r="AW186" s="13" t="s">
        <v>31</v>
      </c>
      <c r="AX186" s="13" t="s">
        <v>75</v>
      </c>
      <c r="AY186" s="241" t="s">
        <v>125</v>
      </c>
    </row>
    <row r="187" s="13" customFormat="1">
      <c r="A187" s="13"/>
      <c r="B187" s="230"/>
      <c r="C187" s="231"/>
      <c r="D187" s="232" t="s">
        <v>135</v>
      </c>
      <c r="E187" s="233" t="s">
        <v>1</v>
      </c>
      <c r="F187" s="234" t="s">
        <v>210</v>
      </c>
      <c r="G187" s="231"/>
      <c r="H187" s="235">
        <v>22.5</v>
      </c>
      <c r="I187" s="236"/>
      <c r="J187" s="231"/>
      <c r="K187" s="231"/>
      <c r="L187" s="237"/>
      <c r="M187" s="238"/>
      <c r="N187" s="239"/>
      <c r="O187" s="239"/>
      <c r="P187" s="239"/>
      <c r="Q187" s="239"/>
      <c r="R187" s="239"/>
      <c r="S187" s="239"/>
      <c r="T187" s="240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1" t="s">
        <v>135</v>
      </c>
      <c r="AU187" s="241" t="s">
        <v>84</v>
      </c>
      <c r="AV187" s="13" t="s">
        <v>84</v>
      </c>
      <c r="AW187" s="13" t="s">
        <v>31</v>
      </c>
      <c r="AX187" s="13" t="s">
        <v>75</v>
      </c>
      <c r="AY187" s="241" t="s">
        <v>125</v>
      </c>
    </row>
    <row r="188" s="14" customFormat="1">
      <c r="A188" s="14"/>
      <c r="B188" s="252"/>
      <c r="C188" s="253"/>
      <c r="D188" s="232" t="s">
        <v>135</v>
      </c>
      <c r="E188" s="254" t="s">
        <v>1</v>
      </c>
      <c r="F188" s="255" t="s">
        <v>211</v>
      </c>
      <c r="G188" s="253"/>
      <c r="H188" s="256">
        <v>200.5</v>
      </c>
      <c r="I188" s="257"/>
      <c r="J188" s="253"/>
      <c r="K188" s="253"/>
      <c r="L188" s="258"/>
      <c r="M188" s="259"/>
      <c r="N188" s="260"/>
      <c r="O188" s="260"/>
      <c r="P188" s="260"/>
      <c r="Q188" s="260"/>
      <c r="R188" s="260"/>
      <c r="S188" s="260"/>
      <c r="T188" s="261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2" t="s">
        <v>135</v>
      </c>
      <c r="AU188" s="262" t="s">
        <v>84</v>
      </c>
      <c r="AV188" s="14" t="s">
        <v>133</v>
      </c>
      <c r="AW188" s="14" t="s">
        <v>31</v>
      </c>
      <c r="AX188" s="14" t="s">
        <v>8</v>
      </c>
      <c r="AY188" s="262" t="s">
        <v>125</v>
      </c>
    </row>
    <row r="189" s="2" customFormat="1" ht="24.15" customHeight="1">
      <c r="A189" s="37"/>
      <c r="B189" s="38"/>
      <c r="C189" s="217" t="s">
        <v>253</v>
      </c>
      <c r="D189" s="217" t="s">
        <v>128</v>
      </c>
      <c r="E189" s="218" t="s">
        <v>254</v>
      </c>
      <c r="F189" s="219" t="s">
        <v>255</v>
      </c>
      <c r="G189" s="220" t="s">
        <v>131</v>
      </c>
      <c r="H189" s="221">
        <v>363.5</v>
      </c>
      <c r="I189" s="222"/>
      <c r="J189" s="223">
        <f>ROUND(I189*H189,0)</f>
        <v>0</v>
      </c>
      <c r="K189" s="219" t="s">
        <v>169</v>
      </c>
      <c r="L189" s="43"/>
      <c r="M189" s="224" t="s">
        <v>1</v>
      </c>
      <c r="N189" s="225" t="s">
        <v>40</v>
      </c>
      <c r="O189" s="90"/>
      <c r="P189" s="226">
        <f>O189*H189</f>
        <v>0</v>
      </c>
      <c r="Q189" s="226">
        <v>0</v>
      </c>
      <c r="R189" s="226">
        <f>Q189*H189</f>
        <v>0</v>
      </c>
      <c r="S189" s="226">
        <v>0</v>
      </c>
      <c r="T189" s="227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28" t="s">
        <v>199</v>
      </c>
      <c r="AT189" s="228" t="s">
        <v>128</v>
      </c>
      <c r="AU189" s="228" t="s">
        <v>84</v>
      </c>
      <c r="AY189" s="16" t="s">
        <v>125</v>
      </c>
      <c r="BE189" s="229">
        <f>IF(N189="základní",J189,0)</f>
        <v>0</v>
      </c>
      <c r="BF189" s="229">
        <f>IF(N189="snížená",J189,0)</f>
        <v>0</v>
      </c>
      <c r="BG189" s="229">
        <f>IF(N189="zákl. přenesená",J189,0)</f>
        <v>0</v>
      </c>
      <c r="BH189" s="229">
        <f>IF(N189="sníž. přenesená",J189,0)</f>
        <v>0</v>
      </c>
      <c r="BI189" s="229">
        <f>IF(N189="nulová",J189,0)</f>
        <v>0</v>
      </c>
      <c r="BJ189" s="16" t="s">
        <v>8</v>
      </c>
      <c r="BK189" s="229">
        <f>ROUND(I189*H189,0)</f>
        <v>0</v>
      </c>
      <c r="BL189" s="16" t="s">
        <v>199</v>
      </c>
      <c r="BM189" s="228" t="s">
        <v>256</v>
      </c>
    </row>
    <row r="190" s="13" customFormat="1">
      <c r="A190" s="13"/>
      <c r="B190" s="230"/>
      <c r="C190" s="231"/>
      <c r="D190" s="232" t="s">
        <v>135</v>
      </c>
      <c r="E190" s="233" t="s">
        <v>1</v>
      </c>
      <c r="F190" s="234" t="s">
        <v>215</v>
      </c>
      <c r="G190" s="231"/>
      <c r="H190" s="235">
        <v>264</v>
      </c>
      <c r="I190" s="236"/>
      <c r="J190" s="231"/>
      <c r="K190" s="231"/>
      <c r="L190" s="237"/>
      <c r="M190" s="238"/>
      <c r="N190" s="239"/>
      <c r="O190" s="239"/>
      <c r="P190" s="239"/>
      <c r="Q190" s="239"/>
      <c r="R190" s="239"/>
      <c r="S190" s="239"/>
      <c r="T190" s="240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1" t="s">
        <v>135</v>
      </c>
      <c r="AU190" s="241" t="s">
        <v>84</v>
      </c>
      <c r="AV190" s="13" t="s">
        <v>84</v>
      </c>
      <c r="AW190" s="13" t="s">
        <v>31</v>
      </c>
      <c r="AX190" s="13" t="s">
        <v>75</v>
      </c>
      <c r="AY190" s="241" t="s">
        <v>125</v>
      </c>
    </row>
    <row r="191" s="13" customFormat="1">
      <c r="A191" s="13"/>
      <c r="B191" s="230"/>
      <c r="C191" s="231"/>
      <c r="D191" s="232" t="s">
        <v>135</v>
      </c>
      <c r="E191" s="233" t="s">
        <v>1</v>
      </c>
      <c r="F191" s="234" t="s">
        <v>216</v>
      </c>
      <c r="G191" s="231"/>
      <c r="H191" s="235">
        <v>22.5</v>
      </c>
      <c r="I191" s="236"/>
      <c r="J191" s="231"/>
      <c r="K191" s="231"/>
      <c r="L191" s="237"/>
      <c r="M191" s="238"/>
      <c r="N191" s="239"/>
      <c r="O191" s="239"/>
      <c r="P191" s="239"/>
      <c r="Q191" s="239"/>
      <c r="R191" s="239"/>
      <c r="S191" s="239"/>
      <c r="T191" s="240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1" t="s">
        <v>135</v>
      </c>
      <c r="AU191" s="241" t="s">
        <v>84</v>
      </c>
      <c r="AV191" s="13" t="s">
        <v>84</v>
      </c>
      <c r="AW191" s="13" t="s">
        <v>31</v>
      </c>
      <c r="AX191" s="13" t="s">
        <v>75</v>
      </c>
      <c r="AY191" s="241" t="s">
        <v>125</v>
      </c>
    </row>
    <row r="192" s="13" customFormat="1">
      <c r="A192" s="13"/>
      <c r="B192" s="230"/>
      <c r="C192" s="231"/>
      <c r="D192" s="232" t="s">
        <v>135</v>
      </c>
      <c r="E192" s="233" t="s">
        <v>1</v>
      </c>
      <c r="F192" s="234" t="s">
        <v>217</v>
      </c>
      <c r="G192" s="231"/>
      <c r="H192" s="235">
        <v>22.5</v>
      </c>
      <c r="I192" s="236"/>
      <c r="J192" s="231"/>
      <c r="K192" s="231"/>
      <c r="L192" s="237"/>
      <c r="M192" s="238"/>
      <c r="N192" s="239"/>
      <c r="O192" s="239"/>
      <c r="P192" s="239"/>
      <c r="Q192" s="239"/>
      <c r="R192" s="239"/>
      <c r="S192" s="239"/>
      <c r="T192" s="24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1" t="s">
        <v>135</v>
      </c>
      <c r="AU192" s="241" t="s">
        <v>84</v>
      </c>
      <c r="AV192" s="13" t="s">
        <v>84</v>
      </c>
      <c r="AW192" s="13" t="s">
        <v>31</v>
      </c>
      <c r="AX192" s="13" t="s">
        <v>75</v>
      </c>
      <c r="AY192" s="241" t="s">
        <v>125</v>
      </c>
    </row>
    <row r="193" s="13" customFormat="1">
      <c r="A193" s="13"/>
      <c r="B193" s="230"/>
      <c r="C193" s="231"/>
      <c r="D193" s="232" t="s">
        <v>135</v>
      </c>
      <c r="E193" s="233" t="s">
        <v>1</v>
      </c>
      <c r="F193" s="234" t="s">
        <v>218</v>
      </c>
      <c r="G193" s="231"/>
      <c r="H193" s="235">
        <v>54.5</v>
      </c>
      <c r="I193" s="236"/>
      <c r="J193" s="231"/>
      <c r="K193" s="231"/>
      <c r="L193" s="237"/>
      <c r="M193" s="238"/>
      <c r="N193" s="239"/>
      <c r="O193" s="239"/>
      <c r="P193" s="239"/>
      <c r="Q193" s="239"/>
      <c r="R193" s="239"/>
      <c r="S193" s="239"/>
      <c r="T193" s="240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1" t="s">
        <v>135</v>
      </c>
      <c r="AU193" s="241" t="s">
        <v>84</v>
      </c>
      <c r="AV193" s="13" t="s">
        <v>84</v>
      </c>
      <c r="AW193" s="13" t="s">
        <v>31</v>
      </c>
      <c r="AX193" s="13" t="s">
        <v>75</v>
      </c>
      <c r="AY193" s="241" t="s">
        <v>125</v>
      </c>
    </row>
    <row r="194" s="14" customFormat="1">
      <c r="A194" s="14"/>
      <c r="B194" s="252"/>
      <c r="C194" s="253"/>
      <c r="D194" s="232" t="s">
        <v>135</v>
      </c>
      <c r="E194" s="254" t="s">
        <v>1</v>
      </c>
      <c r="F194" s="255" t="s">
        <v>211</v>
      </c>
      <c r="G194" s="253"/>
      <c r="H194" s="256">
        <v>363.5</v>
      </c>
      <c r="I194" s="257"/>
      <c r="J194" s="253"/>
      <c r="K194" s="253"/>
      <c r="L194" s="258"/>
      <c r="M194" s="259"/>
      <c r="N194" s="260"/>
      <c r="O194" s="260"/>
      <c r="P194" s="260"/>
      <c r="Q194" s="260"/>
      <c r="R194" s="260"/>
      <c r="S194" s="260"/>
      <c r="T194" s="261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2" t="s">
        <v>135</v>
      </c>
      <c r="AU194" s="262" t="s">
        <v>84</v>
      </c>
      <c r="AV194" s="14" t="s">
        <v>133</v>
      </c>
      <c r="AW194" s="14" t="s">
        <v>31</v>
      </c>
      <c r="AX194" s="14" t="s">
        <v>8</v>
      </c>
      <c r="AY194" s="262" t="s">
        <v>125</v>
      </c>
    </row>
    <row r="195" s="2" customFormat="1" ht="24.15" customHeight="1">
      <c r="A195" s="37"/>
      <c r="B195" s="38"/>
      <c r="C195" s="242" t="s">
        <v>257</v>
      </c>
      <c r="D195" s="242" t="s">
        <v>141</v>
      </c>
      <c r="E195" s="243" t="s">
        <v>258</v>
      </c>
      <c r="F195" s="244" t="s">
        <v>259</v>
      </c>
      <c r="G195" s="245" t="s">
        <v>131</v>
      </c>
      <c r="H195" s="246">
        <v>419.84300000000002</v>
      </c>
      <c r="I195" s="247"/>
      <c r="J195" s="248">
        <f>ROUND(I195*H195,0)</f>
        <v>0</v>
      </c>
      <c r="K195" s="244" t="s">
        <v>169</v>
      </c>
      <c r="L195" s="249"/>
      <c r="M195" s="250" t="s">
        <v>1</v>
      </c>
      <c r="N195" s="251" t="s">
        <v>40</v>
      </c>
      <c r="O195" s="90"/>
      <c r="P195" s="226">
        <f>O195*H195</f>
        <v>0</v>
      </c>
      <c r="Q195" s="226">
        <v>0.00029999999999999997</v>
      </c>
      <c r="R195" s="226">
        <f>Q195*H195</f>
        <v>0.12595290000000001</v>
      </c>
      <c r="S195" s="226">
        <v>0</v>
      </c>
      <c r="T195" s="227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28" t="s">
        <v>222</v>
      </c>
      <c r="AT195" s="228" t="s">
        <v>141</v>
      </c>
      <c r="AU195" s="228" t="s">
        <v>84</v>
      </c>
      <c r="AY195" s="16" t="s">
        <v>125</v>
      </c>
      <c r="BE195" s="229">
        <f>IF(N195="základní",J195,0)</f>
        <v>0</v>
      </c>
      <c r="BF195" s="229">
        <f>IF(N195="snížená",J195,0)</f>
        <v>0</v>
      </c>
      <c r="BG195" s="229">
        <f>IF(N195="zákl. přenesená",J195,0)</f>
        <v>0</v>
      </c>
      <c r="BH195" s="229">
        <f>IF(N195="sníž. přenesená",J195,0)</f>
        <v>0</v>
      </c>
      <c r="BI195" s="229">
        <f>IF(N195="nulová",J195,0)</f>
        <v>0</v>
      </c>
      <c r="BJ195" s="16" t="s">
        <v>8</v>
      </c>
      <c r="BK195" s="229">
        <f>ROUND(I195*H195,0)</f>
        <v>0</v>
      </c>
      <c r="BL195" s="16" t="s">
        <v>199</v>
      </c>
      <c r="BM195" s="228" t="s">
        <v>260</v>
      </c>
    </row>
    <row r="196" s="13" customFormat="1">
      <c r="A196" s="13"/>
      <c r="B196" s="230"/>
      <c r="C196" s="231"/>
      <c r="D196" s="232" t="s">
        <v>135</v>
      </c>
      <c r="E196" s="231"/>
      <c r="F196" s="234" t="s">
        <v>261</v>
      </c>
      <c r="G196" s="231"/>
      <c r="H196" s="235">
        <v>419.84300000000002</v>
      </c>
      <c r="I196" s="236"/>
      <c r="J196" s="231"/>
      <c r="K196" s="231"/>
      <c r="L196" s="237"/>
      <c r="M196" s="238"/>
      <c r="N196" s="239"/>
      <c r="O196" s="239"/>
      <c r="P196" s="239"/>
      <c r="Q196" s="239"/>
      <c r="R196" s="239"/>
      <c r="S196" s="239"/>
      <c r="T196" s="240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1" t="s">
        <v>135</v>
      </c>
      <c r="AU196" s="241" t="s">
        <v>84</v>
      </c>
      <c r="AV196" s="13" t="s">
        <v>84</v>
      </c>
      <c r="AW196" s="13" t="s">
        <v>4</v>
      </c>
      <c r="AX196" s="13" t="s">
        <v>8</v>
      </c>
      <c r="AY196" s="241" t="s">
        <v>125</v>
      </c>
    </row>
    <row r="197" s="2" customFormat="1" ht="24.15" customHeight="1">
      <c r="A197" s="37"/>
      <c r="B197" s="38"/>
      <c r="C197" s="217" t="s">
        <v>262</v>
      </c>
      <c r="D197" s="217" t="s">
        <v>128</v>
      </c>
      <c r="E197" s="218" t="s">
        <v>263</v>
      </c>
      <c r="F197" s="219" t="s">
        <v>264</v>
      </c>
      <c r="G197" s="220" t="s">
        <v>131</v>
      </c>
      <c r="H197" s="221">
        <v>54.5</v>
      </c>
      <c r="I197" s="222"/>
      <c r="J197" s="223">
        <f>ROUND(I197*H197,0)</f>
        <v>0</v>
      </c>
      <c r="K197" s="219" t="s">
        <v>169</v>
      </c>
      <c r="L197" s="43"/>
      <c r="M197" s="224" t="s">
        <v>1</v>
      </c>
      <c r="N197" s="225" t="s">
        <v>40</v>
      </c>
      <c r="O197" s="90"/>
      <c r="P197" s="226">
        <f>O197*H197</f>
        <v>0</v>
      </c>
      <c r="Q197" s="226">
        <v>0</v>
      </c>
      <c r="R197" s="226">
        <f>Q197*H197</f>
        <v>0</v>
      </c>
      <c r="S197" s="226">
        <v>0.0032000000000000002</v>
      </c>
      <c r="T197" s="227">
        <f>S197*H197</f>
        <v>0.1744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28" t="s">
        <v>199</v>
      </c>
      <c r="AT197" s="228" t="s">
        <v>128</v>
      </c>
      <c r="AU197" s="228" t="s">
        <v>84</v>
      </c>
      <c r="AY197" s="16" t="s">
        <v>125</v>
      </c>
      <c r="BE197" s="229">
        <f>IF(N197="základní",J197,0)</f>
        <v>0</v>
      </c>
      <c r="BF197" s="229">
        <f>IF(N197="snížená",J197,0)</f>
        <v>0</v>
      </c>
      <c r="BG197" s="229">
        <f>IF(N197="zákl. přenesená",J197,0)</f>
        <v>0</v>
      </c>
      <c r="BH197" s="229">
        <f>IF(N197="sníž. přenesená",J197,0)</f>
        <v>0</v>
      </c>
      <c r="BI197" s="229">
        <f>IF(N197="nulová",J197,0)</f>
        <v>0</v>
      </c>
      <c r="BJ197" s="16" t="s">
        <v>8</v>
      </c>
      <c r="BK197" s="229">
        <f>ROUND(I197*H197,0)</f>
        <v>0</v>
      </c>
      <c r="BL197" s="16" t="s">
        <v>199</v>
      </c>
      <c r="BM197" s="228" t="s">
        <v>265</v>
      </c>
    </row>
    <row r="198" s="13" customFormat="1">
      <c r="A198" s="13"/>
      <c r="B198" s="230"/>
      <c r="C198" s="231"/>
      <c r="D198" s="232" t="s">
        <v>135</v>
      </c>
      <c r="E198" s="233" t="s">
        <v>1</v>
      </c>
      <c r="F198" s="234" t="s">
        <v>218</v>
      </c>
      <c r="G198" s="231"/>
      <c r="H198" s="235">
        <v>54.5</v>
      </c>
      <c r="I198" s="236"/>
      <c r="J198" s="231"/>
      <c r="K198" s="231"/>
      <c r="L198" s="237"/>
      <c r="M198" s="238"/>
      <c r="N198" s="239"/>
      <c r="O198" s="239"/>
      <c r="P198" s="239"/>
      <c r="Q198" s="239"/>
      <c r="R198" s="239"/>
      <c r="S198" s="239"/>
      <c r="T198" s="240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1" t="s">
        <v>135</v>
      </c>
      <c r="AU198" s="241" t="s">
        <v>84</v>
      </c>
      <c r="AV198" s="13" t="s">
        <v>84</v>
      </c>
      <c r="AW198" s="13" t="s">
        <v>31</v>
      </c>
      <c r="AX198" s="13" t="s">
        <v>75</v>
      </c>
      <c r="AY198" s="241" t="s">
        <v>125</v>
      </c>
    </row>
    <row r="199" s="14" customFormat="1">
      <c r="A199" s="14"/>
      <c r="B199" s="252"/>
      <c r="C199" s="253"/>
      <c r="D199" s="232" t="s">
        <v>135</v>
      </c>
      <c r="E199" s="254" t="s">
        <v>1</v>
      </c>
      <c r="F199" s="255" t="s">
        <v>211</v>
      </c>
      <c r="G199" s="253"/>
      <c r="H199" s="256">
        <v>54.5</v>
      </c>
      <c r="I199" s="257"/>
      <c r="J199" s="253"/>
      <c r="K199" s="253"/>
      <c r="L199" s="258"/>
      <c r="M199" s="259"/>
      <c r="N199" s="260"/>
      <c r="O199" s="260"/>
      <c r="P199" s="260"/>
      <c r="Q199" s="260"/>
      <c r="R199" s="260"/>
      <c r="S199" s="260"/>
      <c r="T199" s="261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2" t="s">
        <v>135</v>
      </c>
      <c r="AU199" s="262" t="s">
        <v>84</v>
      </c>
      <c r="AV199" s="14" t="s">
        <v>133</v>
      </c>
      <c r="AW199" s="14" t="s">
        <v>31</v>
      </c>
      <c r="AX199" s="14" t="s">
        <v>8</v>
      </c>
      <c r="AY199" s="262" t="s">
        <v>125</v>
      </c>
    </row>
    <row r="200" s="2" customFormat="1" ht="16.5" customHeight="1">
      <c r="A200" s="37"/>
      <c r="B200" s="38"/>
      <c r="C200" s="217" t="s">
        <v>266</v>
      </c>
      <c r="D200" s="217" t="s">
        <v>128</v>
      </c>
      <c r="E200" s="218" t="s">
        <v>267</v>
      </c>
      <c r="F200" s="219" t="s">
        <v>268</v>
      </c>
      <c r="G200" s="220" t="s">
        <v>131</v>
      </c>
      <c r="H200" s="221">
        <v>363.5</v>
      </c>
      <c r="I200" s="222"/>
      <c r="J200" s="223">
        <f>ROUND(I200*H200,0)</f>
        <v>0</v>
      </c>
      <c r="K200" s="219" t="s">
        <v>169</v>
      </c>
      <c r="L200" s="43"/>
      <c r="M200" s="224" t="s">
        <v>1</v>
      </c>
      <c r="N200" s="225" t="s">
        <v>40</v>
      </c>
      <c r="O200" s="90"/>
      <c r="P200" s="226">
        <f>O200*H200</f>
        <v>0</v>
      </c>
      <c r="Q200" s="226">
        <v>0</v>
      </c>
      <c r="R200" s="226">
        <f>Q200*H200</f>
        <v>0</v>
      </c>
      <c r="S200" s="226">
        <v>0.0035999999999999999</v>
      </c>
      <c r="T200" s="227">
        <f>S200*H200</f>
        <v>1.3086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28" t="s">
        <v>199</v>
      </c>
      <c r="AT200" s="228" t="s">
        <v>128</v>
      </c>
      <c r="AU200" s="228" t="s">
        <v>84</v>
      </c>
      <c r="AY200" s="16" t="s">
        <v>125</v>
      </c>
      <c r="BE200" s="229">
        <f>IF(N200="základní",J200,0)</f>
        <v>0</v>
      </c>
      <c r="BF200" s="229">
        <f>IF(N200="snížená",J200,0)</f>
        <v>0</v>
      </c>
      <c r="BG200" s="229">
        <f>IF(N200="zákl. přenesená",J200,0)</f>
        <v>0</v>
      </c>
      <c r="BH200" s="229">
        <f>IF(N200="sníž. přenesená",J200,0)</f>
        <v>0</v>
      </c>
      <c r="BI200" s="229">
        <f>IF(N200="nulová",J200,0)</f>
        <v>0</v>
      </c>
      <c r="BJ200" s="16" t="s">
        <v>8</v>
      </c>
      <c r="BK200" s="229">
        <f>ROUND(I200*H200,0)</f>
        <v>0</v>
      </c>
      <c r="BL200" s="16" t="s">
        <v>199</v>
      </c>
      <c r="BM200" s="228" t="s">
        <v>269</v>
      </c>
    </row>
    <row r="201" s="2" customFormat="1" ht="33" customHeight="1">
      <c r="A201" s="37"/>
      <c r="B201" s="38"/>
      <c r="C201" s="217" t="s">
        <v>270</v>
      </c>
      <c r="D201" s="217" t="s">
        <v>128</v>
      </c>
      <c r="E201" s="218" t="s">
        <v>271</v>
      </c>
      <c r="F201" s="219" t="s">
        <v>272</v>
      </c>
      <c r="G201" s="220" t="s">
        <v>131</v>
      </c>
      <c r="H201" s="221">
        <v>309</v>
      </c>
      <c r="I201" s="222"/>
      <c r="J201" s="223">
        <f>ROUND(I201*H201,0)</f>
        <v>0</v>
      </c>
      <c r="K201" s="219" t="s">
        <v>169</v>
      </c>
      <c r="L201" s="43"/>
      <c r="M201" s="224" t="s">
        <v>1</v>
      </c>
      <c r="N201" s="225" t="s">
        <v>40</v>
      </c>
      <c r="O201" s="90"/>
      <c r="P201" s="226">
        <f>O201*H201</f>
        <v>0</v>
      </c>
      <c r="Q201" s="226">
        <v>0</v>
      </c>
      <c r="R201" s="226">
        <f>Q201*H201</f>
        <v>0</v>
      </c>
      <c r="S201" s="226">
        <v>0.0035999999999999999</v>
      </c>
      <c r="T201" s="227">
        <f>S201*H201</f>
        <v>1.1124000000000001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28" t="s">
        <v>199</v>
      </c>
      <c r="AT201" s="228" t="s">
        <v>128</v>
      </c>
      <c r="AU201" s="228" t="s">
        <v>84</v>
      </c>
      <c r="AY201" s="16" t="s">
        <v>125</v>
      </c>
      <c r="BE201" s="229">
        <f>IF(N201="základní",J201,0)</f>
        <v>0</v>
      </c>
      <c r="BF201" s="229">
        <f>IF(N201="snížená",J201,0)</f>
        <v>0</v>
      </c>
      <c r="BG201" s="229">
        <f>IF(N201="zákl. přenesená",J201,0)</f>
        <v>0</v>
      </c>
      <c r="BH201" s="229">
        <f>IF(N201="sníž. přenesená",J201,0)</f>
        <v>0</v>
      </c>
      <c r="BI201" s="229">
        <f>IF(N201="nulová",J201,0)</f>
        <v>0</v>
      </c>
      <c r="BJ201" s="16" t="s">
        <v>8</v>
      </c>
      <c r="BK201" s="229">
        <f>ROUND(I201*H201,0)</f>
        <v>0</v>
      </c>
      <c r="BL201" s="16" t="s">
        <v>199</v>
      </c>
      <c r="BM201" s="228" t="s">
        <v>273</v>
      </c>
    </row>
    <row r="202" s="2" customFormat="1" ht="24.15" customHeight="1">
      <c r="A202" s="37"/>
      <c r="B202" s="38"/>
      <c r="C202" s="217" t="s">
        <v>274</v>
      </c>
      <c r="D202" s="217" t="s">
        <v>128</v>
      </c>
      <c r="E202" s="218" t="s">
        <v>275</v>
      </c>
      <c r="F202" s="219" t="s">
        <v>276</v>
      </c>
      <c r="G202" s="220" t="s">
        <v>168</v>
      </c>
      <c r="H202" s="221">
        <v>1.274</v>
      </c>
      <c r="I202" s="222"/>
      <c r="J202" s="223">
        <f>ROUND(I202*H202,0)</f>
        <v>0</v>
      </c>
      <c r="K202" s="219" t="s">
        <v>169</v>
      </c>
      <c r="L202" s="43"/>
      <c r="M202" s="224" t="s">
        <v>1</v>
      </c>
      <c r="N202" s="225" t="s">
        <v>40</v>
      </c>
      <c r="O202" s="90"/>
      <c r="P202" s="226">
        <f>O202*H202</f>
        <v>0</v>
      </c>
      <c r="Q202" s="226">
        <v>0</v>
      </c>
      <c r="R202" s="226">
        <f>Q202*H202</f>
        <v>0</v>
      </c>
      <c r="S202" s="226">
        <v>0</v>
      </c>
      <c r="T202" s="227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28" t="s">
        <v>199</v>
      </c>
      <c r="AT202" s="228" t="s">
        <v>128</v>
      </c>
      <c r="AU202" s="228" t="s">
        <v>84</v>
      </c>
      <c r="AY202" s="16" t="s">
        <v>125</v>
      </c>
      <c r="BE202" s="229">
        <f>IF(N202="základní",J202,0)</f>
        <v>0</v>
      </c>
      <c r="BF202" s="229">
        <f>IF(N202="snížená",J202,0)</f>
        <v>0</v>
      </c>
      <c r="BG202" s="229">
        <f>IF(N202="zákl. přenesená",J202,0)</f>
        <v>0</v>
      </c>
      <c r="BH202" s="229">
        <f>IF(N202="sníž. přenesená",J202,0)</f>
        <v>0</v>
      </c>
      <c r="BI202" s="229">
        <f>IF(N202="nulová",J202,0)</f>
        <v>0</v>
      </c>
      <c r="BJ202" s="16" t="s">
        <v>8</v>
      </c>
      <c r="BK202" s="229">
        <f>ROUND(I202*H202,0)</f>
        <v>0</v>
      </c>
      <c r="BL202" s="16" t="s">
        <v>199</v>
      </c>
      <c r="BM202" s="228" t="s">
        <v>277</v>
      </c>
    </row>
    <row r="203" s="12" customFormat="1" ht="22.8" customHeight="1">
      <c r="A203" s="12"/>
      <c r="B203" s="201"/>
      <c r="C203" s="202"/>
      <c r="D203" s="203" t="s">
        <v>74</v>
      </c>
      <c r="E203" s="215" t="s">
        <v>278</v>
      </c>
      <c r="F203" s="215" t="s">
        <v>279</v>
      </c>
      <c r="G203" s="202"/>
      <c r="H203" s="202"/>
      <c r="I203" s="205"/>
      <c r="J203" s="216">
        <f>BK203</f>
        <v>0</v>
      </c>
      <c r="K203" s="202"/>
      <c r="L203" s="207"/>
      <c r="M203" s="208"/>
      <c r="N203" s="209"/>
      <c r="O203" s="209"/>
      <c r="P203" s="210">
        <f>SUM(P204:P211)</f>
        <v>0</v>
      </c>
      <c r="Q203" s="209"/>
      <c r="R203" s="210">
        <f>SUM(R204:R211)</f>
        <v>0.01074</v>
      </c>
      <c r="S203" s="209"/>
      <c r="T203" s="211">
        <f>SUM(T204:T211)</f>
        <v>0.092280000000000001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12" t="s">
        <v>84</v>
      </c>
      <c r="AT203" s="213" t="s">
        <v>74</v>
      </c>
      <c r="AU203" s="213" t="s">
        <v>8</v>
      </c>
      <c r="AY203" s="212" t="s">
        <v>125</v>
      </c>
      <c r="BK203" s="214">
        <f>SUM(BK204:BK211)</f>
        <v>0</v>
      </c>
    </row>
    <row r="204" s="2" customFormat="1" ht="16.5" customHeight="1">
      <c r="A204" s="37"/>
      <c r="B204" s="38"/>
      <c r="C204" s="217" t="s">
        <v>280</v>
      </c>
      <c r="D204" s="217" t="s">
        <v>128</v>
      </c>
      <c r="E204" s="218" t="s">
        <v>281</v>
      </c>
      <c r="F204" s="219" t="s">
        <v>282</v>
      </c>
      <c r="G204" s="220" t="s">
        <v>158</v>
      </c>
      <c r="H204" s="221">
        <v>4</v>
      </c>
      <c r="I204" s="222"/>
      <c r="J204" s="223">
        <f>ROUND(I204*H204,0)</f>
        <v>0</v>
      </c>
      <c r="K204" s="219" t="s">
        <v>169</v>
      </c>
      <c r="L204" s="43"/>
      <c r="M204" s="224" t="s">
        <v>1</v>
      </c>
      <c r="N204" s="225" t="s">
        <v>40</v>
      </c>
      <c r="O204" s="90"/>
      <c r="P204" s="226">
        <f>O204*H204</f>
        <v>0</v>
      </c>
      <c r="Q204" s="226">
        <v>0</v>
      </c>
      <c r="R204" s="226">
        <f>Q204*H204</f>
        <v>0</v>
      </c>
      <c r="S204" s="226">
        <v>0.02307</v>
      </c>
      <c r="T204" s="227">
        <f>S204*H204</f>
        <v>0.092280000000000001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28" t="s">
        <v>199</v>
      </c>
      <c r="AT204" s="228" t="s">
        <v>128</v>
      </c>
      <c r="AU204" s="228" t="s">
        <v>84</v>
      </c>
      <c r="AY204" s="16" t="s">
        <v>125</v>
      </c>
      <c r="BE204" s="229">
        <f>IF(N204="základní",J204,0)</f>
        <v>0</v>
      </c>
      <c r="BF204" s="229">
        <f>IF(N204="snížená",J204,0)</f>
        <v>0</v>
      </c>
      <c r="BG204" s="229">
        <f>IF(N204="zákl. přenesená",J204,0)</f>
        <v>0</v>
      </c>
      <c r="BH204" s="229">
        <f>IF(N204="sníž. přenesená",J204,0)</f>
        <v>0</v>
      </c>
      <c r="BI204" s="229">
        <f>IF(N204="nulová",J204,0)</f>
        <v>0</v>
      </c>
      <c r="BJ204" s="16" t="s">
        <v>8</v>
      </c>
      <c r="BK204" s="229">
        <f>ROUND(I204*H204,0)</f>
        <v>0</v>
      </c>
      <c r="BL204" s="16" t="s">
        <v>199</v>
      </c>
      <c r="BM204" s="228" t="s">
        <v>283</v>
      </c>
    </row>
    <row r="205" s="13" customFormat="1">
      <c r="A205" s="13"/>
      <c r="B205" s="230"/>
      <c r="C205" s="231"/>
      <c r="D205" s="232" t="s">
        <v>135</v>
      </c>
      <c r="E205" s="233" t="s">
        <v>1</v>
      </c>
      <c r="F205" s="234" t="s">
        <v>284</v>
      </c>
      <c r="G205" s="231"/>
      <c r="H205" s="235">
        <v>4</v>
      </c>
      <c r="I205" s="236"/>
      <c r="J205" s="231"/>
      <c r="K205" s="231"/>
      <c r="L205" s="237"/>
      <c r="M205" s="238"/>
      <c r="N205" s="239"/>
      <c r="O205" s="239"/>
      <c r="P205" s="239"/>
      <c r="Q205" s="239"/>
      <c r="R205" s="239"/>
      <c r="S205" s="239"/>
      <c r="T205" s="240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1" t="s">
        <v>135</v>
      </c>
      <c r="AU205" s="241" t="s">
        <v>84</v>
      </c>
      <c r="AV205" s="13" t="s">
        <v>84</v>
      </c>
      <c r="AW205" s="13" t="s">
        <v>31</v>
      </c>
      <c r="AX205" s="13" t="s">
        <v>8</v>
      </c>
      <c r="AY205" s="241" t="s">
        <v>125</v>
      </c>
    </row>
    <row r="206" s="2" customFormat="1" ht="24.15" customHeight="1">
      <c r="A206" s="37"/>
      <c r="B206" s="38"/>
      <c r="C206" s="217" t="s">
        <v>285</v>
      </c>
      <c r="D206" s="217" t="s">
        <v>128</v>
      </c>
      <c r="E206" s="218" t="s">
        <v>286</v>
      </c>
      <c r="F206" s="219" t="s">
        <v>287</v>
      </c>
      <c r="G206" s="220" t="s">
        <v>158</v>
      </c>
      <c r="H206" s="221">
        <v>4</v>
      </c>
      <c r="I206" s="222"/>
      <c r="J206" s="223">
        <f>ROUND(I206*H206,0)</f>
        <v>0</v>
      </c>
      <c r="K206" s="219" t="s">
        <v>169</v>
      </c>
      <c r="L206" s="43"/>
      <c r="M206" s="224" t="s">
        <v>1</v>
      </c>
      <c r="N206" s="225" t="s">
        <v>40</v>
      </c>
      <c r="O206" s="90"/>
      <c r="P206" s="226">
        <f>O206*H206</f>
        <v>0</v>
      </c>
      <c r="Q206" s="226">
        <v>0.0022499999999999998</v>
      </c>
      <c r="R206" s="226">
        <f>Q206*H206</f>
        <v>0.0089999999999999993</v>
      </c>
      <c r="S206" s="226">
        <v>0</v>
      </c>
      <c r="T206" s="227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28" t="s">
        <v>199</v>
      </c>
      <c r="AT206" s="228" t="s">
        <v>128</v>
      </c>
      <c r="AU206" s="228" t="s">
        <v>84</v>
      </c>
      <c r="AY206" s="16" t="s">
        <v>125</v>
      </c>
      <c r="BE206" s="229">
        <f>IF(N206="základní",J206,0)</f>
        <v>0</v>
      </c>
      <c r="BF206" s="229">
        <f>IF(N206="snížená",J206,0)</f>
        <v>0</v>
      </c>
      <c r="BG206" s="229">
        <f>IF(N206="zákl. přenesená",J206,0)</f>
        <v>0</v>
      </c>
      <c r="BH206" s="229">
        <f>IF(N206="sníž. přenesená",J206,0)</f>
        <v>0</v>
      </c>
      <c r="BI206" s="229">
        <f>IF(N206="nulová",J206,0)</f>
        <v>0</v>
      </c>
      <c r="BJ206" s="16" t="s">
        <v>8</v>
      </c>
      <c r="BK206" s="229">
        <f>ROUND(I206*H206,0)</f>
        <v>0</v>
      </c>
      <c r="BL206" s="16" t="s">
        <v>199</v>
      </c>
      <c r="BM206" s="228" t="s">
        <v>288</v>
      </c>
    </row>
    <row r="207" s="2" customFormat="1">
      <c r="A207" s="37"/>
      <c r="B207" s="38"/>
      <c r="C207" s="39"/>
      <c r="D207" s="232" t="s">
        <v>229</v>
      </c>
      <c r="E207" s="39"/>
      <c r="F207" s="263" t="s">
        <v>289</v>
      </c>
      <c r="G207" s="39"/>
      <c r="H207" s="39"/>
      <c r="I207" s="264"/>
      <c r="J207" s="39"/>
      <c r="K207" s="39"/>
      <c r="L207" s="43"/>
      <c r="M207" s="265"/>
      <c r="N207" s="266"/>
      <c r="O207" s="90"/>
      <c r="P207" s="90"/>
      <c r="Q207" s="90"/>
      <c r="R207" s="90"/>
      <c r="S207" s="90"/>
      <c r="T207" s="91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16" t="s">
        <v>229</v>
      </c>
      <c r="AU207" s="16" t="s">
        <v>84</v>
      </c>
    </row>
    <row r="208" s="13" customFormat="1">
      <c r="A208" s="13"/>
      <c r="B208" s="230"/>
      <c r="C208" s="231"/>
      <c r="D208" s="232" t="s">
        <v>135</v>
      </c>
      <c r="E208" s="233" t="s">
        <v>1</v>
      </c>
      <c r="F208" s="234" t="s">
        <v>284</v>
      </c>
      <c r="G208" s="231"/>
      <c r="H208" s="235">
        <v>4</v>
      </c>
      <c r="I208" s="236"/>
      <c r="J208" s="231"/>
      <c r="K208" s="231"/>
      <c r="L208" s="237"/>
      <c r="M208" s="238"/>
      <c r="N208" s="239"/>
      <c r="O208" s="239"/>
      <c r="P208" s="239"/>
      <c r="Q208" s="239"/>
      <c r="R208" s="239"/>
      <c r="S208" s="239"/>
      <c r="T208" s="240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1" t="s">
        <v>135</v>
      </c>
      <c r="AU208" s="241" t="s">
        <v>84</v>
      </c>
      <c r="AV208" s="13" t="s">
        <v>84</v>
      </c>
      <c r="AW208" s="13" t="s">
        <v>31</v>
      </c>
      <c r="AX208" s="13" t="s">
        <v>8</v>
      </c>
      <c r="AY208" s="241" t="s">
        <v>125</v>
      </c>
    </row>
    <row r="209" s="2" customFormat="1" ht="16.5" customHeight="1">
      <c r="A209" s="37"/>
      <c r="B209" s="38"/>
      <c r="C209" s="217" t="s">
        <v>222</v>
      </c>
      <c r="D209" s="217" t="s">
        <v>128</v>
      </c>
      <c r="E209" s="218" t="s">
        <v>290</v>
      </c>
      <c r="F209" s="219" t="s">
        <v>291</v>
      </c>
      <c r="G209" s="220" t="s">
        <v>158</v>
      </c>
      <c r="H209" s="221">
        <v>6</v>
      </c>
      <c r="I209" s="222"/>
      <c r="J209" s="223">
        <f>ROUND(I209*H209,0)</f>
        <v>0</v>
      </c>
      <c r="K209" s="219" t="s">
        <v>169</v>
      </c>
      <c r="L209" s="43"/>
      <c r="M209" s="224" t="s">
        <v>1</v>
      </c>
      <c r="N209" s="225" t="s">
        <v>40</v>
      </c>
      <c r="O209" s="90"/>
      <c r="P209" s="226">
        <f>O209*H209</f>
        <v>0</v>
      </c>
      <c r="Q209" s="226">
        <v>0.00029</v>
      </c>
      <c r="R209" s="226">
        <f>Q209*H209</f>
        <v>0.00174</v>
      </c>
      <c r="S209" s="226">
        <v>0</v>
      </c>
      <c r="T209" s="227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28" t="s">
        <v>199</v>
      </c>
      <c r="AT209" s="228" t="s">
        <v>128</v>
      </c>
      <c r="AU209" s="228" t="s">
        <v>84</v>
      </c>
      <c r="AY209" s="16" t="s">
        <v>125</v>
      </c>
      <c r="BE209" s="229">
        <f>IF(N209="základní",J209,0)</f>
        <v>0</v>
      </c>
      <c r="BF209" s="229">
        <f>IF(N209="snížená",J209,0)</f>
        <v>0</v>
      </c>
      <c r="BG209" s="229">
        <f>IF(N209="zákl. přenesená",J209,0)</f>
        <v>0</v>
      </c>
      <c r="BH209" s="229">
        <f>IF(N209="sníž. přenesená",J209,0)</f>
        <v>0</v>
      </c>
      <c r="BI209" s="229">
        <f>IF(N209="nulová",J209,0)</f>
        <v>0</v>
      </c>
      <c r="BJ209" s="16" t="s">
        <v>8</v>
      </c>
      <c r="BK209" s="229">
        <f>ROUND(I209*H209,0)</f>
        <v>0</v>
      </c>
      <c r="BL209" s="16" t="s">
        <v>199</v>
      </c>
      <c r="BM209" s="228" t="s">
        <v>292</v>
      </c>
    </row>
    <row r="210" s="13" customFormat="1">
      <c r="A210" s="13"/>
      <c r="B210" s="230"/>
      <c r="C210" s="231"/>
      <c r="D210" s="232" t="s">
        <v>135</v>
      </c>
      <c r="E210" s="233" t="s">
        <v>1</v>
      </c>
      <c r="F210" s="234" t="s">
        <v>201</v>
      </c>
      <c r="G210" s="231"/>
      <c r="H210" s="235">
        <v>6</v>
      </c>
      <c r="I210" s="236"/>
      <c r="J210" s="231"/>
      <c r="K210" s="231"/>
      <c r="L210" s="237"/>
      <c r="M210" s="238"/>
      <c r="N210" s="239"/>
      <c r="O210" s="239"/>
      <c r="P210" s="239"/>
      <c r="Q210" s="239"/>
      <c r="R210" s="239"/>
      <c r="S210" s="239"/>
      <c r="T210" s="240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1" t="s">
        <v>135</v>
      </c>
      <c r="AU210" s="241" t="s">
        <v>84</v>
      </c>
      <c r="AV210" s="13" t="s">
        <v>84</v>
      </c>
      <c r="AW210" s="13" t="s">
        <v>31</v>
      </c>
      <c r="AX210" s="13" t="s">
        <v>8</v>
      </c>
      <c r="AY210" s="241" t="s">
        <v>125</v>
      </c>
    </row>
    <row r="211" s="2" customFormat="1" ht="24.15" customHeight="1">
      <c r="A211" s="37"/>
      <c r="B211" s="38"/>
      <c r="C211" s="217" t="s">
        <v>293</v>
      </c>
      <c r="D211" s="217" t="s">
        <v>128</v>
      </c>
      <c r="E211" s="218" t="s">
        <v>294</v>
      </c>
      <c r="F211" s="219" t="s">
        <v>295</v>
      </c>
      <c r="G211" s="220" t="s">
        <v>168</v>
      </c>
      <c r="H211" s="221">
        <v>0.010999999999999999</v>
      </c>
      <c r="I211" s="222"/>
      <c r="J211" s="223">
        <f>ROUND(I211*H211,0)</f>
        <v>0</v>
      </c>
      <c r="K211" s="219" t="s">
        <v>169</v>
      </c>
      <c r="L211" s="43"/>
      <c r="M211" s="224" t="s">
        <v>1</v>
      </c>
      <c r="N211" s="225" t="s">
        <v>40</v>
      </c>
      <c r="O211" s="90"/>
      <c r="P211" s="226">
        <f>O211*H211</f>
        <v>0</v>
      </c>
      <c r="Q211" s="226">
        <v>0</v>
      </c>
      <c r="R211" s="226">
        <f>Q211*H211</f>
        <v>0</v>
      </c>
      <c r="S211" s="226">
        <v>0</v>
      </c>
      <c r="T211" s="227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28" t="s">
        <v>199</v>
      </c>
      <c r="AT211" s="228" t="s">
        <v>128</v>
      </c>
      <c r="AU211" s="228" t="s">
        <v>84</v>
      </c>
      <c r="AY211" s="16" t="s">
        <v>125</v>
      </c>
      <c r="BE211" s="229">
        <f>IF(N211="základní",J211,0)</f>
        <v>0</v>
      </c>
      <c r="BF211" s="229">
        <f>IF(N211="snížená",J211,0)</f>
        <v>0</v>
      </c>
      <c r="BG211" s="229">
        <f>IF(N211="zákl. přenesená",J211,0)</f>
        <v>0</v>
      </c>
      <c r="BH211" s="229">
        <f>IF(N211="sníž. přenesená",J211,0)</f>
        <v>0</v>
      </c>
      <c r="BI211" s="229">
        <f>IF(N211="nulová",J211,0)</f>
        <v>0</v>
      </c>
      <c r="BJ211" s="16" t="s">
        <v>8</v>
      </c>
      <c r="BK211" s="229">
        <f>ROUND(I211*H211,0)</f>
        <v>0</v>
      </c>
      <c r="BL211" s="16" t="s">
        <v>199</v>
      </c>
      <c r="BM211" s="228" t="s">
        <v>296</v>
      </c>
    </row>
    <row r="212" s="12" customFormat="1" ht="22.8" customHeight="1">
      <c r="A212" s="12"/>
      <c r="B212" s="201"/>
      <c r="C212" s="202"/>
      <c r="D212" s="203" t="s">
        <v>74</v>
      </c>
      <c r="E212" s="215" t="s">
        <v>297</v>
      </c>
      <c r="F212" s="215" t="s">
        <v>298</v>
      </c>
      <c r="G212" s="202"/>
      <c r="H212" s="202"/>
      <c r="I212" s="205"/>
      <c r="J212" s="216">
        <f>BK212</f>
        <v>0</v>
      </c>
      <c r="K212" s="202"/>
      <c r="L212" s="207"/>
      <c r="M212" s="208"/>
      <c r="N212" s="209"/>
      <c r="O212" s="209"/>
      <c r="P212" s="210">
        <f>SUM(P213:P226)</f>
        <v>0</v>
      </c>
      <c r="Q212" s="209"/>
      <c r="R212" s="210">
        <f>SUM(R213:R226)</f>
        <v>0.016799999999999999</v>
      </c>
      <c r="S212" s="209"/>
      <c r="T212" s="211">
        <f>SUM(T213:T226)</f>
        <v>0.041340000000000002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12" t="s">
        <v>84</v>
      </c>
      <c r="AT212" s="213" t="s">
        <v>74</v>
      </c>
      <c r="AU212" s="213" t="s">
        <v>8</v>
      </c>
      <c r="AY212" s="212" t="s">
        <v>125</v>
      </c>
      <c r="BK212" s="214">
        <f>SUM(BK213:BK226)</f>
        <v>0</v>
      </c>
    </row>
    <row r="213" s="2" customFormat="1" ht="24.15" customHeight="1">
      <c r="A213" s="37"/>
      <c r="B213" s="38"/>
      <c r="C213" s="217" t="s">
        <v>299</v>
      </c>
      <c r="D213" s="217" t="s">
        <v>128</v>
      </c>
      <c r="E213" s="218" t="s">
        <v>300</v>
      </c>
      <c r="F213" s="219" t="s">
        <v>301</v>
      </c>
      <c r="G213" s="220" t="s">
        <v>205</v>
      </c>
      <c r="H213" s="221">
        <v>57</v>
      </c>
      <c r="I213" s="222"/>
      <c r="J213" s="223">
        <f>ROUND(I213*H213,0)</f>
        <v>0</v>
      </c>
      <c r="K213" s="219" t="s">
        <v>169</v>
      </c>
      <c r="L213" s="43"/>
      <c r="M213" s="224" t="s">
        <v>1</v>
      </c>
      <c r="N213" s="225" t="s">
        <v>40</v>
      </c>
      <c r="O213" s="90"/>
      <c r="P213" s="226">
        <f>O213*H213</f>
        <v>0</v>
      </c>
      <c r="Q213" s="226">
        <v>0</v>
      </c>
      <c r="R213" s="226">
        <f>Q213*H213</f>
        <v>0</v>
      </c>
      <c r="S213" s="226">
        <v>0</v>
      </c>
      <c r="T213" s="227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28" t="s">
        <v>199</v>
      </c>
      <c r="AT213" s="228" t="s">
        <v>128</v>
      </c>
      <c r="AU213" s="228" t="s">
        <v>84</v>
      </c>
      <c r="AY213" s="16" t="s">
        <v>125</v>
      </c>
      <c r="BE213" s="229">
        <f>IF(N213="základní",J213,0)</f>
        <v>0</v>
      </c>
      <c r="BF213" s="229">
        <f>IF(N213="snížená",J213,0)</f>
        <v>0</v>
      </c>
      <c r="BG213" s="229">
        <f>IF(N213="zákl. přenesená",J213,0)</f>
        <v>0</v>
      </c>
      <c r="BH213" s="229">
        <f>IF(N213="sníž. přenesená",J213,0)</f>
        <v>0</v>
      </c>
      <c r="BI213" s="229">
        <f>IF(N213="nulová",J213,0)</f>
        <v>0</v>
      </c>
      <c r="BJ213" s="16" t="s">
        <v>8</v>
      </c>
      <c r="BK213" s="229">
        <f>ROUND(I213*H213,0)</f>
        <v>0</v>
      </c>
      <c r="BL213" s="16" t="s">
        <v>199</v>
      </c>
      <c r="BM213" s="228" t="s">
        <v>302</v>
      </c>
    </row>
    <row r="214" s="13" customFormat="1">
      <c r="A214" s="13"/>
      <c r="B214" s="230"/>
      <c r="C214" s="231"/>
      <c r="D214" s="232" t="s">
        <v>135</v>
      </c>
      <c r="E214" s="233" t="s">
        <v>1</v>
      </c>
      <c r="F214" s="234" t="s">
        <v>303</v>
      </c>
      <c r="G214" s="231"/>
      <c r="H214" s="235">
        <v>57</v>
      </c>
      <c r="I214" s="236"/>
      <c r="J214" s="231"/>
      <c r="K214" s="231"/>
      <c r="L214" s="237"/>
      <c r="M214" s="238"/>
      <c r="N214" s="239"/>
      <c r="O214" s="239"/>
      <c r="P214" s="239"/>
      <c r="Q214" s="239"/>
      <c r="R214" s="239"/>
      <c r="S214" s="239"/>
      <c r="T214" s="240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1" t="s">
        <v>135</v>
      </c>
      <c r="AU214" s="241" t="s">
        <v>84</v>
      </c>
      <c r="AV214" s="13" t="s">
        <v>84</v>
      </c>
      <c r="AW214" s="13" t="s">
        <v>31</v>
      </c>
      <c r="AX214" s="13" t="s">
        <v>8</v>
      </c>
      <c r="AY214" s="241" t="s">
        <v>125</v>
      </c>
    </row>
    <row r="215" s="2" customFormat="1" ht="16.5" customHeight="1">
      <c r="A215" s="37"/>
      <c r="B215" s="38"/>
      <c r="C215" s="217" t="s">
        <v>304</v>
      </c>
      <c r="D215" s="217" t="s">
        <v>128</v>
      </c>
      <c r="E215" s="218" t="s">
        <v>305</v>
      </c>
      <c r="F215" s="219" t="s">
        <v>306</v>
      </c>
      <c r="G215" s="220" t="s">
        <v>158</v>
      </c>
      <c r="H215" s="221">
        <v>24</v>
      </c>
      <c r="I215" s="222"/>
      <c r="J215" s="223">
        <f>ROUND(I215*H215,0)</f>
        <v>0</v>
      </c>
      <c r="K215" s="219" t="s">
        <v>169</v>
      </c>
      <c r="L215" s="43"/>
      <c r="M215" s="224" t="s">
        <v>1</v>
      </c>
      <c r="N215" s="225" t="s">
        <v>40</v>
      </c>
      <c r="O215" s="90"/>
      <c r="P215" s="226">
        <f>O215*H215</f>
        <v>0</v>
      </c>
      <c r="Q215" s="226">
        <v>0</v>
      </c>
      <c r="R215" s="226">
        <f>Q215*H215</f>
        <v>0</v>
      </c>
      <c r="S215" s="226">
        <v>0</v>
      </c>
      <c r="T215" s="227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28" t="s">
        <v>199</v>
      </c>
      <c r="AT215" s="228" t="s">
        <v>128</v>
      </c>
      <c r="AU215" s="228" t="s">
        <v>84</v>
      </c>
      <c r="AY215" s="16" t="s">
        <v>125</v>
      </c>
      <c r="BE215" s="229">
        <f>IF(N215="základní",J215,0)</f>
        <v>0</v>
      </c>
      <c r="BF215" s="229">
        <f>IF(N215="snížená",J215,0)</f>
        <v>0</v>
      </c>
      <c r="BG215" s="229">
        <f>IF(N215="zákl. přenesená",J215,0)</f>
        <v>0</v>
      </c>
      <c r="BH215" s="229">
        <f>IF(N215="sníž. přenesená",J215,0)</f>
        <v>0</v>
      </c>
      <c r="BI215" s="229">
        <f>IF(N215="nulová",J215,0)</f>
        <v>0</v>
      </c>
      <c r="BJ215" s="16" t="s">
        <v>8</v>
      </c>
      <c r="BK215" s="229">
        <f>ROUND(I215*H215,0)</f>
        <v>0</v>
      </c>
      <c r="BL215" s="16" t="s">
        <v>199</v>
      </c>
      <c r="BM215" s="228" t="s">
        <v>307</v>
      </c>
    </row>
    <row r="216" s="13" customFormat="1">
      <c r="A216" s="13"/>
      <c r="B216" s="230"/>
      <c r="C216" s="231"/>
      <c r="D216" s="232" t="s">
        <v>135</v>
      </c>
      <c r="E216" s="233" t="s">
        <v>1</v>
      </c>
      <c r="F216" s="234" t="s">
        <v>308</v>
      </c>
      <c r="G216" s="231"/>
      <c r="H216" s="235">
        <v>24</v>
      </c>
      <c r="I216" s="236"/>
      <c r="J216" s="231"/>
      <c r="K216" s="231"/>
      <c r="L216" s="237"/>
      <c r="M216" s="238"/>
      <c r="N216" s="239"/>
      <c r="O216" s="239"/>
      <c r="P216" s="239"/>
      <c r="Q216" s="239"/>
      <c r="R216" s="239"/>
      <c r="S216" s="239"/>
      <c r="T216" s="240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1" t="s">
        <v>135</v>
      </c>
      <c r="AU216" s="241" t="s">
        <v>84</v>
      </c>
      <c r="AV216" s="13" t="s">
        <v>84</v>
      </c>
      <c r="AW216" s="13" t="s">
        <v>31</v>
      </c>
      <c r="AX216" s="13" t="s">
        <v>8</v>
      </c>
      <c r="AY216" s="241" t="s">
        <v>125</v>
      </c>
    </row>
    <row r="217" s="2" customFormat="1" ht="24.15" customHeight="1">
      <c r="A217" s="37"/>
      <c r="B217" s="38"/>
      <c r="C217" s="242" t="s">
        <v>309</v>
      </c>
      <c r="D217" s="242" t="s">
        <v>141</v>
      </c>
      <c r="E217" s="243" t="s">
        <v>310</v>
      </c>
      <c r="F217" s="244" t="s">
        <v>311</v>
      </c>
      <c r="G217" s="245" t="s">
        <v>158</v>
      </c>
      <c r="H217" s="246">
        <v>24</v>
      </c>
      <c r="I217" s="247"/>
      <c r="J217" s="248">
        <f>ROUND(I217*H217,0)</f>
        <v>0</v>
      </c>
      <c r="K217" s="244" t="s">
        <v>169</v>
      </c>
      <c r="L217" s="249"/>
      <c r="M217" s="250" t="s">
        <v>1</v>
      </c>
      <c r="N217" s="251" t="s">
        <v>40</v>
      </c>
      <c r="O217" s="90"/>
      <c r="P217" s="226">
        <f>O217*H217</f>
        <v>0</v>
      </c>
      <c r="Q217" s="226">
        <v>0.00069999999999999999</v>
      </c>
      <c r="R217" s="226">
        <f>Q217*H217</f>
        <v>0.016799999999999999</v>
      </c>
      <c r="S217" s="226">
        <v>0</v>
      </c>
      <c r="T217" s="227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28" t="s">
        <v>222</v>
      </c>
      <c r="AT217" s="228" t="s">
        <v>141</v>
      </c>
      <c r="AU217" s="228" t="s">
        <v>84</v>
      </c>
      <c r="AY217" s="16" t="s">
        <v>125</v>
      </c>
      <c r="BE217" s="229">
        <f>IF(N217="základní",J217,0)</f>
        <v>0</v>
      </c>
      <c r="BF217" s="229">
        <f>IF(N217="snížená",J217,0)</f>
        <v>0</v>
      </c>
      <c r="BG217" s="229">
        <f>IF(N217="zákl. přenesená",J217,0)</f>
        <v>0</v>
      </c>
      <c r="BH217" s="229">
        <f>IF(N217="sníž. přenesená",J217,0)</f>
        <v>0</v>
      </c>
      <c r="BI217" s="229">
        <f>IF(N217="nulová",J217,0)</f>
        <v>0</v>
      </c>
      <c r="BJ217" s="16" t="s">
        <v>8</v>
      </c>
      <c r="BK217" s="229">
        <f>ROUND(I217*H217,0)</f>
        <v>0</v>
      </c>
      <c r="BL217" s="16" t="s">
        <v>199</v>
      </c>
      <c r="BM217" s="228" t="s">
        <v>312</v>
      </c>
    </row>
    <row r="218" s="2" customFormat="1" ht="24.15" customHeight="1">
      <c r="A218" s="37"/>
      <c r="B218" s="38"/>
      <c r="C218" s="217" t="s">
        <v>313</v>
      </c>
      <c r="D218" s="217" t="s">
        <v>128</v>
      </c>
      <c r="E218" s="218" t="s">
        <v>314</v>
      </c>
      <c r="F218" s="219" t="s">
        <v>315</v>
      </c>
      <c r="G218" s="220" t="s">
        <v>205</v>
      </c>
      <c r="H218" s="221">
        <v>57</v>
      </c>
      <c r="I218" s="222"/>
      <c r="J218" s="223">
        <f>ROUND(I218*H218,0)</f>
        <v>0</v>
      </c>
      <c r="K218" s="219" t="s">
        <v>169</v>
      </c>
      <c r="L218" s="43"/>
      <c r="M218" s="224" t="s">
        <v>1</v>
      </c>
      <c r="N218" s="225" t="s">
        <v>40</v>
      </c>
      <c r="O218" s="90"/>
      <c r="P218" s="226">
        <f>O218*H218</f>
        <v>0</v>
      </c>
      <c r="Q218" s="226">
        <v>0</v>
      </c>
      <c r="R218" s="226">
        <f>Q218*H218</f>
        <v>0</v>
      </c>
      <c r="S218" s="226">
        <v>0.00062</v>
      </c>
      <c r="T218" s="227">
        <f>S218*H218</f>
        <v>0.035340000000000003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28" t="s">
        <v>199</v>
      </c>
      <c r="AT218" s="228" t="s">
        <v>128</v>
      </c>
      <c r="AU218" s="228" t="s">
        <v>84</v>
      </c>
      <c r="AY218" s="16" t="s">
        <v>125</v>
      </c>
      <c r="BE218" s="229">
        <f>IF(N218="základní",J218,0)</f>
        <v>0</v>
      </c>
      <c r="BF218" s="229">
        <f>IF(N218="snížená",J218,0)</f>
        <v>0</v>
      </c>
      <c r="BG218" s="229">
        <f>IF(N218="zákl. přenesená",J218,0)</f>
        <v>0</v>
      </c>
      <c r="BH218" s="229">
        <f>IF(N218="sníž. přenesená",J218,0)</f>
        <v>0</v>
      </c>
      <c r="BI218" s="229">
        <f>IF(N218="nulová",J218,0)</f>
        <v>0</v>
      </c>
      <c r="BJ218" s="16" t="s">
        <v>8</v>
      </c>
      <c r="BK218" s="229">
        <f>ROUND(I218*H218,0)</f>
        <v>0</v>
      </c>
      <c r="BL218" s="16" t="s">
        <v>199</v>
      </c>
      <c r="BM218" s="228" t="s">
        <v>316</v>
      </c>
    </row>
    <row r="219" s="2" customFormat="1">
      <c r="A219" s="37"/>
      <c r="B219" s="38"/>
      <c r="C219" s="39"/>
      <c r="D219" s="232" t="s">
        <v>229</v>
      </c>
      <c r="E219" s="39"/>
      <c r="F219" s="263" t="s">
        <v>317</v>
      </c>
      <c r="G219" s="39"/>
      <c r="H219" s="39"/>
      <c r="I219" s="264"/>
      <c r="J219" s="39"/>
      <c r="K219" s="39"/>
      <c r="L219" s="43"/>
      <c r="M219" s="265"/>
      <c r="N219" s="266"/>
      <c r="O219" s="90"/>
      <c r="P219" s="90"/>
      <c r="Q219" s="90"/>
      <c r="R219" s="90"/>
      <c r="S219" s="90"/>
      <c r="T219" s="91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16" t="s">
        <v>229</v>
      </c>
      <c r="AU219" s="16" t="s">
        <v>84</v>
      </c>
    </row>
    <row r="220" s="13" customFormat="1">
      <c r="A220" s="13"/>
      <c r="B220" s="230"/>
      <c r="C220" s="231"/>
      <c r="D220" s="232" t="s">
        <v>135</v>
      </c>
      <c r="E220" s="233" t="s">
        <v>1</v>
      </c>
      <c r="F220" s="234" t="s">
        <v>303</v>
      </c>
      <c r="G220" s="231"/>
      <c r="H220" s="235">
        <v>57</v>
      </c>
      <c r="I220" s="236"/>
      <c r="J220" s="231"/>
      <c r="K220" s="231"/>
      <c r="L220" s="237"/>
      <c r="M220" s="238"/>
      <c r="N220" s="239"/>
      <c r="O220" s="239"/>
      <c r="P220" s="239"/>
      <c r="Q220" s="239"/>
      <c r="R220" s="239"/>
      <c r="S220" s="239"/>
      <c r="T220" s="24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1" t="s">
        <v>135</v>
      </c>
      <c r="AU220" s="241" t="s">
        <v>84</v>
      </c>
      <c r="AV220" s="13" t="s">
        <v>84</v>
      </c>
      <c r="AW220" s="13" t="s">
        <v>31</v>
      </c>
      <c r="AX220" s="13" t="s">
        <v>8</v>
      </c>
      <c r="AY220" s="241" t="s">
        <v>125</v>
      </c>
    </row>
    <row r="221" s="2" customFormat="1" ht="21.75" customHeight="1">
      <c r="A221" s="37"/>
      <c r="B221" s="38"/>
      <c r="C221" s="217" t="s">
        <v>318</v>
      </c>
      <c r="D221" s="217" t="s">
        <v>128</v>
      </c>
      <c r="E221" s="218" t="s">
        <v>319</v>
      </c>
      <c r="F221" s="219" t="s">
        <v>320</v>
      </c>
      <c r="G221" s="220" t="s">
        <v>158</v>
      </c>
      <c r="H221" s="221">
        <v>24</v>
      </c>
      <c r="I221" s="222"/>
      <c r="J221" s="223">
        <f>ROUND(I221*H221,0)</f>
        <v>0</v>
      </c>
      <c r="K221" s="219" t="s">
        <v>169</v>
      </c>
      <c r="L221" s="43"/>
      <c r="M221" s="224" t="s">
        <v>1</v>
      </c>
      <c r="N221" s="225" t="s">
        <v>40</v>
      </c>
      <c r="O221" s="90"/>
      <c r="P221" s="226">
        <f>O221*H221</f>
        <v>0</v>
      </c>
      <c r="Q221" s="226">
        <v>0</v>
      </c>
      <c r="R221" s="226">
        <f>Q221*H221</f>
        <v>0</v>
      </c>
      <c r="S221" s="226">
        <v>0.00025000000000000001</v>
      </c>
      <c r="T221" s="227">
        <f>S221*H221</f>
        <v>0.0060000000000000001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28" t="s">
        <v>199</v>
      </c>
      <c r="AT221" s="228" t="s">
        <v>128</v>
      </c>
      <c r="AU221" s="228" t="s">
        <v>84</v>
      </c>
      <c r="AY221" s="16" t="s">
        <v>125</v>
      </c>
      <c r="BE221" s="229">
        <f>IF(N221="základní",J221,0)</f>
        <v>0</v>
      </c>
      <c r="BF221" s="229">
        <f>IF(N221="snížená",J221,0)</f>
        <v>0</v>
      </c>
      <c r="BG221" s="229">
        <f>IF(N221="zákl. přenesená",J221,0)</f>
        <v>0</v>
      </c>
      <c r="BH221" s="229">
        <f>IF(N221="sníž. přenesená",J221,0)</f>
        <v>0</v>
      </c>
      <c r="BI221" s="229">
        <f>IF(N221="nulová",J221,0)</f>
        <v>0</v>
      </c>
      <c r="BJ221" s="16" t="s">
        <v>8</v>
      </c>
      <c r="BK221" s="229">
        <f>ROUND(I221*H221,0)</f>
        <v>0</v>
      </c>
      <c r="BL221" s="16" t="s">
        <v>199</v>
      </c>
      <c r="BM221" s="228" t="s">
        <v>321</v>
      </c>
    </row>
    <row r="222" s="2" customFormat="1">
      <c r="A222" s="37"/>
      <c r="B222" s="38"/>
      <c r="C222" s="39"/>
      <c r="D222" s="232" t="s">
        <v>229</v>
      </c>
      <c r="E222" s="39"/>
      <c r="F222" s="263" t="s">
        <v>322</v>
      </c>
      <c r="G222" s="39"/>
      <c r="H222" s="39"/>
      <c r="I222" s="264"/>
      <c r="J222" s="39"/>
      <c r="K222" s="39"/>
      <c r="L222" s="43"/>
      <c r="M222" s="265"/>
      <c r="N222" s="266"/>
      <c r="O222" s="90"/>
      <c r="P222" s="90"/>
      <c r="Q222" s="90"/>
      <c r="R222" s="90"/>
      <c r="S222" s="90"/>
      <c r="T222" s="91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T222" s="16" t="s">
        <v>229</v>
      </c>
      <c r="AU222" s="16" t="s">
        <v>84</v>
      </c>
    </row>
    <row r="223" s="13" customFormat="1">
      <c r="A223" s="13"/>
      <c r="B223" s="230"/>
      <c r="C223" s="231"/>
      <c r="D223" s="232" t="s">
        <v>135</v>
      </c>
      <c r="E223" s="233" t="s">
        <v>1</v>
      </c>
      <c r="F223" s="234" t="s">
        <v>308</v>
      </c>
      <c r="G223" s="231"/>
      <c r="H223" s="235">
        <v>24</v>
      </c>
      <c r="I223" s="236"/>
      <c r="J223" s="231"/>
      <c r="K223" s="231"/>
      <c r="L223" s="237"/>
      <c r="M223" s="238"/>
      <c r="N223" s="239"/>
      <c r="O223" s="239"/>
      <c r="P223" s="239"/>
      <c r="Q223" s="239"/>
      <c r="R223" s="239"/>
      <c r="S223" s="239"/>
      <c r="T223" s="240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1" t="s">
        <v>135</v>
      </c>
      <c r="AU223" s="241" t="s">
        <v>84</v>
      </c>
      <c r="AV223" s="13" t="s">
        <v>84</v>
      </c>
      <c r="AW223" s="13" t="s">
        <v>31</v>
      </c>
      <c r="AX223" s="13" t="s">
        <v>8</v>
      </c>
      <c r="AY223" s="241" t="s">
        <v>125</v>
      </c>
    </row>
    <row r="224" s="2" customFormat="1" ht="24.15" customHeight="1">
      <c r="A224" s="37"/>
      <c r="B224" s="38"/>
      <c r="C224" s="217" t="s">
        <v>323</v>
      </c>
      <c r="D224" s="217" t="s">
        <v>128</v>
      </c>
      <c r="E224" s="218" t="s">
        <v>324</v>
      </c>
      <c r="F224" s="219" t="s">
        <v>325</v>
      </c>
      <c r="G224" s="220" t="s">
        <v>158</v>
      </c>
      <c r="H224" s="221">
        <v>90</v>
      </c>
      <c r="I224" s="222"/>
      <c r="J224" s="223">
        <f>ROUND(I224*H224,0)</f>
        <v>0</v>
      </c>
      <c r="K224" s="219" t="s">
        <v>169</v>
      </c>
      <c r="L224" s="43"/>
      <c r="M224" s="224" t="s">
        <v>1</v>
      </c>
      <c r="N224" s="225" t="s">
        <v>40</v>
      </c>
      <c r="O224" s="90"/>
      <c r="P224" s="226">
        <f>O224*H224</f>
        <v>0</v>
      </c>
      <c r="Q224" s="226">
        <v>0</v>
      </c>
      <c r="R224" s="226">
        <f>Q224*H224</f>
        <v>0</v>
      </c>
      <c r="S224" s="226">
        <v>0</v>
      </c>
      <c r="T224" s="227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28" t="s">
        <v>199</v>
      </c>
      <c r="AT224" s="228" t="s">
        <v>128</v>
      </c>
      <c r="AU224" s="228" t="s">
        <v>84</v>
      </c>
      <c r="AY224" s="16" t="s">
        <v>125</v>
      </c>
      <c r="BE224" s="229">
        <f>IF(N224="základní",J224,0)</f>
        <v>0</v>
      </c>
      <c r="BF224" s="229">
        <f>IF(N224="snížená",J224,0)</f>
        <v>0</v>
      </c>
      <c r="BG224" s="229">
        <f>IF(N224="zákl. přenesená",J224,0)</f>
        <v>0</v>
      </c>
      <c r="BH224" s="229">
        <f>IF(N224="sníž. přenesená",J224,0)</f>
        <v>0</v>
      </c>
      <c r="BI224" s="229">
        <f>IF(N224="nulová",J224,0)</f>
        <v>0</v>
      </c>
      <c r="BJ224" s="16" t="s">
        <v>8</v>
      </c>
      <c r="BK224" s="229">
        <f>ROUND(I224*H224,0)</f>
        <v>0</v>
      </c>
      <c r="BL224" s="16" t="s">
        <v>199</v>
      </c>
      <c r="BM224" s="228" t="s">
        <v>326</v>
      </c>
    </row>
    <row r="225" s="13" customFormat="1">
      <c r="A225" s="13"/>
      <c r="B225" s="230"/>
      <c r="C225" s="231"/>
      <c r="D225" s="232" t="s">
        <v>135</v>
      </c>
      <c r="E225" s="233" t="s">
        <v>1</v>
      </c>
      <c r="F225" s="234" t="s">
        <v>327</v>
      </c>
      <c r="G225" s="231"/>
      <c r="H225" s="235">
        <v>90</v>
      </c>
      <c r="I225" s="236"/>
      <c r="J225" s="231"/>
      <c r="K225" s="231"/>
      <c r="L225" s="237"/>
      <c r="M225" s="238"/>
      <c r="N225" s="239"/>
      <c r="O225" s="239"/>
      <c r="P225" s="239"/>
      <c r="Q225" s="239"/>
      <c r="R225" s="239"/>
      <c r="S225" s="239"/>
      <c r="T225" s="240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1" t="s">
        <v>135</v>
      </c>
      <c r="AU225" s="241" t="s">
        <v>84</v>
      </c>
      <c r="AV225" s="13" t="s">
        <v>84</v>
      </c>
      <c r="AW225" s="13" t="s">
        <v>31</v>
      </c>
      <c r="AX225" s="13" t="s">
        <v>8</v>
      </c>
      <c r="AY225" s="241" t="s">
        <v>125</v>
      </c>
    </row>
    <row r="226" s="2" customFormat="1" ht="24.15" customHeight="1">
      <c r="A226" s="37"/>
      <c r="B226" s="38"/>
      <c r="C226" s="217" t="s">
        <v>328</v>
      </c>
      <c r="D226" s="217" t="s">
        <v>128</v>
      </c>
      <c r="E226" s="218" t="s">
        <v>329</v>
      </c>
      <c r="F226" s="219" t="s">
        <v>330</v>
      </c>
      <c r="G226" s="220" t="s">
        <v>168</v>
      </c>
      <c r="H226" s="221">
        <v>0.017000000000000001</v>
      </c>
      <c r="I226" s="222"/>
      <c r="J226" s="223">
        <f>ROUND(I226*H226,0)</f>
        <v>0</v>
      </c>
      <c r="K226" s="219" t="s">
        <v>169</v>
      </c>
      <c r="L226" s="43"/>
      <c r="M226" s="224" t="s">
        <v>1</v>
      </c>
      <c r="N226" s="225" t="s">
        <v>40</v>
      </c>
      <c r="O226" s="90"/>
      <c r="P226" s="226">
        <f>O226*H226</f>
        <v>0</v>
      </c>
      <c r="Q226" s="226">
        <v>0</v>
      </c>
      <c r="R226" s="226">
        <f>Q226*H226</f>
        <v>0</v>
      </c>
      <c r="S226" s="226">
        <v>0</v>
      </c>
      <c r="T226" s="227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28" t="s">
        <v>199</v>
      </c>
      <c r="AT226" s="228" t="s">
        <v>128</v>
      </c>
      <c r="AU226" s="228" t="s">
        <v>84</v>
      </c>
      <c r="AY226" s="16" t="s">
        <v>125</v>
      </c>
      <c r="BE226" s="229">
        <f>IF(N226="základní",J226,0)</f>
        <v>0</v>
      </c>
      <c r="BF226" s="229">
        <f>IF(N226="snížená",J226,0)</f>
        <v>0</v>
      </c>
      <c r="BG226" s="229">
        <f>IF(N226="zákl. přenesená",J226,0)</f>
        <v>0</v>
      </c>
      <c r="BH226" s="229">
        <f>IF(N226="sníž. přenesená",J226,0)</f>
        <v>0</v>
      </c>
      <c r="BI226" s="229">
        <f>IF(N226="nulová",J226,0)</f>
        <v>0</v>
      </c>
      <c r="BJ226" s="16" t="s">
        <v>8</v>
      </c>
      <c r="BK226" s="229">
        <f>ROUND(I226*H226,0)</f>
        <v>0</v>
      </c>
      <c r="BL226" s="16" t="s">
        <v>199</v>
      </c>
      <c r="BM226" s="228" t="s">
        <v>331</v>
      </c>
    </row>
    <row r="227" s="12" customFormat="1" ht="25.92" customHeight="1">
      <c r="A227" s="12"/>
      <c r="B227" s="201"/>
      <c r="C227" s="202"/>
      <c r="D227" s="203" t="s">
        <v>74</v>
      </c>
      <c r="E227" s="204" t="s">
        <v>141</v>
      </c>
      <c r="F227" s="204" t="s">
        <v>332</v>
      </c>
      <c r="G227" s="202"/>
      <c r="H227" s="202"/>
      <c r="I227" s="205"/>
      <c r="J227" s="206">
        <f>BK227</f>
        <v>0</v>
      </c>
      <c r="K227" s="202"/>
      <c r="L227" s="207"/>
      <c r="M227" s="208"/>
      <c r="N227" s="209"/>
      <c r="O227" s="209"/>
      <c r="P227" s="210">
        <f>P228</f>
        <v>0</v>
      </c>
      <c r="Q227" s="209"/>
      <c r="R227" s="210">
        <f>R228</f>
        <v>0</v>
      </c>
      <c r="S227" s="209"/>
      <c r="T227" s="211">
        <f>T228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12" t="s">
        <v>140</v>
      </c>
      <c r="AT227" s="213" t="s">
        <v>74</v>
      </c>
      <c r="AU227" s="213" t="s">
        <v>75</v>
      </c>
      <c r="AY227" s="212" t="s">
        <v>125</v>
      </c>
      <c r="BK227" s="214">
        <f>BK228</f>
        <v>0</v>
      </c>
    </row>
    <row r="228" s="12" customFormat="1" ht="22.8" customHeight="1">
      <c r="A228" s="12"/>
      <c r="B228" s="201"/>
      <c r="C228" s="202"/>
      <c r="D228" s="203" t="s">
        <v>74</v>
      </c>
      <c r="E228" s="215" t="s">
        <v>333</v>
      </c>
      <c r="F228" s="215" t="s">
        <v>334</v>
      </c>
      <c r="G228" s="202"/>
      <c r="H228" s="202"/>
      <c r="I228" s="205"/>
      <c r="J228" s="216">
        <f>BK228</f>
        <v>0</v>
      </c>
      <c r="K228" s="202"/>
      <c r="L228" s="207"/>
      <c r="M228" s="208"/>
      <c r="N228" s="209"/>
      <c r="O228" s="209"/>
      <c r="P228" s="210">
        <f>P229</f>
        <v>0</v>
      </c>
      <c r="Q228" s="209"/>
      <c r="R228" s="210">
        <f>R229</f>
        <v>0</v>
      </c>
      <c r="S228" s="209"/>
      <c r="T228" s="211">
        <f>T229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12" t="s">
        <v>140</v>
      </c>
      <c r="AT228" s="213" t="s">
        <v>74</v>
      </c>
      <c r="AU228" s="213" t="s">
        <v>8</v>
      </c>
      <c r="AY228" s="212" t="s">
        <v>125</v>
      </c>
      <c r="BK228" s="214">
        <f>BK229</f>
        <v>0</v>
      </c>
    </row>
    <row r="229" s="2" customFormat="1" ht="24.15" customHeight="1">
      <c r="A229" s="37"/>
      <c r="B229" s="38"/>
      <c r="C229" s="217" t="s">
        <v>335</v>
      </c>
      <c r="D229" s="217" t="s">
        <v>128</v>
      </c>
      <c r="E229" s="218" t="s">
        <v>336</v>
      </c>
      <c r="F229" s="219" t="s">
        <v>337</v>
      </c>
      <c r="G229" s="220" t="s">
        <v>338</v>
      </c>
      <c r="H229" s="221">
        <v>1</v>
      </c>
      <c r="I229" s="222"/>
      <c r="J229" s="223">
        <f>ROUND(I229*H229,0)</f>
        <v>0</v>
      </c>
      <c r="K229" s="219" t="s">
        <v>169</v>
      </c>
      <c r="L229" s="43"/>
      <c r="M229" s="267" t="s">
        <v>1</v>
      </c>
      <c r="N229" s="268" t="s">
        <v>40</v>
      </c>
      <c r="O229" s="269"/>
      <c r="P229" s="270">
        <f>O229*H229</f>
        <v>0</v>
      </c>
      <c r="Q229" s="270">
        <v>0</v>
      </c>
      <c r="R229" s="270">
        <f>Q229*H229</f>
        <v>0</v>
      </c>
      <c r="S229" s="270">
        <v>0</v>
      </c>
      <c r="T229" s="271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28" t="s">
        <v>339</v>
      </c>
      <c r="AT229" s="228" t="s">
        <v>128</v>
      </c>
      <c r="AU229" s="228" t="s">
        <v>84</v>
      </c>
      <c r="AY229" s="16" t="s">
        <v>125</v>
      </c>
      <c r="BE229" s="229">
        <f>IF(N229="základní",J229,0)</f>
        <v>0</v>
      </c>
      <c r="BF229" s="229">
        <f>IF(N229="snížená",J229,0)</f>
        <v>0</v>
      </c>
      <c r="BG229" s="229">
        <f>IF(N229="zákl. přenesená",J229,0)</f>
        <v>0</v>
      </c>
      <c r="BH229" s="229">
        <f>IF(N229="sníž. přenesená",J229,0)</f>
        <v>0</v>
      </c>
      <c r="BI229" s="229">
        <f>IF(N229="nulová",J229,0)</f>
        <v>0</v>
      </c>
      <c r="BJ229" s="16" t="s">
        <v>8</v>
      </c>
      <c r="BK229" s="229">
        <f>ROUND(I229*H229,0)</f>
        <v>0</v>
      </c>
      <c r="BL229" s="16" t="s">
        <v>339</v>
      </c>
      <c r="BM229" s="228" t="s">
        <v>340</v>
      </c>
    </row>
    <row r="230" s="2" customFormat="1" ht="6.96" customHeight="1">
      <c r="A230" s="37"/>
      <c r="B230" s="65"/>
      <c r="C230" s="66"/>
      <c r="D230" s="66"/>
      <c r="E230" s="66"/>
      <c r="F230" s="66"/>
      <c r="G230" s="66"/>
      <c r="H230" s="66"/>
      <c r="I230" s="66"/>
      <c r="J230" s="66"/>
      <c r="K230" s="66"/>
      <c r="L230" s="43"/>
      <c r="M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</row>
  </sheetData>
  <sheetProtection sheet="1" autoFilter="0" formatColumns="0" formatRows="0" objects="1" scenarios="1" spinCount="100000" saltValue="yp1nk7TVsHljJ1vG9xesPrjCGI5hhQkBosEh5cMRdFOoJT5gDoyJdzhubosQH9yVWNoG/rcBRP+fdaytIifzGw==" hashValue="4wKqv9xu3BTd7Mn/f79F3apQrjXQBWo/YFz4YBfyYP2UTKMisHLSvIrQdkAhL4Qo1fiPVxdSDDMs8HIhPY9AMQ==" algorithmName="SHA-512" password="CF66"/>
  <autoFilter ref="C126:K229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87</v>
      </c>
    </row>
    <row r="3" hidden="1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84</v>
      </c>
    </row>
    <row r="4" hidden="1" s="1" customFormat="1" ht="24.96" customHeight="1">
      <c r="B4" s="19"/>
      <c r="D4" s="137" t="s">
        <v>91</v>
      </c>
      <c r="L4" s="19"/>
      <c r="M4" s="138" t="s">
        <v>11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39" t="s">
        <v>17</v>
      </c>
      <c r="L6" s="19"/>
    </row>
    <row r="7" hidden="1" s="1" customFormat="1" ht="26.25" customHeight="1">
      <c r="B7" s="19"/>
      <c r="E7" s="140" t="str">
        <f>'Rekapitulace stavby'!K6</f>
        <v>ZŠ SNP - Oprava střechy 1.NP pavilonu tělocvičny a přilehlého spojovacího krčku</v>
      </c>
      <c r="F7" s="139"/>
      <c r="G7" s="139"/>
      <c r="H7" s="139"/>
      <c r="L7" s="19"/>
    </row>
    <row r="8" hidden="1" s="2" customFormat="1" ht="12" customHeight="1">
      <c r="A8" s="37"/>
      <c r="B8" s="43"/>
      <c r="C8" s="37"/>
      <c r="D8" s="139" t="s">
        <v>92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6.5" customHeight="1">
      <c r="A9" s="37"/>
      <c r="B9" s="43"/>
      <c r="C9" s="37"/>
      <c r="D9" s="37"/>
      <c r="E9" s="141" t="s">
        <v>341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2" customHeight="1">
      <c r="A11" s="37"/>
      <c r="B11" s="43"/>
      <c r="C11" s="37"/>
      <c r="D11" s="139" t="s">
        <v>19</v>
      </c>
      <c r="E11" s="37"/>
      <c r="F11" s="142" t="s">
        <v>1</v>
      </c>
      <c r="G11" s="37"/>
      <c r="H11" s="37"/>
      <c r="I11" s="139" t="s">
        <v>20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43"/>
      <c r="C12" s="37"/>
      <c r="D12" s="139" t="s">
        <v>21</v>
      </c>
      <c r="E12" s="37"/>
      <c r="F12" s="142" t="s">
        <v>22</v>
      </c>
      <c r="G12" s="37"/>
      <c r="H12" s="37"/>
      <c r="I12" s="139" t="s">
        <v>23</v>
      </c>
      <c r="J12" s="143" t="str">
        <f>'Rekapitulace stavby'!AN8</f>
        <v>11. 1. 2024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43"/>
      <c r="C14" s="37"/>
      <c r="D14" s="139" t="s">
        <v>25</v>
      </c>
      <c r="E14" s="37"/>
      <c r="F14" s="37"/>
      <c r="G14" s="37"/>
      <c r="H14" s="37"/>
      <c r="I14" s="139" t="s">
        <v>26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27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26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26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2" customHeight="1">
      <c r="A23" s="37"/>
      <c r="B23" s="43"/>
      <c r="C23" s="37"/>
      <c r="D23" s="139" t="s">
        <v>32</v>
      </c>
      <c r="E23" s="37"/>
      <c r="F23" s="37"/>
      <c r="G23" s="37"/>
      <c r="H23" s="37"/>
      <c r="I23" s="139" t="s">
        <v>26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27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2" customHeight="1">
      <c r="A26" s="37"/>
      <c r="B26" s="43"/>
      <c r="C26" s="37"/>
      <c r="D26" s="139" t="s">
        <v>33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hidden="1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25.44" customHeight="1">
      <c r="A30" s="37"/>
      <c r="B30" s="43"/>
      <c r="C30" s="37"/>
      <c r="D30" s="149" t="s">
        <v>35</v>
      </c>
      <c r="E30" s="37"/>
      <c r="F30" s="37"/>
      <c r="G30" s="37"/>
      <c r="H30" s="37"/>
      <c r="I30" s="37"/>
      <c r="J30" s="150">
        <f>ROUND(J125,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43"/>
      <c r="C32" s="37"/>
      <c r="D32" s="37"/>
      <c r="E32" s="37"/>
      <c r="F32" s="151" t="s">
        <v>37</v>
      </c>
      <c r="G32" s="37"/>
      <c r="H32" s="37"/>
      <c r="I32" s="151" t="s">
        <v>36</v>
      </c>
      <c r="J32" s="151" t="s">
        <v>38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152" t="s">
        <v>39</v>
      </c>
      <c r="E33" s="139" t="s">
        <v>40</v>
      </c>
      <c r="F33" s="153">
        <f>ROUND((SUM(BE125:BE205)),  2)</f>
        <v>0</v>
      </c>
      <c r="G33" s="37"/>
      <c r="H33" s="37"/>
      <c r="I33" s="154">
        <v>0.20999999999999999</v>
      </c>
      <c r="J33" s="153">
        <f>ROUND(((SUM(BE125:BE205))*I33),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39" t="s">
        <v>41</v>
      </c>
      <c r="F34" s="153">
        <f>ROUND((SUM(BF125:BF205)),  2)</f>
        <v>0</v>
      </c>
      <c r="G34" s="37"/>
      <c r="H34" s="37"/>
      <c r="I34" s="154">
        <v>0.12</v>
      </c>
      <c r="J34" s="153">
        <f>ROUND(((SUM(BF125:BF205))*I34),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42</v>
      </c>
      <c r="F35" s="153">
        <f>ROUND((SUM(BG125:BG205)),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43</v>
      </c>
      <c r="F36" s="153">
        <f>ROUND((SUM(BH125:BH205)),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44</v>
      </c>
      <c r="F37" s="153">
        <f>ROUND((SUM(BI125:BI205)),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25.44" customHeight="1">
      <c r="A39" s="37"/>
      <c r="B39" s="43"/>
      <c r="C39" s="155"/>
      <c r="D39" s="156" t="s">
        <v>45</v>
      </c>
      <c r="E39" s="157"/>
      <c r="F39" s="157"/>
      <c r="G39" s="158" t="s">
        <v>46</v>
      </c>
      <c r="H39" s="159" t="s">
        <v>47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62"/>
      <c r="D50" s="162" t="s">
        <v>48</v>
      </c>
      <c r="E50" s="163"/>
      <c r="F50" s="163"/>
      <c r="G50" s="162" t="s">
        <v>49</v>
      </c>
      <c r="H50" s="163"/>
      <c r="I50" s="163"/>
      <c r="J50" s="163"/>
      <c r="K50" s="163"/>
      <c r="L50" s="62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7"/>
      <c r="B61" s="43"/>
      <c r="C61" s="37"/>
      <c r="D61" s="164" t="s">
        <v>50</v>
      </c>
      <c r="E61" s="165"/>
      <c r="F61" s="166" t="s">
        <v>51</v>
      </c>
      <c r="G61" s="164" t="s">
        <v>50</v>
      </c>
      <c r="H61" s="165"/>
      <c r="I61" s="165"/>
      <c r="J61" s="167" t="s">
        <v>51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7"/>
      <c r="B65" s="43"/>
      <c r="C65" s="37"/>
      <c r="D65" s="162" t="s">
        <v>52</v>
      </c>
      <c r="E65" s="168"/>
      <c r="F65" s="168"/>
      <c r="G65" s="162" t="s">
        <v>53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7"/>
      <c r="B76" s="43"/>
      <c r="C76" s="37"/>
      <c r="D76" s="164" t="s">
        <v>50</v>
      </c>
      <c r="E76" s="165"/>
      <c r="F76" s="166" t="s">
        <v>51</v>
      </c>
      <c r="G76" s="164" t="s">
        <v>50</v>
      </c>
      <c r="H76" s="165"/>
      <c r="I76" s="165"/>
      <c r="J76" s="167" t="s">
        <v>51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hidden="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94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17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26.25" customHeight="1">
      <c r="A85" s="37"/>
      <c r="B85" s="38"/>
      <c r="C85" s="39"/>
      <c r="D85" s="39"/>
      <c r="E85" s="173" t="str">
        <f>E7</f>
        <v>ZŠ SNP - Oprava střechy 1.NP pavilonu tělocvičny a přilehlého spojovacího krčku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92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>SO02 - Spojovací krček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21</v>
      </c>
      <c r="D89" s="39"/>
      <c r="E89" s="39"/>
      <c r="F89" s="26" t="str">
        <f>F12</f>
        <v xml:space="preserve"> </v>
      </c>
      <c r="G89" s="39"/>
      <c r="H89" s="39"/>
      <c r="I89" s="31" t="s">
        <v>23</v>
      </c>
      <c r="J89" s="78" t="str">
        <f>IF(J12="","",J12)</f>
        <v>11. 1. 2024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25</v>
      </c>
      <c r="D91" s="39"/>
      <c r="E91" s="39"/>
      <c r="F91" s="26" t="str">
        <f>E15</f>
        <v xml:space="preserve"> 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4" t="s">
        <v>95</v>
      </c>
      <c r="D94" s="175"/>
      <c r="E94" s="175"/>
      <c r="F94" s="175"/>
      <c r="G94" s="175"/>
      <c r="H94" s="175"/>
      <c r="I94" s="175"/>
      <c r="J94" s="176" t="s">
        <v>96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7" t="s">
        <v>97</v>
      </c>
      <c r="D96" s="39"/>
      <c r="E96" s="39"/>
      <c r="F96" s="39"/>
      <c r="G96" s="39"/>
      <c r="H96" s="39"/>
      <c r="I96" s="39"/>
      <c r="J96" s="109">
        <f>J125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98</v>
      </c>
    </row>
    <row r="97" hidden="1" s="9" customFormat="1" ht="24.96" customHeight="1">
      <c r="A97" s="9"/>
      <c r="B97" s="178"/>
      <c r="C97" s="179"/>
      <c r="D97" s="180" t="s">
        <v>99</v>
      </c>
      <c r="E97" s="181"/>
      <c r="F97" s="181"/>
      <c r="G97" s="181"/>
      <c r="H97" s="181"/>
      <c r="I97" s="181"/>
      <c r="J97" s="182">
        <f>J126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4"/>
      <c r="C98" s="185"/>
      <c r="D98" s="186" t="s">
        <v>102</v>
      </c>
      <c r="E98" s="187"/>
      <c r="F98" s="187"/>
      <c r="G98" s="187"/>
      <c r="H98" s="187"/>
      <c r="I98" s="187"/>
      <c r="J98" s="188">
        <f>J127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9" customFormat="1" ht="24.96" customHeight="1">
      <c r="A99" s="9"/>
      <c r="B99" s="178"/>
      <c r="C99" s="179"/>
      <c r="D99" s="180" t="s">
        <v>104</v>
      </c>
      <c r="E99" s="181"/>
      <c r="F99" s="181"/>
      <c r="G99" s="181"/>
      <c r="H99" s="181"/>
      <c r="I99" s="181"/>
      <c r="J99" s="182">
        <f>J134</f>
        <v>0</v>
      </c>
      <c r="K99" s="179"/>
      <c r="L99" s="18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84"/>
      <c r="C100" s="185"/>
      <c r="D100" s="186" t="s">
        <v>105</v>
      </c>
      <c r="E100" s="187"/>
      <c r="F100" s="187"/>
      <c r="G100" s="187"/>
      <c r="H100" s="187"/>
      <c r="I100" s="187"/>
      <c r="J100" s="188">
        <f>J135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4"/>
      <c r="C101" s="185"/>
      <c r="D101" s="186" t="s">
        <v>106</v>
      </c>
      <c r="E101" s="187"/>
      <c r="F101" s="187"/>
      <c r="G101" s="187"/>
      <c r="H101" s="187"/>
      <c r="I101" s="187"/>
      <c r="J101" s="188">
        <f>J168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4"/>
      <c r="C102" s="185"/>
      <c r="D102" s="186" t="s">
        <v>107</v>
      </c>
      <c r="E102" s="187"/>
      <c r="F102" s="187"/>
      <c r="G102" s="187"/>
      <c r="H102" s="187"/>
      <c r="I102" s="187"/>
      <c r="J102" s="188">
        <f>J176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4"/>
      <c r="C103" s="185"/>
      <c r="D103" s="186" t="s">
        <v>342</v>
      </c>
      <c r="E103" s="187"/>
      <c r="F103" s="187"/>
      <c r="G103" s="187"/>
      <c r="H103" s="187"/>
      <c r="I103" s="187"/>
      <c r="J103" s="188">
        <f>J190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9" customFormat="1" ht="24.96" customHeight="1">
      <c r="A104" s="9"/>
      <c r="B104" s="178"/>
      <c r="C104" s="179"/>
      <c r="D104" s="180" t="s">
        <v>108</v>
      </c>
      <c r="E104" s="181"/>
      <c r="F104" s="181"/>
      <c r="G104" s="181"/>
      <c r="H104" s="181"/>
      <c r="I104" s="181"/>
      <c r="J104" s="182">
        <f>J203</f>
        <v>0</v>
      </c>
      <c r="K104" s="179"/>
      <c r="L104" s="18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hidden="1" s="10" customFormat="1" ht="19.92" customHeight="1">
      <c r="A105" s="10"/>
      <c r="B105" s="184"/>
      <c r="C105" s="185"/>
      <c r="D105" s="186" t="s">
        <v>109</v>
      </c>
      <c r="E105" s="187"/>
      <c r="F105" s="187"/>
      <c r="G105" s="187"/>
      <c r="H105" s="187"/>
      <c r="I105" s="187"/>
      <c r="J105" s="188">
        <f>J204</f>
        <v>0</v>
      </c>
      <c r="K105" s="185"/>
      <c r="L105" s="18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2" customFormat="1" ht="21.84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hidden="1" s="2" customFormat="1" ht="6.96" customHeight="1">
      <c r="A107" s="37"/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hidden="1"/>
    <row r="109" hidden="1"/>
    <row r="110" hidden="1"/>
    <row r="111" s="2" customFormat="1" ht="6.96" customHeight="1">
      <c r="A111" s="37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4.96" customHeight="1">
      <c r="A112" s="37"/>
      <c r="B112" s="38"/>
      <c r="C112" s="22" t="s">
        <v>110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17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26.25" customHeight="1">
      <c r="A115" s="37"/>
      <c r="B115" s="38"/>
      <c r="C115" s="39"/>
      <c r="D115" s="39"/>
      <c r="E115" s="173" t="str">
        <f>E7</f>
        <v>ZŠ SNP - Oprava střechy 1.NP pavilonu tělocvičny a přilehlého spojovacího krčku</v>
      </c>
      <c r="F115" s="31"/>
      <c r="G115" s="31"/>
      <c r="H115" s="31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92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9"/>
      <c r="D117" s="39"/>
      <c r="E117" s="75" t="str">
        <f>E9</f>
        <v>SO02 - Spojovací krček</v>
      </c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21</v>
      </c>
      <c r="D119" s="39"/>
      <c r="E119" s="39"/>
      <c r="F119" s="26" t="str">
        <f>F12</f>
        <v xml:space="preserve"> </v>
      </c>
      <c r="G119" s="39"/>
      <c r="H119" s="39"/>
      <c r="I119" s="31" t="s">
        <v>23</v>
      </c>
      <c r="J119" s="78" t="str">
        <f>IF(J12="","",J12)</f>
        <v>11. 1. 2024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25</v>
      </c>
      <c r="D121" s="39"/>
      <c r="E121" s="39"/>
      <c r="F121" s="26" t="str">
        <f>E15</f>
        <v xml:space="preserve"> </v>
      </c>
      <c r="G121" s="39"/>
      <c r="H121" s="39"/>
      <c r="I121" s="31" t="s">
        <v>30</v>
      </c>
      <c r="J121" s="35" t="str">
        <f>E21</f>
        <v xml:space="preserve"> 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28</v>
      </c>
      <c r="D122" s="39"/>
      <c r="E122" s="39"/>
      <c r="F122" s="26" t="str">
        <f>IF(E18="","",E18)</f>
        <v>Vyplň údaj</v>
      </c>
      <c r="G122" s="39"/>
      <c r="H122" s="39"/>
      <c r="I122" s="31" t="s">
        <v>32</v>
      </c>
      <c r="J122" s="35" t="str">
        <f>E24</f>
        <v xml:space="preserve"> 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0.32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11" customFormat="1" ht="29.28" customHeight="1">
      <c r="A124" s="190"/>
      <c r="B124" s="191"/>
      <c r="C124" s="192" t="s">
        <v>111</v>
      </c>
      <c r="D124" s="193" t="s">
        <v>60</v>
      </c>
      <c r="E124" s="193" t="s">
        <v>56</v>
      </c>
      <c r="F124" s="193" t="s">
        <v>57</v>
      </c>
      <c r="G124" s="193" t="s">
        <v>112</v>
      </c>
      <c r="H124" s="193" t="s">
        <v>113</v>
      </c>
      <c r="I124" s="193" t="s">
        <v>114</v>
      </c>
      <c r="J124" s="193" t="s">
        <v>96</v>
      </c>
      <c r="K124" s="194" t="s">
        <v>115</v>
      </c>
      <c r="L124" s="195"/>
      <c r="M124" s="99" t="s">
        <v>1</v>
      </c>
      <c r="N124" s="100" t="s">
        <v>39</v>
      </c>
      <c r="O124" s="100" t="s">
        <v>116</v>
      </c>
      <c r="P124" s="100" t="s">
        <v>117</v>
      </c>
      <c r="Q124" s="100" t="s">
        <v>118</v>
      </c>
      <c r="R124" s="100" t="s">
        <v>119</v>
      </c>
      <c r="S124" s="100" t="s">
        <v>120</v>
      </c>
      <c r="T124" s="101" t="s">
        <v>121</v>
      </c>
      <c r="U124" s="190"/>
      <c r="V124" s="190"/>
      <c r="W124" s="190"/>
      <c r="X124" s="190"/>
      <c r="Y124" s="190"/>
      <c r="Z124" s="190"/>
      <c r="AA124" s="190"/>
      <c r="AB124" s="190"/>
      <c r="AC124" s="190"/>
      <c r="AD124" s="190"/>
      <c r="AE124" s="190"/>
    </row>
    <row r="125" s="2" customFormat="1" ht="22.8" customHeight="1">
      <c r="A125" s="37"/>
      <c r="B125" s="38"/>
      <c r="C125" s="106" t="s">
        <v>122</v>
      </c>
      <c r="D125" s="39"/>
      <c r="E125" s="39"/>
      <c r="F125" s="39"/>
      <c r="G125" s="39"/>
      <c r="H125" s="39"/>
      <c r="I125" s="39"/>
      <c r="J125" s="196">
        <f>BK125</f>
        <v>0</v>
      </c>
      <c r="K125" s="39"/>
      <c r="L125" s="43"/>
      <c r="M125" s="102"/>
      <c r="N125" s="197"/>
      <c r="O125" s="103"/>
      <c r="P125" s="198">
        <f>P126+P134+P203</f>
        <v>0</v>
      </c>
      <c r="Q125" s="103"/>
      <c r="R125" s="198">
        <f>R126+R134+R203</f>
        <v>1.0323924999999998</v>
      </c>
      <c r="S125" s="103"/>
      <c r="T125" s="199">
        <f>T126+T134+T203</f>
        <v>1.8751200000000001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74</v>
      </c>
      <c r="AU125" s="16" t="s">
        <v>98</v>
      </c>
      <c r="BK125" s="200">
        <f>BK126+BK134+BK203</f>
        <v>0</v>
      </c>
    </row>
    <row r="126" s="12" customFormat="1" ht="25.92" customHeight="1">
      <c r="A126" s="12"/>
      <c r="B126" s="201"/>
      <c r="C126" s="202"/>
      <c r="D126" s="203" t="s">
        <v>74</v>
      </c>
      <c r="E126" s="204" t="s">
        <v>123</v>
      </c>
      <c r="F126" s="204" t="s">
        <v>124</v>
      </c>
      <c r="G126" s="202"/>
      <c r="H126" s="202"/>
      <c r="I126" s="205"/>
      <c r="J126" s="206">
        <f>BK126</f>
        <v>0</v>
      </c>
      <c r="K126" s="202"/>
      <c r="L126" s="207"/>
      <c r="M126" s="208"/>
      <c r="N126" s="209"/>
      <c r="O126" s="209"/>
      <c r="P126" s="210">
        <f>P127</f>
        <v>0</v>
      </c>
      <c r="Q126" s="209"/>
      <c r="R126" s="210">
        <f>R127</f>
        <v>0</v>
      </c>
      <c r="S126" s="209"/>
      <c r="T126" s="211">
        <f>T127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2" t="s">
        <v>8</v>
      </c>
      <c r="AT126" s="213" t="s">
        <v>74</v>
      </c>
      <c r="AU126" s="213" t="s">
        <v>75</v>
      </c>
      <c r="AY126" s="212" t="s">
        <v>125</v>
      </c>
      <c r="BK126" s="214">
        <f>BK127</f>
        <v>0</v>
      </c>
    </row>
    <row r="127" s="12" customFormat="1" ht="22.8" customHeight="1">
      <c r="A127" s="12"/>
      <c r="B127" s="201"/>
      <c r="C127" s="202"/>
      <c r="D127" s="203" t="s">
        <v>74</v>
      </c>
      <c r="E127" s="215" t="s">
        <v>164</v>
      </c>
      <c r="F127" s="215" t="s">
        <v>165</v>
      </c>
      <c r="G127" s="202"/>
      <c r="H127" s="202"/>
      <c r="I127" s="205"/>
      <c r="J127" s="216">
        <f>BK127</f>
        <v>0</v>
      </c>
      <c r="K127" s="202"/>
      <c r="L127" s="207"/>
      <c r="M127" s="208"/>
      <c r="N127" s="209"/>
      <c r="O127" s="209"/>
      <c r="P127" s="210">
        <f>SUM(P128:P133)</f>
        <v>0</v>
      </c>
      <c r="Q127" s="209"/>
      <c r="R127" s="210">
        <f>SUM(R128:R133)</f>
        <v>0</v>
      </c>
      <c r="S127" s="209"/>
      <c r="T127" s="211">
        <f>SUM(T128:T133)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2" t="s">
        <v>8</v>
      </c>
      <c r="AT127" s="213" t="s">
        <v>74</v>
      </c>
      <c r="AU127" s="213" t="s">
        <v>8</v>
      </c>
      <c r="AY127" s="212" t="s">
        <v>125</v>
      </c>
      <c r="BK127" s="214">
        <f>SUM(BK128:BK133)</f>
        <v>0</v>
      </c>
    </row>
    <row r="128" s="2" customFormat="1" ht="24.15" customHeight="1">
      <c r="A128" s="37"/>
      <c r="B128" s="38"/>
      <c r="C128" s="217" t="s">
        <v>8</v>
      </c>
      <c r="D128" s="217" t="s">
        <v>128</v>
      </c>
      <c r="E128" s="218" t="s">
        <v>166</v>
      </c>
      <c r="F128" s="219" t="s">
        <v>167</v>
      </c>
      <c r="G128" s="220" t="s">
        <v>168</v>
      </c>
      <c r="H128" s="221">
        <v>1.875</v>
      </c>
      <c r="I128" s="222"/>
      <c r="J128" s="223">
        <f>ROUND(I128*H128,0)</f>
        <v>0</v>
      </c>
      <c r="K128" s="219" t="s">
        <v>169</v>
      </c>
      <c r="L128" s="43"/>
      <c r="M128" s="224" t="s">
        <v>1</v>
      </c>
      <c r="N128" s="225" t="s">
        <v>40</v>
      </c>
      <c r="O128" s="90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8" t="s">
        <v>133</v>
      </c>
      <c r="AT128" s="228" t="s">
        <v>128</v>
      </c>
      <c r="AU128" s="228" t="s">
        <v>84</v>
      </c>
      <c r="AY128" s="16" t="s">
        <v>125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6" t="s">
        <v>8</v>
      </c>
      <c r="BK128" s="229">
        <f>ROUND(I128*H128,0)</f>
        <v>0</v>
      </c>
      <c r="BL128" s="16" t="s">
        <v>133</v>
      </c>
      <c r="BM128" s="228" t="s">
        <v>343</v>
      </c>
    </row>
    <row r="129" s="2" customFormat="1" ht="24.15" customHeight="1">
      <c r="A129" s="37"/>
      <c r="B129" s="38"/>
      <c r="C129" s="217" t="s">
        <v>84</v>
      </c>
      <c r="D129" s="217" t="s">
        <v>128</v>
      </c>
      <c r="E129" s="218" t="s">
        <v>171</v>
      </c>
      <c r="F129" s="219" t="s">
        <v>172</v>
      </c>
      <c r="G129" s="220" t="s">
        <v>168</v>
      </c>
      <c r="H129" s="221">
        <v>1.875</v>
      </c>
      <c r="I129" s="222"/>
      <c r="J129" s="223">
        <f>ROUND(I129*H129,0)</f>
        <v>0</v>
      </c>
      <c r="K129" s="219" t="s">
        <v>169</v>
      </c>
      <c r="L129" s="43"/>
      <c r="M129" s="224" t="s">
        <v>1</v>
      </c>
      <c r="N129" s="225" t="s">
        <v>40</v>
      </c>
      <c r="O129" s="90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28" t="s">
        <v>133</v>
      </c>
      <c r="AT129" s="228" t="s">
        <v>128</v>
      </c>
      <c r="AU129" s="228" t="s">
        <v>84</v>
      </c>
      <c r="AY129" s="16" t="s">
        <v>125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6" t="s">
        <v>8</v>
      </c>
      <c r="BK129" s="229">
        <f>ROUND(I129*H129,0)</f>
        <v>0</v>
      </c>
      <c r="BL129" s="16" t="s">
        <v>133</v>
      </c>
      <c r="BM129" s="228" t="s">
        <v>344</v>
      </c>
    </row>
    <row r="130" s="2" customFormat="1" ht="33" customHeight="1">
      <c r="A130" s="37"/>
      <c r="B130" s="38"/>
      <c r="C130" s="217" t="s">
        <v>140</v>
      </c>
      <c r="D130" s="217" t="s">
        <v>128</v>
      </c>
      <c r="E130" s="218" t="s">
        <v>175</v>
      </c>
      <c r="F130" s="219" t="s">
        <v>176</v>
      </c>
      <c r="G130" s="220" t="s">
        <v>168</v>
      </c>
      <c r="H130" s="221">
        <v>28.125</v>
      </c>
      <c r="I130" s="222"/>
      <c r="J130" s="223">
        <f>ROUND(I130*H130,0)</f>
        <v>0</v>
      </c>
      <c r="K130" s="219" t="s">
        <v>169</v>
      </c>
      <c r="L130" s="43"/>
      <c r="M130" s="224" t="s">
        <v>1</v>
      </c>
      <c r="N130" s="225" t="s">
        <v>40</v>
      </c>
      <c r="O130" s="90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8" t="s">
        <v>133</v>
      </c>
      <c r="AT130" s="228" t="s">
        <v>128</v>
      </c>
      <c r="AU130" s="228" t="s">
        <v>84</v>
      </c>
      <c r="AY130" s="16" t="s">
        <v>125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6" t="s">
        <v>8</v>
      </c>
      <c r="BK130" s="229">
        <f>ROUND(I130*H130,0)</f>
        <v>0</v>
      </c>
      <c r="BL130" s="16" t="s">
        <v>133</v>
      </c>
      <c r="BM130" s="228" t="s">
        <v>345</v>
      </c>
    </row>
    <row r="131" s="13" customFormat="1">
      <c r="A131" s="13"/>
      <c r="B131" s="230"/>
      <c r="C131" s="231"/>
      <c r="D131" s="232" t="s">
        <v>135</v>
      </c>
      <c r="E131" s="231"/>
      <c r="F131" s="234" t="s">
        <v>346</v>
      </c>
      <c r="G131" s="231"/>
      <c r="H131" s="235">
        <v>28.125</v>
      </c>
      <c r="I131" s="236"/>
      <c r="J131" s="231"/>
      <c r="K131" s="231"/>
      <c r="L131" s="237"/>
      <c r="M131" s="238"/>
      <c r="N131" s="239"/>
      <c r="O131" s="239"/>
      <c r="P131" s="239"/>
      <c r="Q131" s="239"/>
      <c r="R131" s="239"/>
      <c r="S131" s="239"/>
      <c r="T131" s="240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1" t="s">
        <v>135</v>
      </c>
      <c r="AU131" s="241" t="s">
        <v>84</v>
      </c>
      <c r="AV131" s="13" t="s">
        <v>84</v>
      </c>
      <c r="AW131" s="13" t="s">
        <v>4</v>
      </c>
      <c r="AX131" s="13" t="s">
        <v>8</v>
      </c>
      <c r="AY131" s="241" t="s">
        <v>125</v>
      </c>
    </row>
    <row r="132" s="2" customFormat="1" ht="33" customHeight="1">
      <c r="A132" s="37"/>
      <c r="B132" s="38"/>
      <c r="C132" s="217" t="s">
        <v>133</v>
      </c>
      <c r="D132" s="217" t="s">
        <v>128</v>
      </c>
      <c r="E132" s="218" t="s">
        <v>180</v>
      </c>
      <c r="F132" s="219" t="s">
        <v>181</v>
      </c>
      <c r="G132" s="220" t="s">
        <v>168</v>
      </c>
      <c r="H132" s="221">
        <v>0.13</v>
      </c>
      <c r="I132" s="222"/>
      <c r="J132" s="223">
        <f>ROUND(I132*H132,0)</f>
        <v>0</v>
      </c>
      <c r="K132" s="219" t="s">
        <v>132</v>
      </c>
      <c r="L132" s="43"/>
      <c r="M132" s="224" t="s">
        <v>1</v>
      </c>
      <c r="N132" s="225" t="s">
        <v>40</v>
      </c>
      <c r="O132" s="90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8" t="s">
        <v>133</v>
      </c>
      <c r="AT132" s="228" t="s">
        <v>128</v>
      </c>
      <c r="AU132" s="228" t="s">
        <v>84</v>
      </c>
      <c r="AY132" s="16" t="s">
        <v>125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6" t="s">
        <v>8</v>
      </c>
      <c r="BK132" s="229">
        <f>ROUND(I132*H132,0)</f>
        <v>0</v>
      </c>
      <c r="BL132" s="16" t="s">
        <v>133</v>
      </c>
      <c r="BM132" s="228" t="s">
        <v>347</v>
      </c>
    </row>
    <row r="133" s="2" customFormat="1" ht="37.8" customHeight="1">
      <c r="A133" s="37"/>
      <c r="B133" s="38"/>
      <c r="C133" s="217" t="s">
        <v>150</v>
      </c>
      <c r="D133" s="217" t="s">
        <v>128</v>
      </c>
      <c r="E133" s="218" t="s">
        <v>183</v>
      </c>
      <c r="F133" s="219" t="s">
        <v>184</v>
      </c>
      <c r="G133" s="220" t="s">
        <v>168</v>
      </c>
      <c r="H133" s="221">
        <v>1.5940000000000001</v>
      </c>
      <c r="I133" s="222"/>
      <c r="J133" s="223">
        <f>ROUND(I133*H133,0)</f>
        <v>0</v>
      </c>
      <c r="K133" s="219" t="s">
        <v>169</v>
      </c>
      <c r="L133" s="43"/>
      <c r="M133" s="224" t="s">
        <v>1</v>
      </c>
      <c r="N133" s="225" t="s">
        <v>40</v>
      </c>
      <c r="O133" s="90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8" t="s">
        <v>133</v>
      </c>
      <c r="AT133" s="228" t="s">
        <v>128</v>
      </c>
      <c r="AU133" s="228" t="s">
        <v>84</v>
      </c>
      <c r="AY133" s="16" t="s">
        <v>125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6" t="s">
        <v>8</v>
      </c>
      <c r="BK133" s="229">
        <f>ROUND(I133*H133,0)</f>
        <v>0</v>
      </c>
      <c r="BL133" s="16" t="s">
        <v>133</v>
      </c>
      <c r="BM133" s="228" t="s">
        <v>348</v>
      </c>
    </row>
    <row r="134" s="12" customFormat="1" ht="25.92" customHeight="1">
      <c r="A134" s="12"/>
      <c r="B134" s="201"/>
      <c r="C134" s="202"/>
      <c r="D134" s="203" t="s">
        <v>74</v>
      </c>
      <c r="E134" s="204" t="s">
        <v>192</v>
      </c>
      <c r="F134" s="204" t="s">
        <v>193</v>
      </c>
      <c r="G134" s="202"/>
      <c r="H134" s="202"/>
      <c r="I134" s="205"/>
      <c r="J134" s="206">
        <f>BK134</f>
        <v>0</v>
      </c>
      <c r="K134" s="202"/>
      <c r="L134" s="207"/>
      <c r="M134" s="208"/>
      <c r="N134" s="209"/>
      <c r="O134" s="209"/>
      <c r="P134" s="210">
        <f>P135+P168+P176+P190</f>
        <v>0</v>
      </c>
      <c r="Q134" s="209"/>
      <c r="R134" s="210">
        <f>R135+R168+R176+R190</f>
        <v>1.0323924999999998</v>
      </c>
      <c r="S134" s="209"/>
      <c r="T134" s="211">
        <f>T135+T168+T176+T190</f>
        <v>1.8751200000000001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2" t="s">
        <v>84</v>
      </c>
      <c r="AT134" s="213" t="s">
        <v>74</v>
      </c>
      <c r="AU134" s="213" t="s">
        <v>75</v>
      </c>
      <c r="AY134" s="212" t="s">
        <v>125</v>
      </c>
      <c r="BK134" s="214">
        <f>BK135+BK168+BK176+BK190</f>
        <v>0</v>
      </c>
    </row>
    <row r="135" s="12" customFormat="1" ht="22.8" customHeight="1">
      <c r="A135" s="12"/>
      <c r="B135" s="201"/>
      <c r="C135" s="202"/>
      <c r="D135" s="203" t="s">
        <v>74</v>
      </c>
      <c r="E135" s="215" t="s">
        <v>194</v>
      </c>
      <c r="F135" s="215" t="s">
        <v>195</v>
      </c>
      <c r="G135" s="202"/>
      <c r="H135" s="202"/>
      <c r="I135" s="205"/>
      <c r="J135" s="216">
        <f>BK135</f>
        <v>0</v>
      </c>
      <c r="K135" s="202"/>
      <c r="L135" s="207"/>
      <c r="M135" s="208"/>
      <c r="N135" s="209"/>
      <c r="O135" s="209"/>
      <c r="P135" s="210">
        <f>SUM(P136:P167)</f>
        <v>0</v>
      </c>
      <c r="Q135" s="209"/>
      <c r="R135" s="210">
        <f>SUM(R136:R167)</f>
        <v>0.56650250000000002</v>
      </c>
      <c r="S135" s="209"/>
      <c r="T135" s="211">
        <f>SUM(T136:T167)</f>
        <v>1.5940000000000001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2" t="s">
        <v>84</v>
      </c>
      <c r="AT135" s="213" t="s">
        <v>74</v>
      </c>
      <c r="AU135" s="213" t="s">
        <v>8</v>
      </c>
      <c r="AY135" s="212" t="s">
        <v>125</v>
      </c>
      <c r="BK135" s="214">
        <f>SUM(BK136:BK167)</f>
        <v>0</v>
      </c>
    </row>
    <row r="136" s="2" customFormat="1" ht="24.15" customHeight="1">
      <c r="A136" s="37"/>
      <c r="B136" s="38"/>
      <c r="C136" s="217" t="s">
        <v>126</v>
      </c>
      <c r="D136" s="217" t="s">
        <v>128</v>
      </c>
      <c r="E136" s="218" t="s">
        <v>197</v>
      </c>
      <c r="F136" s="219" t="s">
        <v>198</v>
      </c>
      <c r="G136" s="220" t="s">
        <v>158</v>
      </c>
      <c r="H136" s="221">
        <v>2</v>
      </c>
      <c r="I136" s="222"/>
      <c r="J136" s="223">
        <f>ROUND(I136*H136,0)</f>
        <v>0</v>
      </c>
      <c r="K136" s="219" t="s">
        <v>169</v>
      </c>
      <c r="L136" s="43"/>
      <c r="M136" s="224" t="s">
        <v>1</v>
      </c>
      <c r="N136" s="225" t="s">
        <v>40</v>
      </c>
      <c r="O136" s="90"/>
      <c r="P136" s="226">
        <f>O136*H136</f>
        <v>0</v>
      </c>
      <c r="Q136" s="226">
        <v>0</v>
      </c>
      <c r="R136" s="226">
        <f>Q136*H136</f>
        <v>0</v>
      </c>
      <c r="S136" s="226">
        <v>0.00029999999999999997</v>
      </c>
      <c r="T136" s="227">
        <f>S136*H136</f>
        <v>0.00059999999999999995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8" t="s">
        <v>199</v>
      </c>
      <c r="AT136" s="228" t="s">
        <v>128</v>
      </c>
      <c r="AU136" s="228" t="s">
        <v>84</v>
      </c>
      <c r="AY136" s="16" t="s">
        <v>125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6" t="s">
        <v>8</v>
      </c>
      <c r="BK136" s="229">
        <f>ROUND(I136*H136,0)</f>
        <v>0</v>
      </c>
      <c r="BL136" s="16" t="s">
        <v>199</v>
      </c>
      <c r="BM136" s="228" t="s">
        <v>349</v>
      </c>
    </row>
    <row r="137" s="13" customFormat="1">
      <c r="A137" s="13"/>
      <c r="B137" s="230"/>
      <c r="C137" s="231"/>
      <c r="D137" s="232" t="s">
        <v>135</v>
      </c>
      <c r="E137" s="233" t="s">
        <v>1</v>
      </c>
      <c r="F137" s="234" t="s">
        <v>350</v>
      </c>
      <c r="G137" s="231"/>
      <c r="H137" s="235">
        <v>2</v>
      </c>
      <c r="I137" s="236"/>
      <c r="J137" s="231"/>
      <c r="K137" s="231"/>
      <c r="L137" s="237"/>
      <c r="M137" s="238"/>
      <c r="N137" s="239"/>
      <c r="O137" s="239"/>
      <c r="P137" s="239"/>
      <c r="Q137" s="239"/>
      <c r="R137" s="239"/>
      <c r="S137" s="239"/>
      <c r="T137" s="24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1" t="s">
        <v>135</v>
      </c>
      <c r="AU137" s="241" t="s">
        <v>84</v>
      </c>
      <c r="AV137" s="13" t="s">
        <v>84</v>
      </c>
      <c r="AW137" s="13" t="s">
        <v>31</v>
      </c>
      <c r="AX137" s="13" t="s">
        <v>8</v>
      </c>
      <c r="AY137" s="241" t="s">
        <v>125</v>
      </c>
    </row>
    <row r="138" s="2" customFormat="1" ht="16.5" customHeight="1">
      <c r="A138" s="37"/>
      <c r="B138" s="38"/>
      <c r="C138" s="217" t="s">
        <v>160</v>
      </c>
      <c r="D138" s="217" t="s">
        <v>128</v>
      </c>
      <c r="E138" s="218" t="s">
        <v>203</v>
      </c>
      <c r="F138" s="219" t="s">
        <v>204</v>
      </c>
      <c r="G138" s="220" t="s">
        <v>205</v>
      </c>
      <c r="H138" s="221">
        <v>30</v>
      </c>
      <c r="I138" s="222"/>
      <c r="J138" s="223">
        <f>ROUND(I138*H138,0)</f>
        <v>0</v>
      </c>
      <c r="K138" s="219" t="s">
        <v>169</v>
      </c>
      <c r="L138" s="43"/>
      <c r="M138" s="224" t="s">
        <v>1</v>
      </c>
      <c r="N138" s="225" t="s">
        <v>40</v>
      </c>
      <c r="O138" s="90"/>
      <c r="P138" s="226">
        <f>O138*H138</f>
        <v>0</v>
      </c>
      <c r="Q138" s="226">
        <v>0</v>
      </c>
      <c r="R138" s="226">
        <f>Q138*H138</f>
        <v>0</v>
      </c>
      <c r="S138" s="226">
        <v>0.0015</v>
      </c>
      <c r="T138" s="227">
        <f>S138*H138</f>
        <v>0.044999999999999998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8" t="s">
        <v>199</v>
      </c>
      <c r="AT138" s="228" t="s">
        <v>128</v>
      </c>
      <c r="AU138" s="228" t="s">
        <v>84</v>
      </c>
      <c r="AY138" s="16" t="s">
        <v>125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6" t="s">
        <v>8</v>
      </c>
      <c r="BK138" s="229">
        <f>ROUND(I138*H138,0)</f>
        <v>0</v>
      </c>
      <c r="BL138" s="16" t="s">
        <v>199</v>
      </c>
      <c r="BM138" s="228" t="s">
        <v>351</v>
      </c>
    </row>
    <row r="139" s="13" customFormat="1">
      <c r="A139" s="13"/>
      <c r="B139" s="230"/>
      <c r="C139" s="231"/>
      <c r="D139" s="232" t="s">
        <v>135</v>
      </c>
      <c r="E139" s="233" t="s">
        <v>1</v>
      </c>
      <c r="F139" s="234" t="s">
        <v>352</v>
      </c>
      <c r="G139" s="231"/>
      <c r="H139" s="235">
        <v>30</v>
      </c>
      <c r="I139" s="236"/>
      <c r="J139" s="231"/>
      <c r="K139" s="231"/>
      <c r="L139" s="237"/>
      <c r="M139" s="238"/>
      <c r="N139" s="239"/>
      <c r="O139" s="239"/>
      <c r="P139" s="239"/>
      <c r="Q139" s="239"/>
      <c r="R139" s="239"/>
      <c r="S139" s="239"/>
      <c r="T139" s="24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1" t="s">
        <v>135</v>
      </c>
      <c r="AU139" s="241" t="s">
        <v>84</v>
      </c>
      <c r="AV139" s="13" t="s">
        <v>84</v>
      </c>
      <c r="AW139" s="13" t="s">
        <v>31</v>
      </c>
      <c r="AX139" s="13" t="s">
        <v>8</v>
      </c>
      <c r="AY139" s="241" t="s">
        <v>125</v>
      </c>
    </row>
    <row r="140" s="2" customFormat="1" ht="24.15" customHeight="1">
      <c r="A140" s="37"/>
      <c r="B140" s="38"/>
      <c r="C140" s="217" t="s">
        <v>144</v>
      </c>
      <c r="D140" s="217" t="s">
        <v>128</v>
      </c>
      <c r="E140" s="218" t="s">
        <v>212</v>
      </c>
      <c r="F140" s="219" t="s">
        <v>213</v>
      </c>
      <c r="G140" s="220" t="s">
        <v>131</v>
      </c>
      <c r="H140" s="221">
        <v>150</v>
      </c>
      <c r="I140" s="222"/>
      <c r="J140" s="223">
        <f>ROUND(I140*H140,0)</f>
        <v>0</v>
      </c>
      <c r="K140" s="219" t="s">
        <v>169</v>
      </c>
      <c r="L140" s="43"/>
      <c r="M140" s="224" t="s">
        <v>1</v>
      </c>
      <c r="N140" s="225" t="s">
        <v>40</v>
      </c>
      <c r="O140" s="90"/>
      <c r="P140" s="226">
        <f>O140*H140</f>
        <v>0</v>
      </c>
      <c r="Q140" s="226">
        <v>0.00019000000000000001</v>
      </c>
      <c r="R140" s="226">
        <f>Q140*H140</f>
        <v>0.028500000000000001</v>
      </c>
      <c r="S140" s="226">
        <v>0</v>
      </c>
      <c r="T140" s="227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8" t="s">
        <v>199</v>
      </c>
      <c r="AT140" s="228" t="s">
        <v>128</v>
      </c>
      <c r="AU140" s="228" t="s">
        <v>84</v>
      </c>
      <c r="AY140" s="16" t="s">
        <v>125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6" t="s">
        <v>8</v>
      </c>
      <c r="BK140" s="229">
        <f>ROUND(I140*H140,0)</f>
        <v>0</v>
      </c>
      <c r="BL140" s="16" t="s">
        <v>199</v>
      </c>
      <c r="BM140" s="228" t="s">
        <v>353</v>
      </c>
    </row>
    <row r="141" s="13" customFormat="1">
      <c r="A141" s="13"/>
      <c r="B141" s="230"/>
      <c r="C141" s="231"/>
      <c r="D141" s="232" t="s">
        <v>135</v>
      </c>
      <c r="E141" s="233" t="s">
        <v>1</v>
      </c>
      <c r="F141" s="234" t="s">
        <v>354</v>
      </c>
      <c r="G141" s="231"/>
      <c r="H141" s="235">
        <v>121</v>
      </c>
      <c r="I141" s="236"/>
      <c r="J141" s="231"/>
      <c r="K141" s="231"/>
      <c r="L141" s="237"/>
      <c r="M141" s="238"/>
      <c r="N141" s="239"/>
      <c r="O141" s="239"/>
      <c r="P141" s="239"/>
      <c r="Q141" s="239"/>
      <c r="R141" s="239"/>
      <c r="S141" s="239"/>
      <c r="T141" s="24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1" t="s">
        <v>135</v>
      </c>
      <c r="AU141" s="241" t="s">
        <v>84</v>
      </c>
      <c r="AV141" s="13" t="s">
        <v>84</v>
      </c>
      <c r="AW141" s="13" t="s">
        <v>31</v>
      </c>
      <c r="AX141" s="13" t="s">
        <v>75</v>
      </c>
      <c r="AY141" s="241" t="s">
        <v>125</v>
      </c>
    </row>
    <row r="142" s="13" customFormat="1">
      <c r="A142" s="13"/>
      <c r="B142" s="230"/>
      <c r="C142" s="231"/>
      <c r="D142" s="232" t="s">
        <v>135</v>
      </c>
      <c r="E142" s="233" t="s">
        <v>1</v>
      </c>
      <c r="F142" s="234" t="s">
        <v>355</v>
      </c>
      <c r="G142" s="231"/>
      <c r="H142" s="235">
        <v>24</v>
      </c>
      <c r="I142" s="236"/>
      <c r="J142" s="231"/>
      <c r="K142" s="231"/>
      <c r="L142" s="237"/>
      <c r="M142" s="238"/>
      <c r="N142" s="239"/>
      <c r="O142" s="239"/>
      <c r="P142" s="239"/>
      <c r="Q142" s="239"/>
      <c r="R142" s="239"/>
      <c r="S142" s="239"/>
      <c r="T142" s="24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1" t="s">
        <v>135</v>
      </c>
      <c r="AU142" s="241" t="s">
        <v>84</v>
      </c>
      <c r="AV142" s="13" t="s">
        <v>84</v>
      </c>
      <c r="AW142" s="13" t="s">
        <v>31</v>
      </c>
      <c r="AX142" s="13" t="s">
        <v>75</v>
      </c>
      <c r="AY142" s="241" t="s">
        <v>125</v>
      </c>
    </row>
    <row r="143" s="13" customFormat="1">
      <c r="A143" s="13"/>
      <c r="B143" s="230"/>
      <c r="C143" s="231"/>
      <c r="D143" s="232" t="s">
        <v>135</v>
      </c>
      <c r="E143" s="233" t="s">
        <v>1</v>
      </c>
      <c r="F143" s="234" t="s">
        <v>356</v>
      </c>
      <c r="G143" s="231"/>
      <c r="H143" s="235">
        <v>5</v>
      </c>
      <c r="I143" s="236"/>
      <c r="J143" s="231"/>
      <c r="K143" s="231"/>
      <c r="L143" s="237"/>
      <c r="M143" s="238"/>
      <c r="N143" s="239"/>
      <c r="O143" s="239"/>
      <c r="P143" s="239"/>
      <c r="Q143" s="239"/>
      <c r="R143" s="239"/>
      <c r="S143" s="239"/>
      <c r="T143" s="24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1" t="s">
        <v>135</v>
      </c>
      <c r="AU143" s="241" t="s">
        <v>84</v>
      </c>
      <c r="AV143" s="13" t="s">
        <v>84</v>
      </c>
      <c r="AW143" s="13" t="s">
        <v>31</v>
      </c>
      <c r="AX143" s="13" t="s">
        <v>75</v>
      </c>
      <c r="AY143" s="241" t="s">
        <v>125</v>
      </c>
    </row>
    <row r="144" s="14" customFormat="1">
      <c r="A144" s="14"/>
      <c r="B144" s="252"/>
      <c r="C144" s="253"/>
      <c r="D144" s="232" t="s">
        <v>135</v>
      </c>
      <c r="E144" s="254" t="s">
        <v>1</v>
      </c>
      <c r="F144" s="255" t="s">
        <v>211</v>
      </c>
      <c r="G144" s="253"/>
      <c r="H144" s="256">
        <v>150</v>
      </c>
      <c r="I144" s="257"/>
      <c r="J144" s="253"/>
      <c r="K144" s="253"/>
      <c r="L144" s="258"/>
      <c r="M144" s="259"/>
      <c r="N144" s="260"/>
      <c r="O144" s="260"/>
      <c r="P144" s="260"/>
      <c r="Q144" s="260"/>
      <c r="R144" s="260"/>
      <c r="S144" s="260"/>
      <c r="T144" s="261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2" t="s">
        <v>135</v>
      </c>
      <c r="AU144" s="262" t="s">
        <v>84</v>
      </c>
      <c r="AV144" s="14" t="s">
        <v>133</v>
      </c>
      <c r="AW144" s="14" t="s">
        <v>31</v>
      </c>
      <c r="AX144" s="14" t="s">
        <v>8</v>
      </c>
      <c r="AY144" s="262" t="s">
        <v>125</v>
      </c>
    </row>
    <row r="145" s="2" customFormat="1" ht="24.15" customHeight="1">
      <c r="A145" s="37"/>
      <c r="B145" s="38"/>
      <c r="C145" s="242" t="s">
        <v>154</v>
      </c>
      <c r="D145" s="242" t="s">
        <v>141</v>
      </c>
      <c r="E145" s="243" t="s">
        <v>220</v>
      </c>
      <c r="F145" s="244" t="s">
        <v>221</v>
      </c>
      <c r="G145" s="245" t="s">
        <v>131</v>
      </c>
      <c r="H145" s="246">
        <v>174.82499999999999</v>
      </c>
      <c r="I145" s="247"/>
      <c r="J145" s="248">
        <f>ROUND(I145*H145,0)</f>
        <v>0</v>
      </c>
      <c r="K145" s="244" t="s">
        <v>169</v>
      </c>
      <c r="L145" s="249"/>
      <c r="M145" s="250" t="s">
        <v>1</v>
      </c>
      <c r="N145" s="251" t="s">
        <v>40</v>
      </c>
      <c r="O145" s="90"/>
      <c r="P145" s="226">
        <f>O145*H145</f>
        <v>0</v>
      </c>
      <c r="Q145" s="226">
        <v>0.0019</v>
      </c>
      <c r="R145" s="226">
        <f>Q145*H145</f>
        <v>0.3321675</v>
      </c>
      <c r="S145" s="226">
        <v>0</v>
      </c>
      <c r="T145" s="227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8" t="s">
        <v>222</v>
      </c>
      <c r="AT145" s="228" t="s">
        <v>141</v>
      </c>
      <c r="AU145" s="228" t="s">
        <v>84</v>
      </c>
      <c r="AY145" s="16" t="s">
        <v>125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6" t="s">
        <v>8</v>
      </c>
      <c r="BK145" s="229">
        <f>ROUND(I145*H145,0)</f>
        <v>0</v>
      </c>
      <c r="BL145" s="16" t="s">
        <v>199</v>
      </c>
      <c r="BM145" s="228" t="s">
        <v>357</v>
      </c>
    </row>
    <row r="146" s="13" customFormat="1">
      <c r="A146" s="13"/>
      <c r="B146" s="230"/>
      <c r="C146" s="231"/>
      <c r="D146" s="232" t="s">
        <v>135</v>
      </c>
      <c r="E146" s="231"/>
      <c r="F146" s="234" t="s">
        <v>358</v>
      </c>
      <c r="G146" s="231"/>
      <c r="H146" s="235">
        <v>174.82499999999999</v>
      </c>
      <c r="I146" s="236"/>
      <c r="J146" s="231"/>
      <c r="K146" s="231"/>
      <c r="L146" s="237"/>
      <c r="M146" s="238"/>
      <c r="N146" s="239"/>
      <c r="O146" s="239"/>
      <c r="P146" s="239"/>
      <c r="Q146" s="239"/>
      <c r="R146" s="239"/>
      <c r="S146" s="239"/>
      <c r="T146" s="24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1" t="s">
        <v>135</v>
      </c>
      <c r="AU146" s="241" t="s">
        <v>84</v>
      </c>
      <c r="AV146" s="13" t="s">
        <v>84</v>
      </c>
      <c r="AW146" s="13" t="s">
        <v>4</v>
      </c>
      <c r="AX146" s="13" t="s">
        <v>8</v>
      </c>
      <c r="AY146" s="241" t="s">
        <v>125</v>
      </c>
    </row>
    <row r="147" s="2" customFormat="1" ht="24.15" customHeight="1">
      <c r="A147" s="37"/>
      <c r="B147" s="38"/>
      <c r="C147" s="217" t="s">
        <v>174</v>
      </c>
      <c r="D147" s="217" t="s">
        <v>128</v>
      </c>
      <c r="E147" s="218" t="s">
        <v>226</v>
      </c>
      <c r="F147" s="219" t="s">
        <v>227</v>
      </c>
      <c r="G147" s="220" t="s">
        <v>131</v>
      </c>
      <c r="H147" s="221">
        <v>150</v>
      </c>
      <c r="I147" s="222"/>
      <c r="J147" s="223">
        <f>ROUND(I147*H147,0)</f>
        <v>0</v>
      </c>
      <c r="K147" s="219" t="s">
        <v>169</v>
      </c>
      <c r="L147" s="43"/>
      <c r="M147" s="224" t="s">
        <v>1</v>
      </c>
      <c r="N147" s="225" t="s">
        <v>40</v>
      </c>
      <c r="O147" s="90"/>
      <c r="P147" s="226">
        <f>O147*H147</f>
        <v>0</v>
      </c>
      <c r="Q147" s="226">
        <v>0</v>
      </c>
      <c r="R147" s="226">
        <f>Q147*H147</f>
        <v>0</v>
      </c>
      <c r="S147" s="226">
        <v>0.0032000000000000002</v>
      </c>
      <c r="T147" s="227">
        <f>S147*H147</f>
        <v>0.48000000000000004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8" t="s">
        <v>199</v>
      </c>
      <c r="AT147" s="228" t="s">
        <v>128</v>
      </c>
      <c r="AU147" s="228" t="s">
        <v>84</v>
      </c>
      <c r="AY147" s="16" t="s">
        <v>125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6" t="s">
        <v>8</v>
      </c>
      <c r="BK147" s="229">
        <f>ROUND(I147*H147,0)</f>
        <v>0</v>
      </c>
      <c r="BL147" s="16" t="s">
        <v>199</v>
      </c>
      <c r="BM147" s="228" t="s">
        <v>359</v>
      </c>
    </row>
    <row r="148" s="2" customFormat="1">
      <c r="A148" s="37"/>
      <c r="B148" s="38"/>
      <c r="C148" s="39"/>
      <c r="D148" s="232" t="s">
        <v>229</v>
      </c>
      <c r="E148" s="39"/>
      <c r="F148" s="263" t="s">
        <v>230</v>
      </c>
      <c r="G148" s="39"/>
      <c r="H148" s="39"/>
      <c r="I148" s="264"/>
      <c r="J148" s="39"/>
      <c r="K148" s="39"/>
      <c r="L148" s="43"/>
      <c r="M148" s="265"/>
      <c r="N148" s="266"/>
      <c r="O148" s="90"/>
      <c r="P148" s="90"/>
      <c r="Q148" s="90"/>
      <c r="R148" s="90"/>
      <c r="S148" s="90"/>
      <c r="T148" s="91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229</v>
      </c>
      <c r="AU148" s="16" t="s">
        <v>84</v>
      </c>
    </row>
    <row r="149" s="2" customFormat="1" ht="33" customHeight="1">
      <c r="A149" s="37"/>
      <c r="B149" s="38"/>
      <c r="C149" s="217" t="s">
        <v>179</v>
      </c>
      <c r="D149" s="217" t="s">
        <v>128</v>
      </c>
      <c r="E149" s="218" t="s">
        <v>236</v>
      </c>
      <c r="F149" s="219" t="s">
        <v>237</v>
      </c>
      <c r="G149" s="220" t="s">
        <v>158</v>
      </c>
      <c r="H149" s="221">
        <v>121</v>
      </c>
      <c r="I149" s="222"/>
      <c r="J149" s="223">
        <f>ROUND(I149*H149,0)</f>
        <v>0</v>
      </c>
      <c r="K149" s="219" t="s">
        <v>169</v>
      </c>
      <c r="L149" s="43"/>
      <c r="M149" s="224" t="s">
        <v>1</v>
      </c>
      <c r="N149" s="225" t="s">
        <v>40</v>
      </c>
      <c r="O149" s="90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28" t="s">
        <v>199</v>
      </c>
      <c r="AT149" s="228" t="s">
        <v>128</v>
      </c>
      <c r="AU149" s="228" t="s">
        <v>84</v>
      </c>
      <c r="AY149" s="16" t="s">
        <v>125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6" t="s">
        <v>8</v>
      </c>
      <c r="BK149" s="229">
        <f>ROUND(I149*H149,0)</f>
        <v>0</v>
      </c>
      <c r="BL149" s="16" t="s">
        <v>199</v>
      </c>
      <c r="BM149" s="228" t="s">
        <v>360</v>
      </c>
    </row>
    <row r="150" s="13" customFormat="1">
      <c r="A150" s="13"/>
      <c r="B150" s="230"/>
      <c r="C150" s="231"/>
      <c r="D150" s="232" t="s">
        <v>135</v>
      </c>
      <c r="E150" s="233" t="s">
        <v>1</v>
      </c>
      <c r="F150" s="234" t="s">
        <v>361</v>
      </c>
      <c r="G150" s="231"/>
      <c r="H150" s="235">
        <v>121</v>
      </c>
      <c r="I150" s="236"/>
      <c r="J150" s="231"/>
      <c r="K150" s="231"/>
      <c r="L150" s="237"/>
      <c r="M150" s="238"/>
      <c r="N150" s="239"/>
      <c r="O150" s="239"/>
      <c r="P150" s="239"/>
      <c r="Q150" s="239"/>
      <c r="R150" s="239"/>
      <c r="S150" s="239"/>
      <c r="T150" s="24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1" t="s">
        <v>135</v>
      </c>
      <c r="AU150" s="241" t="s">
        <v>84</v>
      </c>
      <c r="AV150" s="13" t="s">
        <v>84</v>
      </c>
      <c r="AW150" s="13" t="s">
        <v>31</v>
      </c>
      <c r="AX150" s="13" t="s">
        <v>8</v>
      </c>
      <c r="AY150" s="241" t="s">
        <v>125</v>
      </c>
    </row>
    <row r="151" s="2" customFormat="1" ht="21.75" customHeight="1">
      <c r="A151" s="37"/>
      <c r="B151" s="38"/>
      <c r="C151" s="242" t="s">
        <v>9</v>
      </c>
      <c r="D151" s="242" t="s">
        <v>141</v>
      </c>
      <c r="E151" s="243" t="s">
        <v>240</v>
      </c>
      <c r="F151" s="244" t="s">
        <v>241</v>
      </c>
      <c r="G151" s="245" t="s">
        <v>158</v>
      </c>
      <c r="H151" s="246">
        <v>128</v>
      </c>
      <c r="I151" s="247"/>
      <c r="J151" s="248">
        <f>ROUND(I151*H151,0)</f>
        <v>0</v>
      </c>
      <c r="K151" s="244" t="s">
        <v>169</v>
      </c>
      <c r="L151" s="249"/>
      <c r="M151" s="250" t="s">
        <v>1</v>
      </c>
      <c r="N151" s="251" t="s">
        <v>40</v>
      </c>
      <c r="O151" s="90"/>
      <c r="P151" s="226">
        <f>O151*H151</f>
        <v>0</v>
      </c>
      <c r="Q151" s="226">
        <v>6.9999999999999994E-05</v>
      </c>
      <c r="R151" s="226">
        <f>Q151*H151</f>
        <v>0.0089599999999999992</v>
      </c>
      <c r="S151" s="226">
        <v>0</v>
      </c>
      <c r="T151" s="227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28" t="s">
        <v>222</v>
      </c>
      <c r="AT151" s="228" t="s">
        <v>141</v>
      </c>
      <c r="AU151" s="228" t="s">
        <v>84</v>
      </c>
      <c r="AY151" s="16" t="s">
        <v>125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6" t="s">
        <v>8</v>
      </c>
      <c r="BK151" s="229">
        <f>ROUND(I151*H151,0)</f>
        <v>0</v>
      </c>
      <c r="BL151" s="16" t="s">
        <v>199</v>
      </c>
      <c r="BM151" s="228" t="s">
        <v>362</v>
      </c>
    </row>
    <row r="152" s="2" customFormat="1">
      <c r="A152" s="37"/>
      <c r="B152" s="38"/>
      <c r="C152" s="39"/>
      <c r="D152" s="232" t="s">
        <v>229</v>
      </c>
      <c r="E152" s="39"/>
      <c r="F152" s="263" t="s">
        <v>243</v>
      </c>
      <c r="G152" s="39"/>
      <c r="H152" s="39"/>
      <c r="I152" s="264"/>
      <c r="J152" s="39"/>
      <c r="K152" s="39"/>
      <c r="L152" s="43"/>
      <c r="M152" s="265"/>
      <c r="N152" s="266"/>
      <c r="O152" s="90"/>
      <c r="P152" s="90"/>
      <c r="Q152" s="90"/>
      <c r="R152" s="90"/>
      <c r="S152" s="90"/>
      <c r="T152" s="91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6" t="s">
        <v>229</v>
      </c>
      <c r="AU152" s="16" t="s">
        <v>84</v>
      </c>
    </row>
    <row r="153" s="13" customFormat="1">
      <c r="A153" s="13"/>
      <c r="B153" s="230"/>
      <c r="C153" s="231"/>
      <c r="D153" s="232" t="s">
        <v>135</v>
      </c>
      <c r="E153" s="231"/>
      <c r="F153" s="234" t="s">
        <v>363</v>
      </c>
      <c r="G153" s="231"/>
      <c r="H153" s="235">
        <v>128</v>
      </c>
      <c r="I153" s="236"/>
      <c r="J153" s="231"/>
      <c r="K153" s="231"/>
      <c r="L153" s="237"/>
      <c r="M153" s="238"/>
      <c r="N153" s="239"/>
      <c r="O153" s="239"/>
      <c r="P153" s="239"/>
      <c r="Q153" s="239"/>
      <c r="R153" s="239"/>
      <c r="S153" s="239"/>
      <c r="T153" s="24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1" t="s">
        <v>135</v>
      </c>
      <c r="AU153" s="241" t="s">
        <v>84</v>
      </c>
      <c r="AV153" s="13" t="s">
        <v>84</v>
      </c>
      <c r="AW153" s="13" t="s">
        <v>4</v>
      </c>
      <c r="AX153" s="13" t="s">
        <v>8</v>
      </c>
      <c r="AY153" s="241" t="s">
        <v>125</v>
      </c>
    </row>
    <row r="154" s="2" customFormat="1" ht="37.8" customHeight="1">
      <c r="A154" s="37"/>
      <c r="B154" s="38"/>
      <c r="C154" s="217" t="s">
        <v>188</v>
      </c>
      <c r="D154" s="217" t="s">
        <v>128</v>
      </c>
      <c r="E154" s="218" t="s">
        <v>246</v>
      </c>
      <c r="F154" s="219" t="s">
        <v>247</v>
      </c>
      <c r="G154" s="220" t="s">
        <v>205</v>
      </c>
      <c r="H154" s="221">
        <v>126</v>
      </c>
      <c r="I154" s="222"/>
      <c r="J154" s="223">
        <f>ROUND(I154*H154,0)</f>
        <v>0</v>
      </c>
      <c r="K154" s="219" t="s">
        <v>169</v>
      </c>
      <c r="L154" s="43"/>
      <c r="M154" s="224" t="s">
        <v>1</v>
      </c>
      <c r="N154" s="225" t="s">
        <v>40</v>
      </c>
      <c r="O154" s="90"/>
      <c r="P154" s="226">
        <f>O154*H154</f>
        <v>0</v>
      </c>
      <c r="Q154" s="226">
        <v>0.00115</v>
      </c>
      <c r="R154" s="226">
        <f>Q154*H154</f>
        <v>0.1449</v>
      </c>
      <c r="S154" s="226">
        <v>0</v>
      </c>
      <c r="T154" s="227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28" t="s">
        <v>199</v>
      </c>
      <c r="AT154" s="228" t="s">
        <v>128</v>
      </c>
      <c r="AU154" s="228" t="s">
        <v>84</v>
      </c>
      <c r="AY154" s="16" t="s">
        <v>125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6" t="s">
        <v>8</v>
      </c>
      <c r="BK154" s="229">
        <f>ROUND(I154*H154,0)</f>
        <v>0</v>
      </c>
      <c r="BL154" s="16" t="s">
        <v>199</v>
      </c>
      <c r="BM154" s="228" t="s">
        <v>364</v>
      </c>
    </row>
    <row r="155" s="13" customFormat="1">
      <c r="A155" s="13"/>
      <c r="B155" s="230"/>
      <c r="C155" s="231"/>
      <c r="D155" s="232" t="s">
        <v>135</v>
      </c>
      <c r="E155" s="233" t="s">
        <v>1</v>
      </c>
      <c r="F155" s="234" t="s">
        <v>352</v>
      </c>
      <c r="G155" s="231"/>
      <c r="H155" s="235">
        <v>30</v>
      </c>
      <c r="I155" s="236"/>
      <c r="J155" s="231"/>
      <c r="K155" s="231"/>
      <c r="L155" s="237"/>
      <c r="M155" s="238"/>
      <c r="N155" s="239"/>
      <c r="O155" s="239"/>
      <c r="P155" s="239"/>
      <c r="Q155" s="239"/>
      <c r="R155" s="239"/>
      <c r="S155" s="239"/>
      <c r="T155" s="24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1" t="s">
        <v>135</v>
      </c>
      <c r="AU155" s="241" t="s">
        <v>84</v>
      </c>
      <c r="AV155" s="13" t="s">
        <v>84</v>
      </c>
      <c r="AW155" s="13" t="s">
        <v>31</v>
      </c>
      <c r="AX155" s="13" t="s">
        <v>75</v>
      </c>
      <c r="AY155" s="241" t="s">
        <v>125</v>
      </c>
    </row>
    <row r="156" s="13" customFormat="1">
      <c r="A156" s="13"/>
      <c r="B156" s="230"/>
      <c r="C156" s="231"/>
      <c r="D156" s="232" t="s">
        <v>135</v>
      </c>
      <c r="E156" s="233" t="s">
        <v>1</v>
      </c>
      <c r="F156" s="234" t="s">
        <v>365</v>
      </c>
      <c r="G156" s="231"/>
      <c r="H156" s="235">
        <v>96</v>
      </c>
      <c r="I156" s="236"/>
      <c r="J156" s="231"/>
      <c r="K156" s="231"/>
      <c r="L156" s="237"/>
      <c r="M156" s="238"/>
      <c r="N156" s="239"/>
      <c r="O156" s="239"/>
      <c r="P156" s="239"/>
      <c r="Q156" s="239"/>
      <c r="R156" s="239"/>
      <c r="S156" s="239"/>
      <c r="T156" s="24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1" t="s">
        <v>135</v>
      </c>
      <c r="AU156" s="241" t="s">
        <v>84</v>
      </c>
      <c r="AV156" s="13" t="s">
        <v>84</v>
      </c>
      <c r="AW156" s="13" t="s">
        <v>31</v>
      </c>
      <c r="AX156" s="13" t="s">
        <v>75</v>
      </c>
      <c r="AY156" s="241" t="s">
        <v>125</v>
      </c>
    </row>
    <row r="157" s="14" customFormat="1">
      <c r="A157" s="14"/>
      <c r="B157" s="252"/>
      <c r="C157" s="253"/>
      <c r="D157" s="232" t="s">
        <v>135</v>
      </c>
      <c r="E157" s="254" t="s">
        <v>1</v>
      </c>
      <c r="F157" s="255" t="s">
        <v>211</v>
      </c>
      <c r="G157" s="253"/>
      <c r="H157" s="256">
        <v>126</v>
      </c>
      <c r="I157" s="257"/>
      <c r="J157" s="253"/>
      <c r="K157" s="253"/>
      <c r="L157" s="258"/>
      <c r="M157" s="259"/>
      <c r="N157" s="260"/>
      <c r="O157" s="260"/>
      <c r="P157" s="260"/>
      <c r="Q157" s="260"/>
      <c r="R157" s="260"/>
      <c r="S157" s="260"/>
      <c r="T157" s="261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2" t="s">
        <v>135</v>
      </c>
      <c r="AU157" s="262" t="s">
        <v>84</v>
      </c>
      <c r="AV157" s="14" t="s">
        <v>133</v>
      </c>
      <c r="AW157" s="14" t="s">
        <v>31</v>
      </c>
      <c r="AX157" s="14" t="s">
        <v>8</v>
      </c>
      <c r="AY157" s="262" t="s">
        <v>125</v>
      </c>
    </row>
    <row r="158" s="2" customFormat="1" ht="24.15" customHeight="1">
      <c r="A158" s="37"/>
      <c r="B158" s="38"/>
      <c r="C158" s="217" t="s">
        <v>196</v>
      </c>
      <c r="D158" s="217" t="s">
        <v>128</v>
      </c>
      <c r="E158" s="218" t="s">
        <v>254</v>
      </c>
      <c r="F158" s="219" t="s">
        <v>255</v>
      </c>
      <c r="G158" s="220" t="s">
        <v>131</v>
      </c>
      <c r="H158" s="221">
        <v>150</v>
      </c>
      <c r="I158" s="222"/>
      <c r="J158" s="223">
        <f>ROUND(I158*H158,0)</f>
        <v>0</v>
      </c>
      <c r="K158" s="219" t="s">
        <v>169</v>
      </c>
      <c r="L158" s="43"/>
      <c r="M158" s="224" t="s">
        <v>1</v>
      </c>
      <c r="N158" s="225" t="s">
        <v>40</v>
      </c>
      <c r="O158" s="90"/>
      <c r="P158" s="226">
        <f>O158*H158</f>
        <v>0</v>
      </c>
      <c r="Q158" s="226">
        <v>0</v>
      </c>
      <c r="R158" s="226">
        <f>Q158*H158</f>
        <v>0</v>
      </c>
      <c r="S158" s="226">
        <v>0</v>
      </c>
      <c r="T158" s="227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8" t="s">
        <v>199</v>
      </c>
      <c r="AT158" s="228" t="s">
        <v>128</v>
      </c>
      <c r="AU158" s="228" t="s">
        <v>84</v>
      </c>
      <c r="AY158" s="16" t="s">
        <v>125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6" t="s">
        <v>8</v>
      </c>
      <c r="BK158" s="229">
        <f>ROUND(I158*H158,0)</f>
        <v>0</v>
      </c>
      <c r="BL158" s="16" t="s">
        <v>199</v>
      </c>
      <c r="BM158" s="228" t="s">
        <v>366</v>
      </c>
    </row>
    <row r="159" s="2" customFormat="1" ht="24.15" customHeight="1">
      <c r="A159" s="37"/>
      <c r="B159" s="38"/>
      <c r="C159" s="242" t="s">
        <v>202</v>
      </c>
      <c r="D159" s="242" t="s">
        <v>141</v>
      </c>
      <c r="E159" s="243" t="s">
        <v>258</v>
      </c>
      <c r="F159" s="244" t="s">
        <v>259</v>
      </c>
      <c r="G159" s="245" t="s">
        <v>131</v>
      </c>
      <c r="H159" s="246">
        <v>173.25</v>
      </c>
      <c r="I159" s="247"/>
      <c r="J159" s="248">
        <f>ROUND(I159*H159,0)</f>
        <v>0</v>
      </c>
      <c r="K159" s="244" t="s">
        <v>169</v>
      </c>
      <c r="L159" s="249"/>
      <c r="M159" s="250" t="s">
        <v>1</v>
      </c>
      <c r="N159" s="251" t="s">
        <v>40</v>
      </c>
      <c r="O159" s="90"/>
      <c r="P159" s="226">
        <f>O159*H159</f>
        <v>0</v>
      </c>
      <c r="Q159" s="226">
        <v>0.00029999999999999997</v>
      </c>
      <c r="R159" s="226">
        <f>Q159*H159</f>
        <v>0.051974999999999993</v>
      </c>
      <c r="S159" s="226">
        <v>0</v>
      </c>
      <c r="T159" s="227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28" t="s">
        <v>222</v>
      </c>
      <c r="AT159" s="228" t="s">
        <v>141</v>
      </c>
      <c r="AU159" s="228" t="s">
        <v>84</v>
      </c>
      <c r="AY159" s="16" t="s">
        <v>125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6" t="s">
        <v>8</v>
      </c>
      <c r="BK159" s="229">
        <f>ROUND(I159*H159,0)</f>
        <v>0</v>
      </c>
      <c r="BL159" s="16" t="s">
        <v>199</v>
      </c>
      <c r="BM159" s="228" t="s">
        <v>367</v>
      </c>
    </row>
    <row r="160" s="13" customFormat="1">
      <c r="A160" s="13"/>
      <c r="B160" s="230"/>
      <c r="C160" s="231"/>
      <c r="D160" s="232" t="s">
        <v>135</v>
      </c>
      <c r="E160" s="231"/>
      <c r="F160" s="234" t="s">
        <v>368</v>
      </c>
      <c r="G160" s="231"/>
      <c r="H160" s="235">
        <v>173.25</v>
      </c>
      <c r="I160" s="236"/>
      <c r="J160" s="231"/>
      <c r="K160" s="231"/>
      <c r="L160" s="237"/>
      <c r="M160" s="238"/>
      <c r="N160" s="239"/>
      <c r="O160" s="239"/>
      <c r="P160" s="239"/>
      <c r="Q160" s="239"/>
      <c r="R160" s="239"/>
      <c r="S160" s="239"/>
      <c r="T160" s="24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1" t="s">
        <v>135</v>
      </c>
      <c r="AU160" s="241" t="s">
        <v>84</v>
      </c>
      <c r="AV160" s="13" t="s">
        <v>84</v>
      </c>
      <c r="AW160" s="13" t="s">
        <v>4</v>
      </c>
      <c r="AX160" s="13" t="s">
        <v>8</v>
      </c>
      <c r="AY160" s="241" t="s">
        <v>125</v>
      </c>
    </row>
    <row r="161" s="2" customFormat="1" ht="24.15" customHeight="1">
      <c r="A161" s="37"/>
      <c r="B161" s="38"/>
      <c r="C161" s="217" t="s">
        <v>199</v>
      </c>
      <c r="D161" s="217" t="s">
        <v>128</v>
      </c>
      <c r="E161" s="218" t="s">
        <v>263</v>
      </c>
      <c r="F161" s="219" t="s">
        <v>264</v>
      </c>
      <c r="G161" s="220" t="s">
        <v>131</v>
      </c>
      <c r="H161" s="221">
        <v>29</v>
      </c>
      <c r="I161" s="222"/>
      <c r="J161" s="223">
        <f>ROUND(I161*H161,0)</f>
        <v>0</v>
      </c>
      <c r="K161" s="219" t="s">
        <v>169</v>
      </c>
      <c r="L161" s="43"/>
      <c r="M161" s="224" t="s">
        <v>1</v>
      </c>
      <c r="N161" s="225" t="s">
        <v>40</v>
      </c>
      <c r="O161" s="90"/>
      <c r="P161" s="226">
        <f>O161*H161</f>
        <v>0</v>
      </c>
      <c r="Q161" s="226">
        <v>0</v>
      </c>
      <c r="R161" s="226">
        <f>Q161*H161</f>
        <v>0</v>
      </c>
      <c r="S161" s="226">
        <v>0.0032000000000000002</v>
      </c>
      <c r="T161" s="227">
        <f>S161*H161</f>
        <v>0.092800000000000007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28" t="s">
        <v>199</v>
      </c>
      <c r="AT161" s="228" t="s">
        <v>128</v>
      </c>
      <c r="AU161" s="228" t="s">
        <v>84</v>
      </c>
      <c r="AY161" s="16" t="s">
        <v>125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6" t="s">
        <v>8</v>
      </c>
      <c r="BK161" s="229">
        <f>ROUND(I161*H161,0)</f>
        <v>0</v>
      </c>
      <c r="BL161" s="16" t="s">
        <v>199</v>
      </c>
      <c r="BM161" s="228" t="s">
        <v>369</v>
      </c>
    </row>
    <row r="162" s="13" customFormat="1">
      <c r="A162" s="13"/>
      <c r="B162" s="230"/>
      <c r="C162" s="231"/>
      <c r="D162" s="232" t="s">
        <v>135</v>
      </c>
      <c r="E162" s="233" t="s">
        <v>1</v>
      </c>
      <c r="F162" s="234" t="s">
        <v>355</v>
      </c>
      <c r="G162" s="231"/>
      <c r="H162" s="235">
        <v>24</v>
      </c>
      <c r="I162" s="236"/>
      <c r="J162" s="231"/>
      <c r="K162" s="231"/>
      <c r="L162" s="237"/>
      <c r="M162" s="238"/>
      <c r="N162" s="239"/>
      <c r="O162" s="239"/>
      <c r="P162" s="239"/>
      <c r="Q162" s="239"/>
      <c r="R162" s="239"/>
      <c r="S162" s="239"/>
      <c r="T162" s="24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1" t="s">
        <v>135</v>
      </c>
      <c r="AU162" s="241" t="s">
        <v>84</v>
      </c>
      <c r="AV162" s="13" t="s">
        <v>84</v>
      </c>
      <c r="AW162" s="13" t="s">
        <v>31</v>
      </c>
      <c r="AX162" s="13" t="s">
        <v>75</v>
      </c>
      <c r="AY162" s="241" t="s">
        <v>125</v>
      </c>
    </row>
    <row r="163" s="13" customFormat="1">
      <c r="A163" s="13"/>
      <c r="B163" s="230"/>
      <c r="C163" s="231"/>
      <c r="D163" s="232" t="s">
        <v>135</v>
      </c>
      <c r="E163" s="233" t="s">
        <v>1</v>
      </c>
      <c r="F163" s="234" t="s">
        <v>356</v>
      </c>
      <c r="G163" s="231"/>
      <c r="H163" s="235">
        <v>5</v>
      </c>
      <c r="I163" s="236"/>
      <c r="J163" s="231"/>
      <c r="K163" s="231"/>
      <c r="L163" s="237"/>
      <c r="M163" s="238"/>
      <c r="N163" s="239"/>
      <c r="O163" s="239"/>
      <c r="P163" s="239"/>
      <c r="Q163" s="239"/>
      <c r="R163" s="239"/>
      <c r="S163" s="239"/>
      <c r="T163" s="24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1" t="s">
        <v>135</v>
      </c>
      <c r="AU163" s="241" t="s">
        <v>84</v>
      </c>
      <c r="AV163" s="13" t="s">
        <v>84</v>
      </c>
      <c r="AW163" s="13" t="s">
        <v>31</v>
      </c>
      <c r="AX163" s="13" t="s">
        <v>75</v>
      </c>
      <c r="AY163" s="241" t="s">
        <v>125</v>
      </c>
    </row>
    <row r="164" s="14" customFormat="1">
      <c r="A164" s="14"/>
      <c r="B164" s="252"/>
      <c r="C164" s="253"/>
      <c r="D164" s="232" t="s">
        <v>135</v>
      </c>
      <c r="E164" s="254" t="s">
        <v>1</v>
      </c>
      <c r="F164" s="255" t="s">
        <v>211</v>
      </c>
      <c r="G164" s="253"/>
      <c r="H164" s="256">
        <v>29</v>
      </c>
      <c r="I164" s="257"/>
      <c r="J164" s="253"/>
      <c r="K164" s="253"/>
      <c r="L164" s="258"/>
      <c r="M164" s="259"/>
      <c r="N164" s="260"/>
      <c r="O164" s="260"/>
      <c r="P164" s="260"/>
      <c r="Q164" s="260"/>
      <c r="R164" s="260"/>
      <c r="S164" s="260"/>
      <c r="T164" s="261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2" t="s">
        <v>135</v>
      </c>
      <c r="AU164" s="262" t="s">
        <v>84</v>
      </c>
      <c r="AV164" s="14" t="s">
        <v>133</v>
      </c>
      <c r="AW164" s="14" t="s">
        <v>31</v>
      </c>
      <c r="AX164" s="14" t="s">
        <v>8</v>
      </c>
      <c r="AY164" s="262" t="s">
        <v>125</v>
      </c>
    </row>
    <row r="165" s="2" customFormat="1" ht="16.5" customHeight="1">
      <c r="A165" s="37"/>
      <c r="B165" s="38"/>
      <c r="C165" s="217" t="s">
        <v>219</v>
      </c>
      <c r="D165" s="217" t="s">
        <v>128</v>
      </c>
      <c r="E165" s="218" t="s">
        <v>267</v>
      </c>
      <c r="F165" s="219" t="s">
        <v>268</v>
      </c>
      <c r="G165" s="220" t="s">
        <v>131</v>
      </c>
      <c r="H165" s="221">
        <v>150</v>
      </c>
      <c r="I165" s="222"/>
      <c r="J165" s="223">
        <f>ROUND(I165*H165,0)</f>
        <v>0</v>
      </c>
      <c r="K165" s="219" t="s">
        <v>169</v>
      </c>
      <c r="L165" s="43"/>
      <c r="M165" s="224" t="s">
        <v>1</v>
      </c>
      <c r="N165" s="225" t="s">
        <v>40</v>
      </c>
      <c r="O165" s="90"/>
      <c r="P165" s="226">
        <f>O165*H165</f>
        <v>0</v>
      </c>
      <c r="Q165" s="226">
        <v>0</v>
      </c>
      <c r="R165" s="226">
        <f>Q165*H165</f>
        <v>0</v>
      </c>
      <c r="S165" s="226">
        <v>0.0035999999999999999</v>
      </c>
      <c r="T165" s="227">
        <f>S165*H165</f>
        <v>0.54000000000000004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28" t="s">
        <v>199</v>
      </c>
      <c r="AT165" s="228" t="s">
        <v>128</v>
      </c>
      <c r="AU165" s="228" t="s">
        <v>84</v>
      </c>
      <c r="AY165" s="16" t="s">
        <v>125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6" t="s">
        <v>8</v>
      </c>
      <c r="BK165" s="229">
        <f>ROUND(I165*H165,0)</f>
        <v>0</v>
      </c>
      <c r="BL165" s="16" t="s">
        <v>199</v>
      </c>
      <c r="BM165" s="228" t="s">
        <v>370</v>
      </c>
    </row>
    <row r="166" s="2" customFormat="1" ht="33" customHeight="1">
      <c r="A166" s="37"/>
      <c r="B166" s="38"/>
      <c r="C166" s="217" t="s">
        <v>225</v>
      </c>
      <c r="D166" s="217" t="s">
        <v>128</v>
      </c>
      <c r="E166" s="218" t="s">
        <v>271</v>
      </c>
      <c r="F166" s="219" t="s">
        <v>272</v>
      </c>
      <c r="G166" s="220" t="s">
        <v>131</v>
      </c>
      <c r="H166" s="221">
        <v>121</v>
      </c>
      <c r="I166" s="222"/>
      <c r="J166" s="223">
        <f>ROUND(I166*H166,0)</f>
        <v>0</v>
      </c>
      <c r="K166" s="219" t="s">
        <v>169</v>
      </c>
      <c r="L166" s="43"/>
      <c r="M166" s="224" t="s">
        <v>1</v>
      </c>
      <c r="N166" s="225" t="s">
        <v>40</v>
      </c>
      <c r="O166" s="90"/>
      <c r="P166" s="226">
        <f>O166*H166</f>
        <v>0</v>
      </c>
      <c r="Q166" s="226">
        <v>0</v>
      </c>
      <c r="R166" s="226">
        <f>Q166*H166</f>
        <v>0</v>
      </c>
      <c r="S166" s="226">
        <v>0.0035999999999999999</v>
      </c>
      <c r="T166" s="227">
        <f>S166*H166</f>
        <v>0.43559999999999999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28" t="s">
        <v>199</v>
      </c>
      <c r="AT166" s="228" t="s">
        <v>128</v>
      </c>
      <c r="AU166" s="228" t="s">
        <v>84</v>
      </c>
      <c r="AY166" s="16" t="s">
        <v>125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6" t="s">
        <v>8</v>
      </c>
      <c r="BK166" s="229">
        <f>ROUND(I166*H166,0)</f>
        <v>0</v>
      </c>
      <c r="BL166" s="16" t="s">
        <v>199</v>
      </c>
      <c r="BM166" s="228" t="s">
        <v>371</v>
      </c>
    </row>
    <row r="167" s="2" customFormat="1" ht="24.15" customHeight="1">
      <c r="A167" s="37"/>
      <c r="B167" s="38"/>
      <c r="C167" s="217" t="s">
        <v>231</v>
      </c>
      <c r="D167" s="217" t="s">
        <v>128</v>
      </c>
      <c r="E167" s="218" t="s">
        <v>275</v>
      </c>
      <c r="F167" s="219" t="s">
        <v>276</v>
      </c>
      <c r="G167" s="220" t="s">
        <v>168</v>
      </c>
      <c r="H167" s="221">
        <v>0.56699999999999995</v>
      </c>
      <c r="I167" s="222"/>
      <c r="J167" s="223">
        <f>ROUND(I167*H167,0)</f>
        <v>0</v>
      </c>
      <c r="K167" s="219" t="s">
        <v>132</v>
      </c>
      <c r="L167" s="43"/>
      <c r="M167" s="224" t="s">
        <v>1</v>
      </c>
      <c r="N167" s="225" t="s">
        <v>40</v>
      </c>
      <c r="O167" s="90"/>
      <c r="P167" s="226">
        <f>O167*H167</f>
        <v>0</v>
      </c>
      <c r="Q167" s="226">
        <v>0</v>
      </c>
      <c r="R167" s="226">
        <f>Q167*H167</f>
        <v>0</v>
      </c>
      <c r="S167" s="226">
        <v>0</v>
      </c>
      <c r="T167" s="227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8" t="s">
        <v>339</v>
      </c>
      <c r="AT167" s="228" t="s">
        <v>128</v>
      </c>
      <c r="AU167" s="228" t="s">
        <v>84</v>
      </c>
      <c r="AY167" s="16" t="s">
        <v>125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6" t="s">
        <v>8</v>
      </c>
      <c r="BK167" s="229">
        <f>ROUND(I167*H167,0)</f>
        <v>0</v>
      </c>
      <c r="BL167" s="16" t="s">
        <v>339</v>
      </c>
      <c r="BM167" s="228" t="s">
        <v>372</v>
      </c>
    </row>
    <row r="168" s="12" customFormat="1" ht="22.8" customHeight="1">
      <c r="A168" s="12"/>
      <c r="B168" s="201"/>
      <c r="C168" s="202"/>
      <c r="D168" s="203" t="s">
        <v>74</v>
      </c>
      <c r="E168" s="215" t="s">
        <v>278</v>
      </c>
      <c r="F168" s="215" t="s">
        <v>279</v>
      </c>
      <c r="G168" s="202"/>
      <c r="H168" s="202"/>
      <c r="I168" s="205"/>
      <c r="J168" s="216">
        <f>BK168</f>
        <v>0</v>
      </c>
      <c r="K168" s="202"/>
      <c r="L168" s="207"/>
      <c r="M168" s="208"/>
      <c r="N168" s="209"/>
      <c r="O168" s="209"/>
      <c r="P168" s="210">
        <f>SUM(P169:P175)</f>
        <v>0</v>
      </c>
      <c r="Q168" s="209"/>
      <c r="R168" s="210">
        <f>SUM(R169:R175)</f>
        <v>0.0050799999999999994</v>
      </c>
      <c r="S168" s="209"/>
      <c r="T168" s="211">
        <f>SUM(T169:T175)</f>
        <v>0.04614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2" t="s">
        <v>84</v>
      </c>
      <c r="AT168" s="213" t="s">
        <v>74</v>
      </c>
      <c r="AU168" s="213" t="s">
        <v>8</v>
      </c>
      <c r="AY168" s="212" t="s">
        <v>125</v>
      </c>
      <c r="BK168" s="214">
        <f>SUM(BK169:BK175)</f>
        <v>0</v>
      </c>
    </row>
    <row r="169" s="2" customFormat="1" ht="16.5" customHeight="1">
      <c r="A169" s="37"/>
      <c r="B169" s="38"/>
      <c r="C169" s="217" t="s">
        <v>235</v>
      </c>
      <c r="D169" s="217" t="s">
        <v>128</v>
      </c>
      <c r="E169" s="218" t="s">
        <v>281</v>
      </c>
      <c r="F169" s="219" t="s">
        <v>282</v>
      </c>
      <c r="G169" s="220" t="s">
        <v>158</v>
      </c>
      <c r="H169" s="221">
        <v>2</v>
      </c>
      <c r="I169" s="222"/>
      <c r="J169" s="223">
        <f>ROUND(I169*H169,0)</f>
        <v>0</v>
      </c>
      <c r="K169" s="219" t="s">
        <v>169</v>
      </c>
      <c r="L169" s="43"/>
      <c r="M169" s="224" t="s">
        <v>1</v>
      </c>
      <c r="N169" s="225" t="s">
        <v>40</v>
      </c>
      <c r="O169" s="90"/>
      <c r="P169" s="226">
        <f>O169*H169</f>
        <v>0</v>
      </c>
      <c r="Q169" s="226">
        <v>0</v>
      </c>
      <c r="R169" s="226">
        <f>Q169*H169</f>
        <v>0</v>
      </c>
      <c r="S169" s="226">
        <v>0.02307</v>
      </c>
      <c r="T169" s="227">
        <f>S169*H169</f>
        <v>0.04614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28" t="s">
        <v>199</v>
      </c>
      <c r="AT169" s="228" t="s">
        <v>128</v>
      </c>
      <c r="AU169" s="228" t="s">
        <v>84</v>
      </c>
      <c r="AY169" s="16" t="s">
        <v>125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6" t="s">
        <v>8</v>
      </c>
      <c r="BK169" s="229">
        <f>ROUND(I169*H169,0)</f>
        <v>0</v>
      </c>
      <c r="BL169" s="16" t="s">
        <v>199</v>
      </c>
      <c r="BM169" s="228" t="s">
        <v>373</v>
      </c>
    </row>
    <row r="170" s="13" customFormat="1">
      <c r="A170" s="13"/>
      <c r="B170" s="230"/>
      <c r="C170" s="231"/>
      <c r="D170" s="232" t="s">
        <v>135</v>
      </c>
      <c r="E170" s="233" t="s">
        <v>1</v>
      </c>
      <c r="F170" s="234" t="s">
        <v>374</v>
      </c>
      <c r="G170" s="231"/>
      <c r="H170" s="235">
        <v>2</v>
      </c>
      <c r="I170" s="236"/>
      <c r="J170" s="231"/>
      <c r="K170" s="231"/>
      <c r="L170" s="237"/>
      <c r="M170" s="238"/>
      <c r="N170" s="239"/>
      <c r="O170" s="239"/>
      <c r="P170" s="239"/>
      <c r="Q170" s="239"/>
      <c r="R170" s="239"/>
      <c r="S170" s="239"/>
      <c r="T170" s="24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1" t="s">
        <v>135</v>
      </c>
      <c r="AU170" s="241" t="s">
        <v>84</v>
      </c>
      <c r="AV170" s="13" t="s">
        <v>84</v>
      </c>
      <c r="AW170" s="13" t="s">
        <v>31</v>
      </c>
      <c r="AX170" s="13" t="s">
        <v>8</v>
      </c>
      <c r="AY170" s="241" t="s">
        <v>125</v>
      </c>
    </row>
    <row r="171" s="2" customFormat="1" ht="24.15" customHeight="1">
      <c r="A171" s="37"/>
      <c r="B171" s="38"/>
      <c r="C171" s="217" t="s">
        <v>7</v>
      </c>
      <c r="D171" s="217" t="s">
        <v>128</v>
      </c>
      <c r="E171" s="218" t="s">
        <v>286</v>
      </c>
      <c r="F171" s="219" t="s">
        <v>287</v>
      </c>
      <c r="G171" s="220" t="s">
        <v>158</v>
      </c>
      <c r="H171" s="221">
        <v>2</v>
      </c>
      <c r="I171" s="222"/>
      <c r="J171" s="223">
        <f>ROUND(I171*H171,0)</f>
        <v>0</v>
      </c>
      <c r="K171" s="219" t="s">
        <v>169</v>
      </c>
      <c r="L171" s="43"/>
      <c r="M171" s="224" t="s">
        <v>1</v>
      </c>
      <c r="N171" s="225" t="s">
        <v>40</v>
      </c>
      <c r="O171" s="90"/>
      <c r="P171" s="226">
        <f>O171*H171</f>
        <v>0</v>
      </c>
      <c r="Q171" s="226">
        <v>0.0022499999999999998</v>
      </c>
      <c r="R171" s="226">
        <f>Q171*H171</f>
        <v>0.0044999999999999997</v>
      </c>
      <c r="S171" s="226">
        <v>0</v>
      </c>
      <c r="T171" s="227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8" t="s">
        <v>199</v>
      </c>
      <c r="AT171" s="228" t="s">
        <v>128</v>
      </c>
      <c r="AU171" s="228" t="s">
        <v>84</v>
      </c>
      <c r="AY171" s="16" t="s">
        <v>125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6" t="s">
        <v>8</v>
      </c>
      <c r="BK171" s="229">
        <f>ROUND(I171*H171,0)</f>
        <v>0</v>
      </c>
      <c r="BL171" s="16" t="s">
        <v>199</v>
      </c>
      <c r="BM171" s="228" t="s">
        <v>375</v>
      </c>
    </row>
    <row r="172" s="13" customFormat="1">
      <c r="A172" s="13"/>
      <c r="B172" s="230"/>
      <c r="C172" s="231"/>
      <c r="D172" s="232" t="s">
        <v>135</v>
      </c>
      <c r="E172" s="233" t="s">
        <v>1</v>
      </c>
      <c r="F172" s="234" t="s">
        <v>374</v>
      </c>
      <c r="G172" s="231"/>
      <c r="H172" s="235">
        <v>2</v>
      </c>
      <c r="I172" s="236"/>
      <c r="J172" s="231"/>
      <c r="K172" s="231"/>
      <c r="L172" s="237"/>
      <c r="M172" s="238"/>
      <c r="N172" s="239"/>
      <c r="O172" s="239"/>
      <c r="P172" s="239"/>
      <c r="Q172" s="239"/>
      <c r="R172" s="239"/>
      <c r="S172" s="239"/>
      <c r="T172" s="24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1" t="s">
        <v>135</v>
      </c>
      <c r="AU172" s="241" t="s">
        <v>84</v>
      </c>
      <c r="AV172" s="13" t="s">
        <v>84</v>
      </c>
      <c r="AW172" s="13" t="s">
        <v>31</v>
      </c>
      <c r="AX172" s="13" t="s">
        <v>8</v>
      </c>
      <c r="AY172" s="241" t="s">
        <v>125</v>
      </c>
    </row>
    <row r="173" s="2" customFormat="1" ht="16.5" customHeight="1">
      <c r="A173" s="37"/>
      <c r="B173" s="38"/>
      <c r="C173" s="217" t="s">
        <v>245</v>
      </c>
      <c r="D173" s="217" t="s">
        <v>128</v>
      </c>
      <c r="E173" s="218" t="s">
        <v>290</v>
      </c>
      <c r="F173" s="219" t="s">
        <v>291</v>
      </c>
      <c r="G173" s="220" t="s">
        <v>158</v>
      </c>
      <c r="H173" s="221">
        <v>2</v>
      </c>
      <c r="I173" s="222"/>
      <c r="J173" s="223">
        <f>ROUND(I173*H173,0)</f>
        <v>0</v>
      </c>
      <c r="K173" s="219" t="s">
        <v>169</v>
      </c>
      <c r="L173" s="43"/>
      <c r="M173" s="224" t="s">
        <v>1</v>
      </c>
      <c r="N173" s="225" t="s">
        <v>40</v>
      </c>
      <c r="O173" s="90"/>
      <c r="P173" s="226">
        <f>O173*H173</f>
        <v>0</v>
      </c>
      <c r="Q173" s="226">
        <v>0.00029</v>
      </c>
      <c r="R173" s="226">
        <f>Q173*H173</f>
        <v>0.00058</v>
      </c>
      <c r="S173" s="226">
        <v>0</v>
      </c>
      <c r="T173" s="227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8" t="s">
        <v>199</v>
      </c>
      <c r="AT173" s="228" t="s">
        <v>128</v>
      </c>
      <c r="AU173" s="228" t="s">
        <v>84</v>
      </c>
      <c r="AY173" s="16" t="s">
        <v>125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6" t="s">
        <v>8</v>
      </c>
      <c r="BK173" s="229">
        <f>ROUND(I173*H173,0)</f>
        <v>0</v>
      </c>
      <c r="BL173" s="16" t="s">
        <v>199</v>
      </c>
      <c r="BM173" s="228" t="s">
        <v>376</v>
      </c>
    </row>
    <row r="174" s="13" customFormat="1">
      <c r="A174" s="13"/>
      <c r="B174" s="230"/>
      <c r="C174" s="231"/>
      <c r="D174" s="232" t="s">
        <v>135</v>
      </c>
      <c r="E174" s="233" t="s">
        <v>1</v>
      </c>
      <c r="F174" s="234" t="s">
        <v>350</v>
      </c>
      <c r="G174" s="231"/>
      <c r="H174" s="235">
        <v>2</v>
      </c>
      <c r="I174" s="236"/>
      <c r="J174" s="231"/>
      <c r="K174" s="231"/>
      <c r="L174" s="237"/>
      <c r="M174" s="238"/>
      <c r="N174" s="239"/>
      <c r="O174" s="239"/>
      <c r="P174" s="239"/>
      <c r="Q174" s="239"/>
      <c r="R174" s="239"/>
      <c r="S174" s="239"/>
      <c r="T174" s="24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1" t="s">
        <v>135</v>
      </c>
      <c r="AU174" s="241" t="s">
        <v>84</v>
      </c>
      <c r="AV174" s="13" t="s">
        <v>84</v>
      </c>
      <c r="AW174" s="13" t="s">
        <v>31</v>
      </c>
      <c r="AX174" s="13" t="s">
        <v>8</v>
      </c>
      <c r="AY174" s="241" t="s">
        <v>125</v>
      </c>
    </row>
    <row r="175" s="2" customFormat="1" ht="24.15" customHeight="1">
      <c r="A175" s="37"/>
      <c r="B175" s="38"/>
      <c r="C175" s="217" t="s">
        <v>249</v>
      </c>
      <c r="D175" s="217" t="s">
        <v>128</v>
      </c>
      <c r="E175" s="218" t="s">
        <v>294</v>
      </c>
      <c r="F175" s="219" t="s">
        <v>295</v>
      </c>
      <c r="G175" s="220" t="s">
        <v>168</v>
      </c>
      <c r="H175" s="221">
        <v>0.0050000000000000001</v>
      </c>
      <c r="I175" s="222"/>
      <c r="J175" s="223">
        <f>ROUND(I175*H175,0)</f>
        <v>0</v>
      </c>
      <c r="K175" s="219" t="s">
        <v>132</v>
      </c>
      <c r="L175" s="43"/>
      <c r="M175" s="224" t="s">
        <v>1</v>
      </c>
      <c r="N175" s="225" t="s">
        <v>40</v>
      </c>
      <c r="O175" s="90"/>
      <c r="P175" s="226">
        <f>O175*H175</f>
        <v>0</v>
      </c>
      <c r="Q175" s="226">
        <v>0</v>
      </c>
      <c r="R175" s="226">
        <f>Q175*H175</f>
        <v>0</v>
      </c>
      <c r="S175" s="226">
        <v>0</v>
      </c>
      <c r="T175" s="227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28" t="s">
        <v>199</v>
      </c>
      <c r="AT175" s="228" t="s">
        <v>128</v>
      </c>
      <c r="AU175" s="228" t="s">
        <v>84</v>
      </c>
      <c r="AY175" s="16" t="s">
        <v>125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6" t="s">
        <v>8</v>
      </c>
      <c r="BK175" s="229">
        <f>ROUND(I175*H175,0)</f>
        <v>0</v>
      </c>
      <c r="BL175" s="16" t="s">
        <v>199</v>
      </c>
      <c r="BM175" s="228" t="s">
        <v>377</v>
      </c>
    </row>
    <row r="176" s="12" customFormat="1" ht="22.8" customHeight="1">
      <c r="A176" s="12"/>
      <c r="B176" s="201"/>
      <c r="C176" s="202"/>
      <c r="D176" s="203" t="s">
        <v>74</v>
      </c>
      <c r="E176" s="215" t="s">
        <v>297</v>
      </c>
      <c r="F176" s="215" t="s">
        <v>298</v>
      </c>
      <c r="G176" s="202"/>
      <c r="H176" s="202"/>
      <c r="I176" s="205"/>
      <c r="J176" s="216">
        <f>BK176</f>
        <v>0</v>
      </c>
      <c r="K176" s="202"/>
      <c r="L176" s="207"/>
      <c r="M176" s="208"/>
      <c r="N176" s="209"/>
      <c r="O176" s="209"/>
      <c r="P176" s="210">
        <f>SUM(P177:P189)</f>
        <v>0</v>
      </c>
      <c r="Q176" s="209"/>
      <c r="R176" s="210">
        <f>SUM(R177:R189)</f>
        <v>0.0083999999999999995</v>
      </c>
      <c r="S176" s="209"/>
      <c r="T176" s="211">
        <f>SUM(T177:T189)</f>
        <v>0.0309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2" t="s">
        <v>84</v>
      </c>
      <c r="AT176" s="213" t="s">
        <v>74</v>
      </c>
      <c r="AU176" s="213" t="s">
        <v>8</v>
      </c>
      <c r="AY176" s="212" t="s">
        <v>125</v>
      </c>
      <c r="BK176" s="214">
        <f>SUM(BK177:BK189)</f>
        <v>0</v>
      </c>
    </row>
    <row r="177" s="2" customFormat="1" ht="24.15" customHeight="1">
      <c r="A177" s="37"/>
      <c r="B177" s="38"/>
      <c r="C177" s="217" t="s">
        <v>253</v>
      </c>
      <c r="D177" s="217" t="s">
        <v>128</v>
      </c>
      <c r="E177" s="218" t="s">
        <v>300</v>
      </c>
      <c r="F177" s="219" t="s">
        <v>301</v>
      </c>
      <c r="G177" s="220" t="s">
        <v>205</v>
      </c>
      <c r="H177" s="221">
        <v>45</v>
      </c>
      <c r="I177" s="222"/>
      <c r="J177" s="223">
        <f>ROUND(I177*H177,0)</f>
        <v>0</v>
      </c>
      <c r="K177" s="219" t="s">
        <v>169</v>
      </c>
      <c r="L177" s="43"/>
      <c r="M177" s="224" t="s">
        <v>1</v>
      </c>
      <c r="N177" s="225" t="s">
        <v>40</v>
      </c>
      <c r="O177" s="90"/>
      <c r="P177" s="226">
        <f>O177*H177</f>
        <v>0</v>
      </c>
      <c r="Q177" s="226">
        <v>0</v>
      </c>
      <c r="R177" s="226">
        <f>Q177*H177</f>
        <v>0</v>
      </c>
      <c r="S177" s="226">
        <v>0</v>
      </c>
      <c r="T177" s="227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8" t="s">
        <v>199</v>
      </c>
      <c r="AT177" s="228" t="s">
        <v>128</v>
      </c>
      <c r="AU177" s="228" t="s">
        <v>84</v>
      </c>
      <c r="AY177" s="16" t="s">
        <v>125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6" t="s">
        <v>8</v>
      </c>
      <c r="BK177" s="229">
        <f>ROUND(I177*H177,0)</f>
        <v>0</v>
      </c>
      <c r="BL177" s="16" t="s">
        <v>199</v>
      </c>
      <c r="BM177" s="228" t="s">
        <v>378</v>
      </c>
    </row>
    <row r="178" s="13" customFormat="1">
      <c r="A178" s="13"/>
      <c r="B178" s="230"/>
      <c r="C178" s="231"/>
      <c r="D178" s="232" t="s">
        <v>135</v>
      </c>
      <c r="E178" s="233" t="s">
        <v>1</v>
      </c>
      <c r="F178" s="234" t="s">
        <v>379</v>
      </c>
      <c r="G178" s="231"/>
      <c r="H178" s="235">
        <v>45</v>
      </c>
      <c r="I178" s="236"/>
      <c r="J178" s="231"/>
      <c r="K178" s="231"/>
      <c r="L178" s="237"/>
      <c r="M178" s="238"/>
      <c r="N178" s="239"/>
      <c r="O178" s="239"/>
      <c r="P178" s="239"/>
      <c r="Q178" s="239"/>
      <c r="R178" s="239"/>
      <c r="S178" s="239"/>
      <c r="T178" s="24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1" t="s">
        <v>135</v>
      </c>
      <c r="AU178" s="241" t="s">
        <v>84</v>
      </c>
      <c r="AV178" s="13" t="s">
        <v>84</v>
      </c>
      <c r="AW178" s="13" t="s">
        <v>31</v>
      </c>
      <c r="AX178" s="13" t="s">
        <v>8</v>
      </c>
      <c r="AY178" s="241" t="s">
        <v>125</v>
      </c>
    </row>
    <row r="179" s="2" customFormat="1" ht="16.5" customHeight="1">
      <c r="A179" s="37"/>
      <c r="B179" s="38"/>
      <c r="C179" s="217" t="s">
        <v>257</v>
      </c>
      <c r="D179" s="217" t="s">
        <v>128</v>
      </c>
      <c r="E179" s="218" t="s">
        <v>305</v>
      </c>
      <c r="F179" s="219" t="s">
        <v>306</v>
      </c>
      <c r="G179" s="220" t="s">
        <v>158</v>
      </c>
      <c r="H179" s="221">
        <v>12</v>
      </c>
      <c r="I179" s="222"/>
      <c r="J179" s="223">
        <f>ROUND(I179*H179,0)</f>
        <v>0</v>
      </c>
      <c r="K179" s="219" t="s">
        <v>169</v>
      </c>
      <c r="L179" s="43"/>
      <c r="M179" s="224" t="s">
        <v>1</v>
      </c>
      <c r="N179" s="225" t="s">
        <v>40</v>
      </c>
      <c r="O179" s="90"/>
      <c r="P179" s="226">
        <f>O179*H179</f>
        <v>0</v>
      </c>
      <c r="Q179" s="226">
        <v>0</v>
      </c>
      <c r="R179" s="226">
        <f>Q179*H179</f>
        <v>0</v>
      </c>
      <c r="S179" s="226">
        <v>0</v>
      </c>
      <c r="T179" s="227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28" t="s">
        <v>199</v>
      </c>
      <c r="AT179" s="228" t="s">
        <v>128</v>
      </c>
      <c r="AU179" s="228" t="s">
        <v>84</v>
      </c>
      <c r="AY179" s="16" t="s">
        <v>125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6" t="s">
        <v>8</v>
      </c>
      <c r="BK179" s="229">
        <f>ROUND(I179*H179,0)</f>
        <v>0</v>
      </c>
      <c r="BL179" s="16" t="s">
        <v>199</v>
      </c>
      <c r="BM179" s="228" t="s">
        <v>380</v>
      </c>
    </row>
    <row r="180" s="13" customFormat="1">
      <c r="A180" s="13"/>
      <c r="B180" s="230"/>
      <c r="C180" s="231"/>
      <c r="D180" s="232" t="s">
        <v>135</v>
      </c>
      <c r="E180" s="233" t="s">
        <v>1</v>
      </c>
      <c r="F180" s="234" t="s">
        <v>381</v>
      </c>
      <c r="G180" s="231"/>
      <c r="H180" s="235">
        <v>12</v>
      </c>
      <c r="I180" s="236"/>
      <c r="J180" s="231"/>
      <c r="K180" s="231"/>
      <c r="L180" s="237"/>
      <c r="M180" s="238"/>
      <c r="N180" s="239"/>
      <c r="O180" s="239"/>
      <c r="P180" s="239"/>
      <c r="Q180" s="239"/>
      <c r="R180" s="239"/>
      <c r="S180" s="239"/>
      <c r="T180" s="240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1" t="s">
        <v>135</v>
      </c>
      <c r="AU180" s="241" t="s">
        <v>84</v>
      </c>
      <c r="AV180" s="13" t="s">
        <v>84</v>
      </c>
      <c r="AW180" s="13" t="s">
        <v>31</v>
      </c>
      <c r="AX180" s="13" t="s">
        <v>8</v>
      </c>
      <c r="AY180" s="241" t="s">
        <v>125</v>
      </c>
    </row>
    <row r="181" s="2" customFormat="1" ht="24.15" customHeight="1">
      <c r="A181" s="37"/>
      <c r="B181" s="38"/>
      <c r="C181" s="242" t="s">
        <v>262</v>
      </c>
      <c r="D181" s="242" t="s">
        <v>141</v>
      </c>
      <c r="E181" s="243" t="s">
        <v>310</v>
      </c>
      <c r="F181" s="244" t="s">
        <v>311</v>
      </c>
      <c r="G181" s="245" t="s">
        <v>158</v>
      </c>
      <c r="H181" s="246">
        <v>12</v>
      </c>
      <c r="I181" s="247"/>
      <c r="J181" s="248">
        <f>ROUND(I181*H181,0)</f>
        <v>0</v>
      </c>
      <c r="K181" s="244" t="s">
        <v>169</v>
      </c>
      <c r="L181" s="249"/>
      <c r="M181" s="250" t="s">
        <v>1</v>
      </c>
      <c r="N181" s="251" t="s">
        <v>40</v>
      </c>
      <c r="O181" s="90"/>
      <c r="P181" s="226">
        <f>O181*H181</f>
        <v>0</v>
      </c>
      <c r="Q181" s="226">
        <v>0.00069999999999999999</v>
      </c>
      <c r="R181" s="226">
        <f>Q181*H181</f>
        <v>0.0083999999999999995</v>
      </c>
      <c r="S181" s="226">
        <v>0</v>
      </c>
      <c r="T181" s="227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28" t="s">
        <v>222</v>
      </c>
      <c r="AT181" s="228" t="s">
        <v>141</v>
      </c>
      <c r="AU181" s="228" t="s">
        <v>84</v>
      </c>
      <c r="AY181" s="16" t="s">
        <v>125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16" t="s">
        <v>8</v>
      </c>
      <c r="BK181" s="229">
        <f>ROUND(I181*H181,0)</f>
        <v>0</v>
      </c>
      <c r="BL181" s="16" t="s">
        <v>199</v>
      </c>
      <c r="BM181" s="228" t="s">
        <v>382</v>
      </c>
    </row>
    <row r="182" s="2" customFormat="1" ht="24.15" customHeight="1">
      <c r="A182" s="37"/>
      <c r="B182" s="38"/>
      <c r="C182" s="217" t="s">
        <v>266</v>
      </c>
      <c r="D182" s="217" t="s">
        <v>128</v>
      </c>
      <c r="E182" s="218" t="s">
        <v>314</v>
      </c>
      <c r="F182" s="219" t="s">
        <v>315</v>
      </c>
      <c r="G182" s="220" t="s">
        <v>205</v>
      </c>
      <c r="H182" s="221">
        <v>45</v>
      </c>
      <c r="I182" s="222"/>
      <c r="J182" s="223">
        <f>ROUND(I182*H182,0)</f>
        <v>0</v>
      </c>
      <c r="K182" s="219" t="s">
        <v>169</v>
      </c>
      <c r="L182" s="43"/>
      <c r="M182" s="224" t="s">
        <v>1</v>
      </c>
      <c r="N182" s="225" t="s">
        <v>40</v>
      </c>
      <c r="O182" s="90"/>
      <c r="P182" s="226">
        <f>O182*H182</f>
        <v>0</v>
      </c>
      <c r="Q182" s="226">
        <v>0</v>
      </c>
      <c r="R182" s="226">
        <f>Q182*H182</f>
        <v>0</v>
      </c>
      <c r="S182" s="226">
        <v>0.00062</v>
      </c>
      <c r="T182" s="227">
        <f>S182*H182</f>
        <v>0.027900000000000001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28" t="s">
        <v>199</v>
      </c>
      <c r="AT182" s="228" t="s">
        <v>128</v>
      </c>
      <c r="AU182" s="228" t="s">
        <v>84</v>
      </c>
      <c r="AY182" s="16" t="s">
        <v>125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6" t="s">
        <v>8</v>
      </c>
      <c r="BK182" s="229">
        <f>ROUND(I182*H182,0)</f>
        <v>0</v>
      </c>
      <c r="BL182" s="16" t="s">
        <v>199</v>
      </c>
      <c r="BM182" s="228" t="s">
        <v>383</v>
      </c>
    </row>
    <row r="183" s="2" customFormat="1">
      <c r="A183" s="37"/>
      <c r="B183" s="38"/>
      <c r="C183" s="39"/>
      <c r="D183" s="232" t="s">
        <v>229</v>
      </c>
      <c r="E183" s="39"/>
      <c r="F183" s="263" t="s">
        <v>317</v>
      </c>
      <c r="G183" s="39"/>
      <c r="H183" s="39"/>
      <c r="I183" s="264"/>
      <c r="J183" s="39"/>
      <c r="K183" s="39"/>
      <c r="L183" s="43"/>
      <c r="M183" s="265"/>
      <c r="N183" s="266"/>
      <c r="O183" s="90"/>
      <c r="P183" s="90"/>
      <c r="Q183" s="90"/>
      <c r="R183" s="90"/>
      <c r="S183" s="90"/>
      <c r="T183" s="91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16" t="s">
        <v>229</v>
      </c>
      <c r="AU183" s="16" t="s">
        <v>84</v>
      </c>
    </row>
    <row r="184" s="13" customFormat="1">
      <c r="A184" s="13"/>
      <c r="B184" s="230"/>
      <c r="C184" s="231"/>
      <c r="D184" s="232" t="s">
        <v>135</v>
      </c>
      <c r="E184" s="233" t="s">
        <v>1</v>
      </c>
      <c r="F184" s="234" t="s">
        <v>379</v>
      </c>
      <c r="G184" s="231"/>
      <c r="H184" s="235">
        <v>45</v>
      </c>
      <c r="I184" s="236"/>
      <c r="J184" s="231"/>
      <c r="K184" s="231"/>
      <c r="L184" s="237"/>
      <c r="M184" s="238"/>
      <c r="N184" s="239"/>
      <c r="O184" s="239"/>
      <c r="P184" s="239"/>
      <c r="Q184" s="239"/>
      <c r="R184" s="239"/>
      <c r="S184" s="239"/>
      <c r="T184" s="24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1" t="s">
        <v>135</v>
      </c>
      <c r="AU184" s="241" t="s">
        <v>84</v>
      </c>
      <c r="AV184" s="13" t="s">
        <v>84</v>
      </c>
      <c r="AW184" s="13" t="s">
        <v>31</v>
      </c>
      <c r="AX184" s="13" t="s">
        <v>8</v>
      </c>
      <c r="AY184" s="241" t="s">
        <v>125</v>
      </c>
    </row>
    <row r="185" s="2" customFormat="1" ht="21.75" customHeight="1">
      <c r="A185" s="37"/>
      <c r="B185" s="38"/>
      <c r="C185" s="217" t="s">
        <v>270</v>
      </c>
      <c r="D185" s="217" t="s">
        <v>128</v>
      </c>
      <c r="E185" s="218" t="s">
        <v>319</v>
      </c>
      <c r="F185" s="219" t="s">
        <v>320</v>
      </c>
      <c r="G185" s="220" t="s">
        <v>158</v>
      </c>
      <c r="H185" s="221">
        <v>12</v>
      </c>
      <c r="I185" s="222"/>
      <c r="J185" s="223">
        <f>ROUND(I185*H185,0)</f>
        <v>0</v>
      </c>
      <c r="K185" s="219" t="s">
        <v>169</v>
      </c>
      <c r="L185" s="43"/>
      <c r="M185" s="224" t="s">
        <v>1</v>
      </c>
      <c r="N185" s="225" t="s">
        <v>40</v>
      </c>
      <c r="O185" s="90"/>
      <c r="P185" s="226">
        <f>O185*H185</f>
        <v>0</v>
      </c>
      <c r="Q185" s="226">
        <v>0</v>
      </c>
      <c r="R185" s="226">
        <f>Q185*H185</f>
        <v>0</v>
      </c>
      <c r="S185" s="226">
        <v>0.00025000000000000001</v>
      </c>
      <c r="T185" s="227">
        <f>S185*H185</f>
        <v>0.0030000000000000001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28" t="s">
        <v>199</v>
      </c>
      <c r="AT185" s="228" t="s">
        <v>128</v>
      </c>
      <c r="AU185" s="228" t="s">
        <v>84</v>
      </c>
      <c r="AY185" s="16" t="s">
        <v>125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16" t="s">
        <v>8</v>
      </c>
      <c r="BK185" s="229">
        <f>ROUND(I185*H185,0)</f>
        <v>0</v>
      </c>
      <c r="BL185" s="16" t="s">
        <v>199</v>
      </c>
      <c r="BM185" s="228" t="s">
        <v>384</v>
      </c>
    </row>
    <row r="186" s="2" customFormat="1">
      <c r="A186" s="37"/>
      <c r="B186" s="38"/>
      <c r="C186" s="39"/>
      <c r="D186" s="232" t="s">
        <v>229</v>
      </c>
      <c r="E186" s="39"/>
      <c r="F186" s="263" t="s">
        <v>322</v>
      </c>
      <c r="G186" s="39"/>
      <c r="H186" s="39"/>
      <c r="I186" s="264"/>
      <c r="J186" s="39"/>
      <c r="K186" s="39"/>
      <c r="L186" s="43"/>
      <c r="M186" s="265"/>
      <c r="N186" s="266"/>
      <c r="O186" s="90"/>
      <c r="P186" s="90"/>
      <c r="Q186" s="90"/>
      <c r="R186" s="90"/>
      <c r="S186" s="90"/>
      <c r="T186" s="91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16" t="s">
        <v>229</v>
      </c>
      <c r="AU186" s="16" t="s">
        <v>84</v>
      </c>
    </row>
    <row r="187" s="13" customFormat="1">
      <c r="A187" s="13"/>
      <c r="B187" s="230"/>
      <c r="C187" s="231"/>
      <c r="D187" s="232" t="s">
        <v>135</v>
      </c>
      <c r="E187" s="233" t="s">
        <v>1</v>
      </c>
      <c r="F187" s="234" t="s">
        <v>381</v>
      </c>
      <c r="G187" s="231"/>
      <c r="H187" s="235">
        <v>12</v>
      </c>
      <c r="I187" s="236"/>
      <c r="J187" s="231"/>
      <c r="K187" s="231"/>
      <c r="L187" s="237"/>
      <c r="M187" s="238"/>
      <c r="N187" s="239"/>
      <c r="O187" s="239"/>
      <c r="P187" s="239"/>
      <c r="Q187" s="239"/>
      <c r="R187" s="239"/>
      <c r="S187" s="239"/>
      <c r="T187" s="240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1" t="s">
        <v>135</v>
      </c>
      <c r="AU187" s="241" t="s">
        <v>84</v>
      </c>
      <c r="AV187" s="13" t="s">
        <v>84</v>
      </c>
      <c r="AW187" s="13" t="s">
        <v>31</v>
      </c>
      <c r="AX187" s="13" t="s">
        <v>8</v>
      </c>
      <c r="AY187" s="241" t="s">
        <v>125</v>
      </c>
    </row>
    <row r="188" s="2" customFormat="1" ht="24.15" customHeight="1">
      <c r="A188" s="37"/>
      <c r="B188" s="38"/>
      <c r="C188" s="217" t="s">
        <v>274</v>
      </c>
      <c r="D188" s="217" t="s">
        <v>128</v>
      </c>
      <c r="E188" s="218" t="s">
        <v>324</v>
      </c>
      <c r="F188" s="219" t="s">
        <v>325</v>
      </c>
      <c r="G188" s="220" t="s">
        <v>158</v>
      </c>
      <c r="H188" s="221">
        <v>60</v>
      </c>
      <c r="I188" s="222"/>
      <c r="J188" s="223">
        <f>ROUND(I188*H188,0)</f>
        <v>0</v>
      </c>
      <c r="K188" s="219" t="s">
        <v>169</v>
      </c>
      <c r="L188" s="43"/>
      <c r="M188" s="224" t="s">
        <v>1</v>
      </c>
      <c r="N188" s="225" t="s">
        <v>40</v>
      </c>
      <c r="O188" s="90"/>
      <c r="P188" s="226">
        <f>O188*H188</f>
        <v>0</v>
      </c>
      <c r="Q188" s="226">
        <v>0</v>
      </c>
      <c r="R188" s="226">
        <f>Q188*H188</f>
        <v>0</v>
      </c>
      <c r="S188" s="226">
        <v>0</v>
      </c>
      <c r="T188" s="227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28" t="s">
        <v>199</v>
      </c>
      <c r="AT188" s="228" t="s">
        <v>128</v>
      </c>
      <c r="AU188" s="228" t="s">
        <v>84</v>
      </c>
      <c r="AY188" s="16" t="s">
        <v>125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16" t="s">
        <v>8</v>
      </c>
      <c r="BK188" s="229">
        <f>ROUND(I188*H188,0)</f>
        <v>0</v>
      </c>
      <c r="BL188" s="16" t="s">
        <v>199</v>
      </c>
      <c r="BM188" s="228" t="s">
        <v>385</v>
      </c>
    </row>
    <row r="189" s="2" customFormat="1" ht="24.15" customHeight="1">
      <c r="A189" s="37"/>
      <c r="B189" s="38"/>
      <c r="C189" s="217" t="s">
        <v>280</v>
      </c>
      <c r="D189" s="217" t="s">
        <v>128</v>
      </c>
      <c r="E189" s="218" t="s">
        <v>329</v>
      </c>
      <c r="F189" s="219" t="s">
        <v>330</v>
      </c>
      <c r="G189" s="220" t="s">
        <v>168</v>
      </c>
      <c r="H189" s="221">
        <v>0.0080000000000000002</v>
      </c>
      <c r="I189" s="222"/>
      <c r="J189" s="223">
        <f>ROUND(I189*H189,0)</f>
        <v>0</v>
      </c>
      <c r="K189" s="219" t="s">
        <v>169</v>
      </c>
      <c r="L189" s="43"/>
      <c r="M189" s="224" t="s">
        <v>1</v>
      </c>
      <c r="N189" s="225" t="s">
        <v>40</v>
      </c>
      <c r="O189" s="90"/>
      <c r="P189" s="226">
        <f>O189*H189</f>
        <v>0</v>
      </c>
      <c r="Q189" s="226">
        <v>0</v>
      </c>
      <c r="R189" s="226">
        <f>Q189*H189</f>
        <v>0</v>
      </c>
      <c r="S189" s="226">
        <v>0</v>
      </c>
      <c r="T189" s="227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28" t="s">
        <v>199</v>
      </c>
      <c r="AT189" s="228" t="s">
        <v>128</v>
      </c>
      <c r="AU189" s="228" t="s">
        <v>84</v>
      </c>
      <c r="AY189" s="16" t="s">
        <v>125</v>
      </c>
      <c r="BE189" s="229">
        <f>IF(N189="základní",J189,0)</f>
        <v>0</v>
      </c>
      <c r="BF189" s="229">
        <f>IF(N189="snížená",J189,0)</f>
        <v>0</v>
      </c>
      <c r="BG189" s="229">
        <f>IF(N189="zákl. přenesená",J189,0)</f>
        <v>0</v>
      </c>
      <c r="BH189" s="229">
        <f>IF(N189="sníž. přenesená",J189,0)</f>
        <v>0</v>
      </c>
      <c r="BI189" s="229">
        <f>IF(N189="nulová",J189,0)</f>
        <v>0</v>
      </c>
      <c r="BJ189" s="16" t="s">
        <v>8</v>
      </c>
      <c r="BK189" s="229">
        <f>ROUND(I189*H189,0)</f>
        <v>0</v>
      </c>
      <c r="BL189" s="16" t="s">
        <v>199</v>
      </c>
      <c r="BM189" s="228" t="s">
        <v>386</v>
      </c>
    </row>
    <row r="190" s="12" customFormat="1" ht="22.8" customHeight="1">
      <c r="A190" s="12"/>
      <c r="B190" s="201"/>
      <c r="C190" s="202"/>
      <c r="D190" s="203" t="s">
        <v>74</v>
      </c>
      <c r="E190" s="215" t="s">
        <v>387</v>
      </c>
      <c r="F190" s="215" t="s">
        <v>388</v>
      </c>
      <c r="G190" s="202"/>
      <c r="H190" s="202"/>
      <c r="I190" s="205"/>
      <c r="J190" s="216">
        <f>BK190</f>
        <v>0</v>
      </c>
      <c r="K190" s="202"/>
      <c r="L190" s="207"/>
      <c r="M190" s="208"/>
      <c r="N190" s="209"/>
      <c r="O190" s="209"/>
      <c r="P190" s="210">
        <f>SUM(P191:P202)</f>
        <v>0</v>
      </c>
      <c r="Q190" s="209"/>
      <c r="R190" s="210">
        <f>SUM(R191:R202)</f>
        <v>0.45240999999999998</v>
      </c>
      <c r="S190" s="209"/>
      <c r="T190" s="211">
        <f>SUM(T191:T202)</f>
        <v>0.20407999999999998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12" t="s">
        <v>84</v>
      </c>
      <c r="AT190" s="213" t="s">
        <v>74</v>
      </c>
      <c r="AU190" s="213" t="s">
        <v>8</v>
      </c>
      <c r="AY190" s="212" t="s">
        <v>125</v>
      </c>
      <c r="BK190" s="214">
        <f>SUM(BK191:BK202)</f>
        <v>0</v>
      </c>
    </row>
    <row r="191" s="2" customFormat="1" ht="16.5" customHeight="1">
      <c r="A191" s="37"/>
      <c r="B191" s="38"/>
      <c r="C191" s="217" t="s">
        <v>285</v>
      </c>
      <c r="D191" s="217" t="s">
        <v>128</v>
      </c>
      <c r="E191" s="218" t="s">
        <v>389</v>
      </c>
      <c r="F191" s="219" t="s">
        <v>390</v>
      </c>
      <c r="G191" s="220" t="s">
        <v>205</v>
      </c>
      <c r="H191" s="221">
        <v>85</v>
      </c>
      <c r="I191" s="222"/>
      <c r="J191" s="223">
        <f>ROUND(I191*H191,0)</f>
        <v>0</v>
      </c>
      <c r="K191" s="219" t="s">
        <v>132</v>
      </c>
      <c r="L191" s="43"/>
      <c r="M191" s="224" t="s">
        <v>1</v>
      </c>
      <c r="N191" s="225" t="s">
        <v>40</v>
      </c>
      <c r="O191" s="90"/>
      <c r="P191" s="226">
        <f>O191*H191</f>
        <v>0</v>
      </c>
      <c r="Q191" s="226">
        <v>0</v>
      </c>
      <c r="R191" s="226">
        <f>Q191*H191</f>
        <v>0</v>
      </c>
      <c r="S191" s="226">
        <v>0.0016999999999999999</v>
      </c>
      <c r="T191" s="227">
        <f>S191*H191</f>
        <v>0.14449999999999999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8" t="s">
        <v>199</v>
      </c>
      <c r="AT191" s="228" t="s">
        <v>128</v>
      </c>
      <c r="AU191" s="228" t="s">
        <v>84</v>
      </c>
      <c r="AY191" s="16" t="s">
        <v>125</v>
      </c>
      <c r="BE191" s="229">
        <f>IF(N191="základní",J191,0)</f>
        <v>0</v>
      </c>
      <c r="BF191" s="229">
        <f>IF(N191="snížená",J191,0)</f>
        <v>0</v>
      </c>
      <c r="BG191" s="229">
        <f>IF(N191="zákl. přenesená",J191,0)</f>
        <v>0</v>
      </c>
      <c r="BH191" s="229">
        <f>IF(N191="sníž. přenesená",J191,0)</f>
        <v>0</v>
      </c>
      <c r="BI191" s="229">
        <f>IF(N191="nulová",J191,0)</f>
        <v>0</v>
      </c>
      <c r="BJ191" s="16" t="s">
        <v>8</v>
      </c>
      <c r="BK191" s="229">
        <f>ROUND(I191*H191,0)</f>
        <v>0</v>
      </c>
      <c r="BL191" s="16" t="s">
        <v>199</v>
      </c>
      <c r="BM191" s="228" t="s">
        <v>391</v>
      </c>
    </row>
    <row r="192" s="13" customFormat="1">
      <c r="A192" s="13"/>
      <c r="B192" s="230"/>
      <c r="C192" s="231"/>
      <c r="D192" s="232" t="s">
        <v>135</v>
      </c>
      <c r="E192" s="233" t="s">
        <v>1</v>
      </c>
      <c r="F192" s="234" t="s">
        <v>392</v>
      </c>
      <c r="G192" s="231"/>
      <c r="H192" s="235">
        <v>85</v>
      </c>
      <c r="I192" s="236"/>
      <c r="J192" s="231"/>
      <c r="K192" s="231"/>
      <c r="L192" s="237"/>
      <c r="M192" s="238"/>
      <c r="N192" s="239"/>
      <c r="O192" s="239"/>
      <c r="P192" s="239"/>
      <c r="Q192" s="239"/>
      <c r="R192" s="239"/>
      <c r="S192" s="239"/>
      <c r="T192" s="24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1" t="s">
        <v>135</v>
      </c>
      <c r="AU192" s="241" t="s">
        <v>84</v>
      </c>
      <c r="AV192" s="13" t="s">
        <v>84</v>
      </c>
      <c r="AW192" s="13" t="s">
        <v>31</v>
      </c>
      <c r="AX192" s="13" t="s">
        <v>8</v>
      </c>
      <c r="AY192" s="241" t="s">
        <v>125</v>
      </c>
    </row>
    <row r="193" s="2" customFormat="1" ht="24.15" customHeight="1">
      <c r="A193" s="37"/>
      <c r="B193" s="38"/>
      <c r="C193" s="217" t="s">
        <v>222</v>
      </c>
      <c r="D193" s="217" t="s">
        <v>128</v>
      </c>
      <c r="E193" s="218" t="s">
        <v>393</v>
      </c>
      <c r="F193" s="219" t="s">
        <v>394</v>
      </c>
      <c r="G193" s="220" t="s">
        <v>205</v>
      </c>
      <c r="H193" s="221">
        <v>4</v>
      </c>
      <c r="I193" s="222"/>
      <c r="J193" s="223">
        <f>ROUND(I193*H193,0)</f>
        <v>0</v>
      </c>
      <c r="K193" s="219" t="s">
        <v>132</v>
      </c>
      <c r="L193" s="43"/>
      <c r="M193" s="224" t="s">
        <v>1</v>
      </c>
      <c r="N193" s="225" t="s">
        <v>40</v>
      </c>
      <c r="O193" s="90"/>
      <c r="P193" s="226">
        <f>O193*H193</f>
        <v>0</v>
      </c>
      <c r="Q193" s="226">
        <v>0</v>
      </c>
      <c r="R193" s="226">
        <f>Q193*H193</f>
        <v>0</v>
      </c>
      <c r="S193" s="226">
        <v>0.0017700000000000001</v>
      </c>
      <c r="T193" s="227">
        <f>S193*H193</f>
        <v>0.0070800000000000004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28" t="s">
        <v>199</v>
      </c>
      <c r="AT193" s="228" t="s">
        <v>128</v>
      </c>
      <c r="AU193" s="228" t="s">
        <v>84</v>
      </c>
      <c r="AY193" s="16" t="s">
        <v>125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16" t="s">
        <v>8</v>
      </c>
      <c r="BK193" s="229">
        <f>ROUND(I193*H193,0)</f>
        <v>0</v>
      </c>
      <c r="BL193" s="16" t="s">
        <v>199</v>
      </c>
      <c r="BM193" s="228" t="s">
        <v>395</v>
      </c>
    </row>
    <row r="194" s="2" customFormat="1" ht="16.5" customHeight="1">
      <c r="A194" s="37"/>
      <c r="B194" s="38"/>
      <c r="C194" s="217" t="s">
        <v>293</v>
      </c>
      <c r="D194" s="217" t="s">
        <v>128</v>
      </c>
      <c r="E194" s="218" t="s">
        <v>396</v>
      </c>
      <c r="F194" s="219" t="s">
        <v>397</v>
      </c>
      <c r="G194" s="220" t="s">
        <v>205</v>
      </c>
      <c r="H194" s="221">
        <v>30</v>
      </c>
      <c r="I194" s="222"/>
      <c r="J194" s="223">
        <f>ROUND(I194*H194,0)</f>
        <v>0</v>
      </c>
      <c r="K194" s="219" t="s">
        <v>169</v>
      </c>
      <c r="L194" s="43"/>
      <c r="M194" s="224" t="s">
        <v>1</v>
      </c>
      <c r="N194" s="225" t="s">
        <v>40</v>
      </c>
      <c r="O194" s="90"/>
      <c r="P194" s="226">
        <f>O194*H194</f>
        <v>0</v>
      </c>
      <c r="Q194" s="226">
        <v>0</v>
      </c>
      <c r="R194" s="226">
        <f>Q194*H194</f>
        <v>0</v>
      </c>
      <c r="S194" s="226">
        <v>0.00175</v>
      </c>
      <c r="T194" s="227">
        <f>S194*H194</f>
        <v>0.052499999999999998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28" t="s">
        <v>199</v>
      </c>
      <c r="AT194" s="228" t="s">
        <v>128</v>
      </c>
      <c r="AU194" s="228" t="s">
        <v>84</v>
      </c>
      <c r="AY194" s="16" t="s">
        <v>125</v>
      </c>
      <c r="BE194" s="229">
        <f>IF(N194="základní",J194,0)</f>
        <v>0</v>
      </c>
      <c r="BF194" s="229">
        <f>IF(N194="snížená",J194,0)</f>
        <v>0</v>
      </c>
      <c r="BG194" s="229">
        <f>IF(N194="zákl. přenesená",J194,0)</f>
        <v>0</v>
      </c>
      <c r="BH194" s="229">
        <f>IF(N194="sníž. přenesená",J194,0)</f>
        <v>0</v>
      </c>
      <c r="BI194" s="229">
        <f>IF(N194="nulová",J194,0)</f>
        <v>0</v>
      </c>
      <c r="BJ194" s="16" t="s">
        <v>8</v>
      </c>
      <c r="BK194" s="229">
        <f>ROUND(I194*H194,0)</f>
        <v>0</v>
      </c>
      <c r="BL194" s="16" t="s">
        <v>199</v>
      </c>
      <c r="BM194" s="228" t="s">
        <v>398</v>
      </c>
    </row>
    <row r="195" s="13" customFormat="1">
      <c r="A195" s="13"/>
      <c r="B195" s="230"/>
      <c r="C195" s="231"/>
      <c r="D195" s="232" t="s">
        <v>135</v>
      </c>
      <c r="E195" s="233" t="s">
        <v>1</v>
      </c>
      <c r="F195" s="234" t="s">
        <v>352</v>
      </c>
      <c r="G195" s="231"/>
      <c r="H195" s="235">
        <v>30</v>
      </c>
      <c r="I195" s="236"/>
      <c r="J195" s="231"/>
      <c r="K195" s="231"/>
      <c r="L195" s="237"/>
      <c r="M195" s="238"/>
      <c r="N195" s="239"/>
      <c r="O195" s="239"/>
      <c r="P195" s="239"/>
      <c r="Q195" s="239"/>
      <c r="R195" s="239"/>
      <c r="S195" s="239"/>
      <c r="T195" s="240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1" t="s">
        <v>135</v>
      </c>
      <c r="AU195" s="241" t="s">
        <v>84</v>
      </c>
      <c r="AV195" s="13" t="s">
        <v>84</v>
      </c>
      <c r="AW195" s="13" t="s">
        <v>31</v>
      </c>
      <c r="AX195" s="13" t="s">
        <v>8</v>
      </c>
      <c r="AY195" s="241" t="s">
        <v>125</v>
      </c>
    </row>
    <row r="196" s="2" customFormat="1" ht="24.15" customHeight="1">
      <c r="A196" s="37"/>
      <c r="B196" s="38"/>
      <c r="C196" s="217" t="s">
        <v>299</v>
      </c>
      <c r="D196" s="217" t="s">
        <v>128</v>
      </c>
      <c r="E196" s="218" t="s">
        <v>399</v>
      </c>
      <c r="F196" s="219" t="s">
        <v>400</v>
      </c>
      <c r="G196" s="220" t="s">
        <v>205</v>
      </c>
      <c r="H196" s="221">
        <v>85</v>
      </c>
      <c r="I196" s="222"/>
      <c r="J196" s="223">
        <f>ROUND(I196*H196,0)</f>
        <v>0</v>
      </c>
      <c r="K196" s="219" t="s">
        <v>132</v>
      </c>
      <c r="L196" s="43"/>
      <c r="M196" s="224" t="s">
        <v>1</v>
      </c>
      <c r="N196" s="225" t="s">
        <v>40</v>
      </c>
      <c r="O196" s="90"/>
      <c r="P196" s="226">
        <f>O196*H196</f>
        <v>0</v>
      </c>
      <c r="Q196" s="226">
        <v>0.0043299999999999996</v>
      </c>
      <c r="R196" s="226">
        <f>Q196*H196</f>
        <v>0.36804999999999999</v>
      </c>
      <c r="S196" s="226">
        <v>0</v>
      </c>
      <c r="T196" s="227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28" t="s">
        <v>199</v>
      </c>
      <c r="AT196" s="228" t="s">
        <v>128</v>
      </c>
      <c r="AU196" s="228" t="s">
        <v>84</v>
      </c>
      <c r="AY196" s="16" t="s">
        <v>125</v>
      </c>
      <c r="BE196" s="229">
        <f>IF(N196="základní",J196,0)</f>
        <v>0</v>
      </c>
      <c r="BF196" s="229">
        <f>IF(N196="snížená",J196,0)</f>
        <v>0</v>
      </c>
      <c r="BG196" s="229">
        <f>IF(N196="zákl. přenesená",J196,0)</f>
        <v>0</v>
      </c>
      <c r="BH196" s="229">
        <f>IF(N196="sníž. přenesená",J196,0)</f>
        <v>0</v>
      </c>
      <c r="BI196" s="229">
        <f>IF(N196="nulová",J196,0)</f>
        <v>0</v>
      </c>
      <c r="BJ196" s="16" t="s">
        <v>8</v>
      </c>
      <c r="BK196" s="229">
        <f>ROUND(I196*H196,0)</f>
        <v>0</v>
      </c>
      <c r="BL196" s="16" t="s">
        <v>199</v>
      </c>
      <c r="BM196" s="228" t="s">
        <v>401</v>
      </c>
    </row>
    <row r="197" s="2" customFormat="1">
      <c r="A197" s="37"/>
      <c r="B197" s="38"/>
      <c r="C197" s="39"/>
      <c r="D197" s="232" t="s">
        <v>229</v>
      </c>
      <c r="E197" s="39"/>
      <c r="F197" s="263" t="s">
        <v>402</v>
      </c>
      <c r="G197" s="39"/>
      <c r="H197" s="39"/>
      <c r="I197" s="264"/>
      <c r="J197" s="39"/>
      <c r="K197" s="39"/>
      <c r="L197" s="43"/>
      <c r="M197" s="265"/>
      <c r="N197" s="266"/>
      <c r="O197" s="90"/>
      <c r="P197" s="90"/>
      <c r="Q197" s="90"/>
      <c r="R197" s="90"/>
      <c r="S197" s="90"/>
      <c r="T197" s="91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6" t="s">
        <v>229</v>
      </c>
      <c r="AU197" s="16" t="s">
        <v>84</v>
      </c>
    </row>
    <row r="198" s="13" customFormat="1">
      <c r="A198" s="13"/>
      <c r="B198" s="230"/>
      <c r="C198" s="231"/>
      <c r="D198" s="232" t="s">
        <v>135</v>
      </c>
      <c r="E198" s="233" t="s">
        <v>1</v>
      </c>
      <c r="F198" s="234" t="s">
        <v>392</v>
      </c>
      <c r="G198" s="231"/>
      <c r="H198" s="235">
        <v>85</v>
      </c>
      <c r="I198" s="236"/>
      <c r="J198" s="231"/>
      <c r="K198" s="231"/>
      <c r="L198" s="237"/>
      <c r="M198" s="238"/>
      <c r="N198" s="239"/>
      <c r="O198" s="239"/>
      <c r="P198" s="239"/>
      <c r="Q198" s="239"/>
      <c r="R198" s="239"/>
      <c r="S198" s="239"/>
      <c r="T198" s="240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1" t="s">
        <v>135</v>
      </c>
      <c r="AU198" s="241" t="s">
        <v>84</v>
      </c>
      <c r="AV198" s="13" t="s">
        <v>84</v>
      </c>
      <c r="AW198" s="13" t="s">
        <v>31</v>
      </c>
      <c r="AX198" s="13" t="s">
        <v>8</v>
      </c>
      <c r="AY198" s="241" t="s">
        <v>125</v>
      </c>
    </row>
    <row r="199" s="2" customFormat="1" ht="24.15" customHeight="1">
      <c r="A199" s="37"/>
      <c r="B199" s="38"/>
      <c r="C199" s="217" t="s">
        <v>304</v>
      </c>
      <c r="D199" s="217" t="s">
        <v>128</v>
      </c>
      <c r="E199" s="218" t="s">
        <v>403</v>
      </c>
      <c r="F199" s="219" t="s">
        <v>404</v>
      </c>
      <c r="G199" s="220" t="s">
        <v>205</v>
      </c>
      <c r="H199" s="221">
        <v>4</v>
      </c>
      <c r="I199" s="222"/>
      <c r="J199" s="223">
        <f>ROUND(I199*H199,0)</f>
        <v>0</v>
      </c>
      <c r="K199" s="219" t="s">
        <v>132</v>
      </c>
      <c r="L199" s="43"/>
      <c r="M199" s="224" t="s">
        <v>1</v>
      </c>
      <c r="N199" s="225" t="s">
        <v>40</v>
      </c>
      <c r="O199" s="90"/>
      <c r="P199" s="226">
        <f>O199*H199</f>
        <v>0</v>
      </c>
      <c r="Q199" s="226">
        <v>0.0044400000000000004</v>
      </c>
      <c r="R199" s="226">
        <f>Q199*H199</f>
        <v>0.017760000000000001</v>
      </c>
      <c r="S199" s="226">
        <v>0</v>
      </c>
      <c r="T199" s="227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28" t="s">
        <v>199</v>
      </c>
      <c r="AT199" s="228" t="s">
        <v>128</v>
      </c>
      <c r="AU199" s="228" t="s">
        <v>84</v>
      </c>
      <c r="AY199" s="16" t="s">
        <v>125</v>
      </c>
      <c r="BE199" s="229">
        <f>IF(N199="základní",J199,0)</f>
        <v>0</v>
      </c>
      <c r="BF199" s="229">
        <f>IF(N199="snížená",J199,0)</f>
        <v>0</v>
      </c>
      <c r="BG199" s="229">
        <f>IF(N199="zákl. přenesená",J199,0)</f>
        <v>0</v>
      </c>
      <c r="BH199" s="229">
        <f>IF(N199="sníž. přenesená",J199,0)</f>
        <v>0</v>
      </c>
      <c r="BI199" s="229">
        <f>IF(N199="nulová",J199,0)</f>
        <v>0</v>
      </c>
      <c r="BJ199" s="16" t="s">
        <v>8</v>
      </c>
      <c r="BK199" s="229">
        <f>ROUND(I199*H199,0)</f>
        <v>0</v>
      </c>
      <c r="BL199" s="16" t="s">
        <v>199</v>
      </c>
      <c r="BM199" s="228" t="s">
        <v>405</v>
      </c>
    </row>
    <row r="200" s="2" customFormat="1" ht="33" customHeight="1">
      <c r="A200" s="37"/>
      <c r="B200" s="38"/>
      <c r="C200" s="217" t="s">
        <v>309</v>
      </c>
      <c r="D200" s="217" t="s">
        <v>128</v>
      </c>
      <c r="E200" s="218" t="s">
        <v>406</v>
      </c>
      <c r="F200" s="219" t="s">
        <v>407</v>
      </c>
      <c r="G200" s="220" t="s">
        <v>205</v>
      </c>
      <c r="H200" s="221">
        <v>30</v>
      </c>
      <c r="I200" s="222"/>
      <c r="J200" s="223">
        <f>ROUND(I200*H200,0)</f>
        <v>0</v>
      </c>
      <c r="K200" s="219" t="s">
        <v>132</v>
      </c>
      <c r="L200" s="43"/>
      <c r="M200" s="224" t="s">
        <v>1</v>
      </c>
      <c r="N200" s="225" t="s">
        <v>40</v>
      </c>
      <c r="O200" s="90"/>
      <c r="P200" s="226">
        <f>O200*H200</f>
        <v>0</v>
      </c>
      <c r="Q200" s="226">
        <v>0.0022200000000000002</v>
      </c>
      <c r="R200" s="226">
        <f>Q200*H200</f>
        <v>0.066600000000000006</v>
      </c>
      <c r="S200" s="226">
        <v>0</v>
      </c>
      <c r="T200" s="227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28" t="s">
        <v>199</v>
      </c>
      <c r="AT200" s="228" t="s">
        <v>128</v>
      </c>
      <c r="AU200" s="228" t="s">
        <v>84</v>
      </c>
      <c r="AY200" s="16" t="s">
        <v>125</v>
      </c>
      <c r="BE200" s="229">
        <f>IF(N200="základní",J200,0)</f>
        <v>0</v>
      </c>
      <c r="BF200" s="229">
        <f>IF(N200="snížená",J200,0)</f>
        <v>0</v>
      </c>
      <c r="BG200" s="229">
        <f>IF(N200="zákl. přenesená",J200,0)</f>
        <v>0</v>
      </c>
      <c r="BH200" s="229">
        <f>IF(N200="sníž. přenesená",J200,0)</f>
        <v>0</v>
      </c>
      <c r="BI200" s="229">
        <f>IF(N200="nulová",J200,0)</f>
        <v>0</v>
      </c>
      <c r="BJ200" s="16" t="s">
        <v>8</v>
      </c>
      <c r="BK200" s="229">
        <f>ROUND(I200*H200,0)</f>
        <v>0</v>
      </c>
      <c r="BL200" s="16" t="s">
        <v>199</v>
      </c>
      <c r="BM200" s="228" t="s">
        <v>408</v>
      </c>
    </row>
    <row r="201" s="13" customFormat="1">
      <c r="A201" s="13"/>
      <c r="B201" s="230"/>
      <c r="C201" s="231"/>
      <c r="D201" s="232" t="s">
        <v>135</v>
      </c>
      <c r="E201" s="233" t="s">
        <v>1</v>
      </c>
      <c r="F201" s="234" t="s">
        <v>352</v>
      </c>
      <c r="G201" s="231"/>
      <c r="H201" s="235">
        <v>30</v>
      </c>
      <c r="I201" s="236"/>
      <c r="J201" s="231"/>
      <c r="K201" s="231"/>
      <c r="L201" s="237"/>
      <c r="M201" s="238"/>
      <c r="N201" s="239"/>
      <c r="O201" s="239"/>
      <c r="P201" s="239"/>
      <c r="Q201" s="239"/>
      <c r="R201" s="239"/>
      <c r="S201" s="239"/>
      <c r="T201" s="240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1" t="s">
        <v>135</v>
      </c>
      <c r="AU201" s="241" t="s">
        <v>84</v>
      </c>
      <c r="AV201" s="13" t="s">
        <v>84</v>
      </c>
      <c r="AW201" s="13" t="s">
        <v>31</v>
      </c>
      <c r="AX201" s="13" t="s">
        <v>8</v>
      </c>
      <c r="AY201" s="241" t="s">
        <v>125</v>
      </c>
    </row>
    <row r="202" s="2" customFormat="1" ht="24.15" customHeight="1">
      <c r="A202" s="37"/>
      <c r="B202" s="38"/>
      <c r="C202" s="217" t="s">
        <v>313</v>
      </c>
      <c r="D202" s="217" t="s">
        <v>128</v>
      </c>
      <c r="E202" s="218" t="s">
        <v>409</v>
      </c>
      <c r="F202" s="219" t="s">
        <v>410</v>
      </c>
      <c r="G202" s="220" t="s">
        <v>168</v>
      </c>
      <c r="H202" s="221">
        <v>0.45200000000000001</v>
      </c>
      <c r="I202" s="222"/>
      <c r="J202" s="223">
        <f>ROUND(I202*H202,0)</f>
        <v>0</v>
      </c>
      <c r="K202" s="219" t="s">
        <v>132</v>
      </c>
      <c r="L202" s="43"/>
      <c r="M202" s="224" t="s">
        <v>1</v>
      </c>
      <c r="N202" s="225" t="s">
        <v>40</v>
      </c>
      <c r="O202" s="90"/>
      <c r="P202" s="226">
        <f>O202*H202</f>
        <v>0</v>
      </c>
      <c r="Q202" s="226">
        <v>0</v>
      </c>
      <c r="R202" s="226">
        <f>Q202*H202</f>
        <v>0</v>
      </c>
      <c r="S202" s="226">
        <v>0</v>
      </c>
      <c r="T202" s="227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28" t="s">
        <v>199</v>
      </c>
      <c r="AT202" s="228" t="s">
        <v>128</v>
      </c>
      <c r="AU202" s="228" t="s">
        <v>84</v>
      </c>
      <c r="AY202" s="16" t="s">
        <v>125</v>
      </c>
      <c r="BE202" s="229">
        <f>IF(N202="základní",J202,0)</f>
        <v>0</v>
      </c>
      <c r="BF202" s="229">
        <f>IF(N202="snížená",J202,0)</f>
        <v>0</v>
      </c>
      <c r="BG202" s="229">
        <f>IF(N202="zákl. přenesená",J202,0)</f>
        <v>0</v>
      </c>
      <c r="BH202" s="229">
        <f>IF(N202="sníž. přenesená",J202,0)</f>
        <v>0</v>
      </c>
      <c r="BI202" s="229">
        <f>IF(N202="nulová",J202,0)</f>
        <v>0</v>
      </c>
      <c r="BJ202" s="16" t="s">
        <v>8</v>
      </c>
      <c r="BK202" s="229">
        <f>ROUND(I202*H202,0)</f>
        <v>0</v>
      </c>
      <c r="BL202" s="16" t="s">
        <v>199</v>
      </c>
      <c r="BM202" s="228" t="s">
        <v>411</v>
      </c>
    </row>
    <row r="203" s="12" customFormat="1" ht="25.92" customHeight="1">
      <c r="A203" s="12"/>
      <c r="B203" s="201"/>
      <c r="C203" s="202"/>
      <c r="D203" s="203" t="s">
        <v>74</v>
      </c>
      <c r="E203" s="204" t="s">
        <v>141</v>
      </c>
      <c r="F203" s="204" t="s">
        <v>332</v>
      </c>
      <c r="G203" s="202"/>
      <c r="H203" s="202"/>
      <c r="I203" s="205"/>
      <c r="J203" s="206">
        <f>BK203</f>
        <v>0</v>
      </c>
      <c r="K203" s="202"/>
      <c r="L203" s="207"/>
      <c r="M203" s="208"/>
      <c r="N203" s="209"/>
      <c r="O203" s="209"/>
      <c r="P203" s="210">
        <f>P204</f>
        <v>0</v>
      </c>
      <c r="Q203" s="209"/>
      <c r="R203" s="210">
        <f>R204</f>
        <v>0</v>
      </c>
      <c r="S203" s="209"/>
      <c r="T203" s="211">
        <f>T204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12" t="s">
        <v>140</v>
      </c>
      <c r="AT203" s="213" t="s">
        <v>74</v>
      </c>
      <c r="AU203" s="213" t="s">
        <v>75</v>
      </c>
      <c r="AY203" s="212" t="s">
        <v>125</v>
      </c>
      <c r="BK203" s="214">
        <f>BK204</f>
        <v>0</v>
      </c>
    </row>
    <row r="204" s="12" customFormat="1" ht="22.8" customHeight="1">
      <c r="A204" s="12"/>
      <c r="B204" s="201"/>
      <c r="C204" s="202"/>
      <c r="D204" s="203" t="s">
        <v>74</v>
      </c>
      <c r="E204" s="215" t="s">
        <v>333</v>
      </c>
      <c r="F204" s="215" t="s">
        <v>334</v>
      </c>
      <c r="G204" s="202"/>
      <c r="H204" s="202"/>
      <c r="I204" s="205"/>
      <c r="J204" s="216">
        <f>BK204</f>
        <v>0</v>
      </c>
      <c r="K204" s="202"/>
      <c r="L204" s="207"/>
      <c r="M204" s="208"/>
      <c r="N204" s="209"/>
      <c r="O204" s="209"/>
      <c r="P204" s="210">
        <f>P205</f>
        <v>0</v>
      </c>
      <c r="Q204" s="209"/>
      <c r="R204" s="210">
        <f>R205</f>
        <v>0</v>
      </c>
      <c r="S204" s="209"/>
      <c r="T204" s="211">
        <f>T205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12" t="s">
        <v>140</v>
      </c>
      <c r="AT204" s="213" t="s">
        <v>74</v>
      </c>
      <c r="AU204" s="213" t="s">
        <v>8</v>
      </c>
      <c r="AY204" s="212" t="s">
        <v>125</v>
      </c>
      <c r="BK204" s="214">
        <f>BK205</f>
        <v>0</v>
      </c>
    </row>
    <row r="205" s="2" customFormat="1" ht="24.15" customHeight="1">
      <c r="A205" s="37"/>
      <c r="B205" s="38"/>
      <c r="C205" s="217" t="s">
        <v>318</v>
      </c>
      <c r="D205" s="217" t="s">
        <v>128</v>
      </c>
      <c r="E205" s="218" t="s">
        <v>336</v>
      </c>
      <c r="F205" s="219" t="s">
        <v>337</v>
      </c>
      <c r="G205" s="220" t="s">
        <v>338</v>
      </c>
      <c r="H205" s="221">
        <v>1</v>
      </c>
      <c r="I205" s="222"/>
      <c r="J205" s="223">
        <f>ROUND(I205*H205,0)</f>
        <v>0</v>
      </c>
      <c r="K205" s="219" t="s">
        <v>169</v>
      </c>
      <c r="L205" s="43"/>
      <c r="M205" s="267" t="s">
        <v>1</v>
      </c>
      <c r="N205" s="268" t="s">
        <v>40</v>
      </c>
      <c r="O205" s="269"/>
      <c r="P205" s="270">
        <f>O205*H205</f>
        <v>0</v>
      </c>
      <c r="Q205" s="270">
        <v>0</v>
      </c>
      <c r="R205" s="270">
        <f>Q205*H205</f>
        <v>0</v>
      </c>
      <c r="S205" s="270">
        <v>0</v>
      </c>
      <c r="T205" s="271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28" t="s">
        <v>339</v>
      </c>
      <c r="AT205" s="228" t="s">
        <v>128</v>
      </c>
      <c r="AU205" s="228" t="s">
        <v>84</v>
      </c>
      <c r="AY205" s="16" t="s">
        <v>125</v>
      </c>
      <c r="BE205" s="229">
        <f>IF(N205="základní",J205,0)</f>
        <v>0</v>
      </c>
      <c r="BF205" s="229">
        <f>IF(N205="snížená",J205,0)</f>
        <v>0</v>
      </c>
      <c r="BG205" s="229">
        <f>IF(N205="zákl. přenesená",J205,0)</f>
        <v>0</v>
      </c>
      <c r="BH205" s="229">
        <f>IF(N205="sníž. přenesená",J205,0)</f>
        <v>0</v>
      </c>
      <c r="BI205" s="229">
        <f>IF(N205="nulová",J205,0)</f>
        <v>0</v>
      </c>
      <c r="BJ205" s="16" t="s">
        <v>8</v>
      </c>
      <c r="BK205" s="229">
        <f>ROUND(I205*H205,0)</f>
        <v>0</v>
      </c>
      <c r="BL205" s="16" t="s">
        <v>339</v>
      </c>
      <c r="BM205" s="228" t="s">
        <v>412</v>
      </c>
    </row>
    <row r="206" s="2" customFormat="1" ht="6.96" customHeight="1">
      <c r="A206" s="37"/>
      <c r="B206" s="65"/>
      <c r="C206" s="66"/>
      <c r="D206" s="66"/>
      <c r="E206" s="66"/>
      <c r="F206" s="66"/>
      <c r="G206" s="66"/>
      <c r="H206" s="66"/>
      <c r="I206" s="66"/>
      <c r="J206" s="66"/>
      <c r="K206" s="66"/>
      <c r="L206" s="43"/>
      <c r="M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</row>
  </sheetData>
  <sheetProtection sheet="1" autoFilter="0" formatColumns="0" formatRows="0" objects="1" scenarios="1" spinCount="100000" saltValue="rxWNleQMW6laKX8LAmalI3cwry/u70JAIXY7x9PuY04dhuYQy0QK7cenT3sn5m+/w4Dd/KswL7FD8Af++HN3+g==" hashValue="tyMhsk96OQy4RSsIVBu/zgvojPHVBxVOViQcrbaoztoTT7qNj4QyI0oCjrmqA9i7krL0FwQuoEBEoWpKeiSZ3A==" algorithmName="SHA-512" password="CF66"/>
  <autoFilter ref="C124:K205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90</v>
      </c>
    </row>
    <row r="3" hidden="1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84</v>
      </c>
    </row>
    <row r="4" hidden="1" s="1" customFormat="1" ht="24.96" customHeight="1">
      <c r="B4" s="19"/>
      <c r="D4" s="137" t="s">
        <v>91</v>
      </c>
      <c r="L4" s="19"/>
      <c r="M4" s="138" t="s">
        <v>11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39" t="s">
        <v>17</v>
      </c>
      <c r="L6" s="19"/>
    </row>
    <row r="7" hidden="1" s="1" customFormat="1" ht="26.25" customHeight="1">
      <c r="B7" s="19"/>
      <c r="E7" s="140" t="str">
        <f>'Rekapitulace stavby'!K6</f>
        <v>ZŠ SNP - Oprava střechy 1.NP pavilonu tělocvičny a přilehlého spojovacího krčku</v>
      </c>
      <c r="F7" s="139"/>
      <c r="G7" s="139"/>
      <c r="H7" s="139"/>
      <c r="L7" s="19"/>
    </row>
    <row r="8" hidden="1" s="2" customFormat="1" ht="12" customHeight="1">
      <c r="A8" s="37"/>
      <c r="B8" s="43"/>
      <c r="C8" s="37"/>
      <c r="D8" s="139" t="s">
        <v>92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6.5" customHeight="1">
      <c r="A9" s="37"/>
      <c r="B9" s="43"/>
      <c r="C9" s="37"/>
      <c r="D9" s="37"/>
      <c r="E9" s="141" t="s">
        <v>413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2" customHeight="1">
      <c r="A11" s="37"/>
      <c r="B11" s="43"/>
      <c r="C11" s="37"/>
      <c r="D11" s="139" t="s">
        <v>19</v>
      </c>
      <c r="E11" s="37"/>
      <c r="F11" s="142" t="s">
        <v>1</v>
      </c>
      <c r="G11" s="37"/>
      <c r="H11" s="37"/>
      <c r="I11" s="139" t="s">
        <v>20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43"/>
      <c r="C12" s="37"/>
      <c r="D12" s="139" t="s">
        <v>21</v>
      </c>
      <c r="E12" s="37"/>
      <c r="F12" s="142" t="s">
        <v>22</v>
      </c>
      <c r="G12" s="37"/>
      <c r="H12" s="37"/>
      <c r="I12" s="139" t="s">
        <v>23</v>
      </c>
      <c r="J12" s="143" t="str">
        <f>'Rekapitulace stavby'!AN8</f>
        <v>11. 1. 2024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43"/>
      <c r="C14" s="37"/>
      <c r="D14" s="139" t="s">
        <v>25</v>
      </c>
      <c r="E14" s="37"/>
      <c r="F14" s="37"/>
      <c r="G14" s="37"/>
      <c r="H14" s="37"/>
      <c r="I14" s="139" t="s">
        <v>26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27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26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26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2" customHeight="1">
      <c r="A23" s="37"/>
      <c r="B23" s="43"/>
      <c r="C23" s="37"/>
      <c r="D23" s="139" t="s">
        <v>32</v>
      </c>
      <c r="E23" s="37"/>
      <c r="F23" s="37"/>
      <c r="G23" s="37"/>
      <c r="H23" s="37"/>
      <c r="I23" s="139" t="s">
        <v>26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27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2" customHeight="1">
      <c r="A26" s="37"/>
      <c r="B26" s="43"/>
      <c r="C26" s="37"/>
      <c r="D26" s="139" t="s">
        <v>33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hidden="1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25.44" customHeight="1">
      <c r="A30" s="37"/>
      <c r="B30" s="43"/>
      <c r="C30" s="37"/>
      <c r="D30" s="149" t="s">
        <v>35</v>
      </c>
      <c r="E30" s="37"/>
      <c r="F30" s="37"/>
      <c r="G30" s="37"/>
      <c r="H30" s="37"/>
      <c r="I30" s="37"/>
      <c r="J30" s="150">
        <f>ROUND(J120,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43"/>
      <c r="C32" s="37"/>
      <c r="D32" s="37"/>
      <c r="E32" s="37"/>
      <c r="F32" s="151" t="s">
        <v>37</v>
      </c>
      <c r="G32" s="37"/>
      <c r="H32" s="37"/>
      <c r="I32" s="151" t="s">
        <v>36</v>
      </c>
      <c r="J32" s="151" t="s">
        <v>38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152" t="s">
        <v>39</v>
      </c>
      <c r="E33" s="139" t="s">
        <v>40</v>
      </c>
      <c r="F33" s="153">
        <f>ROUND((SUM(BE120:BE132)),  2)</f>
        <v>0</v>
      </c>
      <c r="G33" s="37"/>
      <c r="H33" s="37"/>
      <c r="I33" s="154">
        <v>0.20999999999999999</v>
      </c>
      <c r="J33" s="153">
        <f>ROUND(((SUM(BE120:BE132))*I33),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39" t="s">
        <v>41</v>
      </c>
      <c r="F34" s="153">
        <f>ROUND((SUM(BF120:BF132)),  2)</f>
        <v>0</v>
      </c>
      <c r="G34" s="37"/>
      <c r="H34" s="37"/>
      <c r="I34" s="154">
        <v>0.12</v>
      </c>
      <c r="J34" s="153">
        <f>ROUND(((SUM(BF120:BF132))*I34),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42</v>
      </c>
      <c r="F35" s="153">
        <f>ROUND((SUM(BG120:BG132)),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43</v>
      </c>
      <c r="F36" s="153">
        <f>ROUND((SUM(BH120:BH132)),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44</v>
      </c>
      <c r="F37" s="153">
        <f>ROUND((SUM(BI120:BI132)),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25.44" customHeight="1">
      <c r="A39" s="37"/>
      <c r="B39" s="43"/>
      <c r="C39" s="155"/>
      <c r="D39" s="156" t="s">
        <v>45</v>
      </c>
      <c r="E39" s="157"/>
      <c r="F39" s="157"/>
      <c r="G39" s="158" t="s">
        <v>46</v>
      </c>
      <c r="H39" s="159" t="s">
        <v>47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62"/>
      <c r="D50" s="162" t="s">
        <v>48</v>
      </c>
      <c r="E50" s="163"/>
      <c r="F50" s="163"/>
      <c r="G50" s="162" t="s">
        <v>49</v>
      </c>
      <c r="H50" s="163"/>
      <c r="I50" s="163"/>
      <c r="J50" s="163"/>
      <c r="K50" s="163"/>
      <c r="L50" s="62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7"/>
      <c r="B61" s="43"/>
      <c r="C61" s="37"/>
      <c r="D61" s="164" t="s">
        <v>50</v>
      </c>
      <c r="E61" s="165"/>
      <c r="F61" s="166" t="s">
        <v>51</v>
      </c>
      <c r="G61" s="164" t="s">
        <v>50</v>
      </c>
      <c r="H61" s="165"/>
      <c r="I61" s="165"/>
      <c r="J61" s="167" t="s">
        <v>51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7"/>
      <c r="B65" s="43"/>
      <c r="C65" s="37"/>
      <c r="D65" s="162" t="s">
        <v>52</v>
      </c>
      <c r="E65" s="168"/>
      <c r="F65" s="168"/>
      <c r="G65" s="162" t="s">
        <v>53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7"/>
      <c r="B76" s="43"/>
      <c r="C76" s="37"/>
      <c r="D76" s="164" t="s">
        <v>50</v>
      </c>
      <c r="E76" s="165"/>
      <c r="F76" s="166" t="s">
        <v>51</v>
      </c>
      <c r="G76" s="164" t="s">
        <v>50</v>
      </c>
      <c r="H76" s="165"/>
      <c r="I76" s="165"/>
      <c r="J76" s="167" t="s">
        <v>51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hidden="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94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17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26.25" customHeight="1">
      <c r="A85" s="37"/>
      <c r="B85" s="38"/>
      <c r="C85" s="39"/>
      <c r="D85" s="39"/>
      <c r="E85" s="173" t="str">
        <f>E7</f>
        <v>ZŠ SNP - Oprava střechy 1.NP pavilonu tělocvičny a přilehlého spojovacího krčku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92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>VRN - Vedlejší rozpočtové náklady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21</v>
      </c>
      <c r="D89" s="39"/>
      <c r="E89" s="39"/>
      <c r="F89" s="26" t="str">
        <f>F12</f>
        <v xml:space="preserve"> </v>
      </c>
      <c r="G89" s="39"/>
      <c r="H89" s="39"/>
      <c r="I89" s="31" t="s">
        <v>23</v>
      </c>
      <c r="J89" s="78" t="str">
        <f>IF(J12="","",J12)</f>
        <v>11. 1. 2024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25</v>
      </c>
      <c r="D91" s="39"/>
      <c r="E91" s="39"/>
      <c r="F91" s="26" t="str">
        <f>E15</f>
        <v xml:space="preserve"> 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4" t="s">
        <v>95</v>
      </c>
      <c r="D94" s="175"/>
      <c r="E94" s="175"/>
      <c r="F94" s="175"/>
      <c r="G94" s="175"/>
      <c r="H94" s="175"/>
      <c r="I94" s="175"/>
      <c r="J94" s="176" t="s">
        <v>96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7" t="s">
        <v>97</v>
      </c>
      <c r="D96" s="39"/>
      <c r="E96" s="39"/>
      <c r="F96" s="39"/>
      <c r="G96" s="39"/>
      <c r="H96" s="39"/>
      <c r="I96" s="39"/>
      <c r="J96" s="109">
        <f>J120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98</v>
      </c>
    </row>
    <row r="97" hidden="1" s="9" customFormat="1" ht="24.96" customHeight="1">
      <c r="A97" s="9"/>
      <c r="B97" s="178"/>
      <c r="C97" s="179"/>
      <c r="D97" s="180" t="s">
        <v>413</v>
      </c>
      <c r="E97" s="181"/>
      <c r="F97" s="181"/>
      <c r="G97" s="181"/>
      <c r="H97" s="181"/>
      <c r="I97" s="181"/>
      <c r="J97" s="182">
        <f>J121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4"/>
      <c r="C98" s="185"/>
      <c r="D98" s="186" t="s">
        <v>414</v>
      </c>
      <c r="E98" s="187"/>
      <c r="F98" s="187"/>
      <c r="G98" s="187"/>
      <c r="H98" s="187"/>
      <c r="I98" s="187"/>
      <c r="J98" s="188">
        <f>J122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4"/>
      <c r="C99" s="185"/>
      <c r="D99" s="186" t="s">
        <v>415</v>
      </c>
      <c r="E99" s="187"/>
      <c r="F99" s="187"/>
      <c r="G99" s="187"/>
      <c r="H99" s="187"/>
      <c r="I99" s="187"/>
      <c r="J99" s="188">
        <f>J128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4"/>
      <c r="C100" s="185"/>
      <c r="D100" s="186" t="s">
        <v>416</v>
      </c>
      <c r="E100" s="187"/>
      <c r="F100" s="187"/>
      <c r="G100" s="187"/>
      <c r="H100" s="187"/>
      <c r="I100" s="187"/>
      <c r="J100" s="188">
        <f>J131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2" customFormat="1" ht="21.84" customHeight="1">
      <c r="A101" s="37"/>
      <c r="B101" s="38"/>
      <c r="C101" s="39"/>
      <c r="D101" s="39"/>
      <c r="E101" s="39"/>
      <c r="F101" s="39"/>
      <c r="G101" s="39"/>
      <c r="H101" s="39"/>
      <c r="I101" s="39"/>
      <c r="J101" s="39"/>
      <c r="K101" s="39"/>
      <c r="L101" s="62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hidden="1" s="2" customFormat="1" ht="6.96" customHeight="1">
      <c r="A102" s="37"/>
      <c r="B102" s="65"/>
      <c r="C102" s="66"/>
      <c r="D102" s="66"/>
      <c r="E102" s="66"/>
      <c r="F102" s="66"/>
      <c r="G102" s="66"/>
      <c r="H102" s="66"/>
      <c r="I102" s="66"/>
      <c r="J102" s="66"/>
      <c r="K102" s="66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hidden="1"/>
    <row r="104" hidden="1"/>
    <row r="105" hidden="1"/>
    <row r="106" s="2" customFormat="1" ht="6.96" customHeight="1">
      <c r="A106" s="37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110</v>
      </c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17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6.25" customHeight="1">
      <c r="A110" s="37"/>
      <c r="B110" s="38"/>
      <c r="C110" s="39"/>
      <c r="D110" s="39"/>
      <c r="E110" s="173" t="str">
        <f>E7</f>
        <v>ZŠ SNP - Oprava střechy 1.NP pavilonu tělocvičny a přilehlého spojovacího krčku</v>
      </c>
      <c r="F110" s="31"/>
      <c r="G110" s="31"/>
      <c r="H110" s="31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92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9"/>
      <c r="D112" s="39"/>
      <c r="E112" s="75" t="str">
        <f>E9</f>
        <v>VRN - Vedlejší rozpočtové náklady</v>
      </c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21</v>
      </c>
      <c r="D114" s="39"/>
      <c r="E114" s="39"/>
      <c r="F114" s="26" t="str">
        <f>F12</f>
        <v xml:space="preserve"> </v>
      </c>
      <c r="G114" s="39"/>
      <c r="H114" s="39"/>
      <c r="I114" s="31" t="s">
        <v>23</v>
      </c>
      <c r="J114" s="78" t="str">
        <f>IF(J12="","",J12)</f>
        <v>11. 1. 2024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15" customHeight="1">
      <c r="A116" s="37"/>
      <c r="B116" s="38"/>
      <c r="C116" s="31" t="s">
        <v>25</v>
      </c>
      <c r="D116" s="39"/>
      <c r="E116" s="39"/>
      <c r="F116" s="26" t="str">
        <f>E15</f>
        <v xml:space="preserve"> </v>
      </c>
      <c r="G116" s="39"/>
      <c r="H116" s="39"/>
      <c r="I116" s="31" t="s">
        <v>30</v>
      </c>
      <c r="J116" s="35" t="str">
        <f>E21</f>
        <v xml:space="preserve"> 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28</v>
      </c>
      <c r="D117" s="39"/>
      <c r="E117" s="39"/>
      <c r="F117" s="26" t="str">
        <f>IF(E18="","",E18)</f>
        <v>Vyplň údaj</v>
      </c>
      <c r="G117" s="39"/>
      <c r="H117" s="39"/>
      <c r="I117" s="31" t="s">
        <v>32</v>
      </c>
      <c r="J117" s="35" t="str">
        <f>E24</f>
        <v xml:space="preserve"> 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0.32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11" customFormat="1" ht="29.28" customHeight="1">
      <c r="A119" s="190"/>
      <c r="B119" s="191"/>
      <c r="C119" s="192" t="s">
        <v>111</v>
      </c>
      <c r="D119" s="193" t="s">
        <v>60</v>
      </c>
      <c r="E119" s="193" t="s">
        <v>56</v>
      </c>
      <c r="F119" s="193" t="s">
        <v>57</v>
      </c>
      <c r="G119" s="193" t="s">
        <v>112</v>
      </c>
      <c r="H119" s="193" t="s">
        <v>113</v>
      </c>
      <c r="I119" s="193" t="s">
        <v>114</v>
      </c>
      <c r="J119" s="193" t="s">
        <v>96</v>
      </c>
      <c r="K119" s="194" t="s">
        <v>115</v>
      </c>
      <c r="L119" s="195"/>
      <c r="M119" s="99" t="s">
        <v>1</v>
      </c>
      <c r="N119" s="100" t="s">
        <v>39</v>
      </c>
      <c r="O119" s="100" t="s">
        <v>116</v>
      </c>
      <c r="P119" s="100" t="s">
        <v>117</v>
      </c>
      <c r="Q119" s="100" t="s">
        <v>118</v>
      </c>
      <c r="R119" s="100" t="s">
        <v>119</v>
      </c>
      <c r="S119" s="100" t="s">
        <v>120</v>
      </c>
      <c r="T119" s="101" t="s">
        <v>121</v>
      </c>
      <c r="U119" s="190"/>
      <c r="V119" s="190"/>
      <c r="W119" s="190"/>
      <c r="X119" s="190"/>
      <c r="Y119" s="190"/>
      <c r="Z119" s="190"/>
      <c r="AA119" s="190"/>
      <c r="AB119" s="190"/>
      <c r="AC119" s="190"/>
      <c r="AD119" s="190"/>
      <c r="AE119" s="190"/>
    </row>
    <row r="120" s="2" customFormat="1" ht="22.8" customHeight="1">
      <c r="A120" s="37"/>
      <c r="B120" s="38"/>
      <c r="C120" s="106" t="s">
        <v>122</v>
      </c>
      <c r="D120" s="39"/>
      <c r="E120" s="39"/>
      <c r="F120" s="39"/>
      <c r="G120" s="39"/>
      <c r="H120" s="39"/>
      <c r="I120" s="39"/>
      <c r="J120" s="196">
        <f>BK120</f>
        <v>0</v>
      </c>
      <c r="K120" s="39"/>
      <c r="L120" s="43"/>
      <c r="M120" s="102"/>
      <c r="N120" s="197"/>
      <c r="O120" s="103"/>
      <c r="P120" s="198">
        <f>P121</f>
        <v>0</v>
      </c>
      <c r="Q120" s="103"/>
      <c r="R120" s="198">
        <f>R121</f>
        <v>0</v>
      </c>
      <c r="S120" s="103"/>
      <c r="T120" s="199">
        <f>T121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6" t="s">
        <v>74</v>
      </c>
      <c r="AU120" s="16" t="s">
        <v>98</v>
      </c>
      <c r="BK120" s="200">
        <f>BK121</f>
        <v>0</v>
      </c>
    </row>
    <row r="121" s="12" customFormat="1" ht="25.92" customHeight="1">
      <c r="A121" s="12"/>
      <c r="B121" s="201"/>
      <c r="C121" s="202"/>
      <c r="D121" s="203" t="s">
        <v>74</v>
      </c>
      <c r="E121" s="204" t="s">
        <v>88</v>
      </c>
      <c r="F121" s="204" t="s">
        <v>89</v>
      </c>
      <c r="G121" s="202"/>
      <c r="H121" s="202"/>
      <c r="I121" s="205"/>
      <c r="J121" s="206">
        <f>BK121</f>
        <v>0</v>
      </c>
      <c r="K121" s="202"/>
      <c r="L121" s="207"/>
      <c r="M121" s="208"/>
      <c r="N121" s="209"/>
      <c r="O121" s="209"/>
      <c r="P121" s="210">
        <f>P122+P128+P131</f>
        <v>0</v>
      </c>
      <c r="Q121" s="209"/>
      <c r="R121" s="210">
        <f>R122+R128+R131</f>
        <v>0</v>
      </c>
      <c r="S121" s="209"/>
      <c r="T121" s="211">
        <f>T122+T128+T131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2" t="s">
        <v>150</v>
      </c>
      <c r="AT121" s="213" t="s">
        <v>74</v>
      </c>
      <c r="AU121" s="213" t="s">
        <v>75</v>
      </c>
      <c r="AY121" s="212" t="s">
        <v>125</v>
      </c>
      <c r="BK121" s="214">
        <f>BK122+BK128+BK131</f>
        <v>0</v>
      </c>
    </row>
    <row r="122" s="12" customFormat="1" ht="22.8" customHeight="1">
      <c r="A122" s="12"/>
      <c r="B122" s="201"/>
      <c r="C122" s="202"/>
      <c r="D122" s="203" t="s">
        <v>74</v>
      </c>
      <c r="E122" s="215" t="s">
        <v>417</v>
      </c>
      <c r="F122" s="215" t="s">
        <v>418</v>
      </c>
      <c r="G122" s="202"/>
      <c r="H122" s="202"/>
      <c r="I122" s="205"/>
      <c r="J122" s="216">
        <f>BK122</f>
        <v>0</v>
      </c>
      <c r="K122" s="202"/>
      <c r="L122" s="207"/>
      <c r="M122" s="208"/>
      <c r="N122" s="209"/>
      <c r="O122" s="209"/>
      <c r="P122" s="210">
        <f>SUM(P123:P127)</f>
        <v>0</v>
      </c>
      <c r="Q122" s="209"/>
      <c r="R122" s="210">
        <f>SUM(R123:R127)</f>
        <v>0</v>
      </c>
      <c r="S122" s="209"/>
      <c r="T122" s="211">
        <f>SUM(T123:T127)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2" t="s">
        <v>150</v>
      </c>
      <c r="AT122" s="213" t="s">
        <v>74</v>
      </c>
      <c r="AU122" s="213" t="s">
        <v>8</v>
      </c>
      <c r="AY122" s="212" t="s">
        <v>125</v>
      </c>
      <c r="BK122" s="214">
        <f>SUM(BK123:BK127)</f>
        <v>0</v>
      </c>
    </row>
    <row r="123" s="2" customFormat="1" ht="16.5" customHeight="1">
      <c r="A123" s="37"/>
      <c r="B123" s="38"/>
      <c r="C123" s="217" t="s">
        <v>8</v>
      </c>
      <c r="D123" s="217" t="s">
        <v>128</v>
      </c>
      <c r="E123" s="218" t="s">
        <v>419</v>
      </c>
      <c r="F123" s="219" t="s">
        <v>418</v>
      </c>
      <c r="G123" s="220" t="s">
        <v>338</v>
      </c>
      <c r="H123" s="221">
        <v>1</v>
      </c>
      <c r="I123" s="222"/>
      <c r="J123" s="223">
        <f>ROUND(I123*H123,0)</f>
        <v>0</v>
      </c>
      <c r="K123" s="219" t="s">
        <v>132</v>
      </c>
      <c r="L123" s="43"/>
      <c r="M123" s="224" t="s">
        <v>1</v>
      </c>
      <c r="N123" s="225" t="s">
        <v>40</v>
      </c>
      <c r="O123" s="90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28" t="s">
        <v>420</v>
      </c>
      <c r="AT123" s="228" t="s">
        <v>128</v>
      </c>
      <c r="AU123" s="228" t="s">
        <v>84</v>
      </c>
      <c r="AY123" s="16" t="s">
        <v>125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6" t="s">
        <v>8</v>
      </c>
      <c r="BK123" s="229">
        <f>ROUND(I123*H123,0)</f>
        <v>0</v>
      </c>
      <c r="BL123" s="16" t="s">
        <v>420</v>
      </c>
      <c r="BM123" s="228" t="s">
        <v>421</v>
      </c>
    </row>
    <row r="124" s="2" customFormat="1">
      <c r="A124" s="37"/>
      <c r="B124" s="38"/>
      <c r="C124" s="39"/>
      <c r="D124" s="232" t="s">
        <v>229</v>
      </c>
      <c r="E124" s="39"/>
      <c r="F124" s="263" t="s">
        <v>422</v>
      </c>
      <c r="G124" s="39"/>
      <c r="H124" s="39"/>
      <c r="I124" s="264"/>
      <c r="J124" s="39"/>
      <c r="K124" s="39"/>
      <c r="L124" s="43"/>
      <c r="M124" s="265"/>
      <c r="N124" s="266"/>
      <c r="O124" s="90"/>
      <c r="P124" s="90"/>
      <c r="Q124" s="90"/>
      <c r="R124" s="90"/>
      <c r="S124" s="90"/>
      <c r="T124" s="91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229</v>
      </c>
      <c r="AU124" s="16" t="s">
        <v>84</v>
      </c>
    </row>
    <row r="125" s="2" customFormat="1" ht="24.15" customHeight="1">
      <c r="A125" s="37"/>
      <c r="B125" s="38"/>
      <c r="C125" s="217" t="s">
        <v>84</v>
      </c>
      <c r="D125" s="217" t="s">
        <v>128</v>
      </c>
      <c r="E125" s="218" t="s">
        <v>423</v>
      </c>
      <c r="F125" s="219" t="s">
        <v>424</v>
      </c>
      <c r="G125" s="220" t="s">
        <v>338</v>
      </c>
      <c r="H125" s="221">
        <v>1</v>
      </c>
      <c r="I125" s="222"/>
      <c r="J125" s="223">
        <f>ROUND(I125*H125,0)</f>
        <v>0</v>
      </c>
      <c r="K125" s="219" t="s">
        <v>1</v>
      </c>
      <c r="L125" s="43"/>
      <c r="M125" s="224" t="s">
        <v>1</v>
      </c>
      <c r="N125" s="225" t="s">
        <v>40</v>
      </c>
      <c r="O125" s="90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28" t="s">
        <v>420</v>
      </c>
      <c r="AT125" s="228" t="s">
        <v>128</v>
      </c>
      <c r="AU125" s="228" t="s">
        <v>84</v>
      </c>
      <c r="AY125" s="16" t="s">
        <v>125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6" t="s">
        <v>8</v>
      </c>
      <c r="BK125" s="229">
        <f>ROUND(I125*H125,0)</f>
        <v>0</v>
      </c>
      <c r="BL125" s="16" t="s">
        <v>420</v>
      </c>
      <c r="BM125" s="228" t="s">
        <v>425</v>
      </c>
    </row>
    <row r="126" s="2" customFormat="1" ht="16.5" customHeight="1">
      <c r="A126" s="37"/>
      <c r="B126" s="38"/>
      <c r="C126" s="217" t="s">
        <v>140</v>
      </c>
      <c r="D126" s="217" t="s">
        <v>128</v>
      </c>
      <c r="E126" s="218" t="s">
        <v>426</v>
      </c>
      <c r="F126" s="219" t="s">
        <v>427</v>
      </c>
      <c r="G126" s="220" t="s">
        <v>338</v>
      </c>
      <c r="H126" s="221">
        <v>1</v>
      </c>
      <c r="I126" s="222"/>
      <c r="J126" s="223">
        <f>ROUND(I126*H126,0)</f>
        <v>0</v>
      </c>
      <c r="K126" s="219" t="s">
        <v>132</v>
      </c>
      <c r="L126" s="43"/>
      <c r="M126" s="224" t="s">
        <v>1</v>
      </c>
      <c r="N126" s="225" t="s">
        <v>40</v>
      </c>
      <c r="O126" s="90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28" t="s">
        <v>420</v>
      </c>
      <c r="AT126" s="228" t="s">
        <v>128</v>
      </c>
      <c r="AU126" s="228" t="s">
        <v>84</v>
      </c>
      <c r="AY126" s="16" t="s">
        <v>125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6" t="s">
        <v>8</v>
      </c>
      <c r="BK126" s="229">
        <f>ROUND(I126*H126,0)</f>
        <v>0</v>
      </c>
      <c r="BL126" s="16" t="s">
        <v>420</v>
      </c>
      <c r="BM126" s="228" t="s">
        <v>428</v>
      </c>
    </row>
    <row r="127" s="2" customFormat="1" ht="16.5" customHeight="1">
      <c r="A127" s="37"/>
      <c r="B127" s="38"/>
      <c r="C127" s="217" t="s">
        <v>133</v>
      </c>
      <c r="D127" s="217" t="s">
        <v>128</v>
      </c>
      <c r="E127" s="218" t="s">
        <v>429</v>
      </c>
      <c r="F127" s="219" t="s">
        <v>430</v>
      </c>
      <c r="G127" s="220" t="s">
        <v>338</v>
      </c>
      <c r="H127" s="221">
        <v>1</v>
      </c>
      <c r="I127" s="222"/>
      <c r="J127" s="223">
        <f>ROUND(I127*H127,0)</f>
        <v>0</v>
      </c>
      <c r="K127" s="219" t="s">
        <v>132</v>
      </c>
      <c r="L127" s="43"/>
      <c r="M127" s="224" t="s">
        <v>1</v>
      </c>
      <c r="N127" s="225" t="s">
        <v>40</v>
      </c>
      <c r="O127" s="90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28" t="s">
        <v>420</v>
      </c>
      <c r="AT127" s="228" t="s">
        <v>128</v>
      </c>
      <c r="AU127" s="228" t="s">
        <v>84</v>
      </c>
      <c r="AY127" s="16" t="s">
        <v>125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6" t="s">
        <v>8</v>
      </c>
      <c r="BK127" s="229">
        <f>ROUND(I127*H127,0)</f>
        <v>0</v>
      </c>
      <c r="BL127" s="16" t="s">
        <v>420</v>
      </c>
      <c r="BM127" s="228" t="s">
        <v>431</v>
      </c>
    </row>
    <row r="128" s="12" customFormat="1" ht="22.8" customHeight="1">
      <c r="A128" s="12"/>
      <c r="B128" s="201"/>
      <c r="C128" s="202"/>
      <c r="D128" s="203" t="s">
        <v>74</v>
      </c>
      <c r="E128" s="215" t="s">
        <v>432</v>
      </c>
      <c r="F128" s="215" t="s">
        <v>433</v>
      </c>
      <c r="G128" s="202"/>
      <c r="H128" s="202"/>
      <c r="I128" s="205"/>
      <c r="J128" s="216">
        <f>BK128</f>
        <v>0</v>
      </c>
      <c r="K128" s="202"/>
      <c r="L128" s="207"/>
      <c r="M128" s="208"/>
      <c r="N128" s="209"/>
      <c r="O128" s="209"/>
      <c r="P128" s="210">
        <f>SUM(P129:P130)</f>
        <v>0</v>
      </c>
      <c r="Q128" s="209"/>
      <c r="R128" s="210">
        <f>SUM(R129:R130)</f>
        <v>0</v>
      </c>
      <c r="S128" s="209"/>
      <c r="T128" s="211">
        <f>SUM(T129:T130)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2" t="s">
        <v>150</v>
      </c>
      <c r="AT128" s="213" t="s">
        <v>74</v>
      </c>
      <c r="AU128" s="213" t="s">
        <v>8</v>
      </c>
      <c r="AY128" s="212" t="s">
        <v>125</v>
      </c>
      <c r="BK128" s="214">
        <f>SUM(BK129:BK130)</f>
        <v>0</v>
      </c>
    </row>
    <row r="129" s="2" customFormat="1" ht="16.5" customHeight="1">
      <c r="A129" s="37"/>
      <c r="B129" s="38"/>
      <c r="C129" s="217" t="s">
        <v>150</v>
      </c>
      <c r="D129" s="217" t="s">
        <v>128</v>
      </c>
      <c r="E129" s="218" t="s">
        <v>434</v>
      </c>
      <c r="F129" s="219" t="s">
        <v>435</v>
      </c>
      <c r="G129" s="220" t="s">
        <v>338</v>
      </c>
      <c r="H129" s="221">
        <v>1</v>
      </c>
      <c r="I129" s="222"/>
      <c r="J129" s="223">
        <f>ROUND(I129*H129,0)</f>
        <v>0</v>
      </c>
      <c r="K129" s="219" t="s">
        <v>132</v>
      </c>
      <c r="L129" s="43"/>
      <c r="M129" s="224" t="s">
        <v>1</v>
      </c>
      <c r="N129" s="225" t="s">
        <v>40</v>
      </c>
      <c r="O129" s="90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28" t="s">
        <v>420</v>
      </c>
      <c r="AT129" s="228" t="s">
        <v>128</v>
      </c>
      <c r="AU129" s="228" t="s">
        <v>84</v>
      </c>
      <c r="AY129" s="16" t="s">
        <v>125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6" t="s">
        <v>8</v>
      </c>
      <c r="BK129" s="229">
        <f>ROUND(I129*H129,0)</f>
        <v>0</v>
      </c>
      <c r="BL129" s="16" t="s">
        <v>420</v>
      </c>
      <c r="BM129" s="228" t="s">
        <v>436</v>
      </c>
    </row>
    <row r="130" s="2" customFormat="1">
      <c r="A130" s="37"/>
      <c r="B130" s="38"/>
      <c r="C130" s="39"/>
      <c r="D130" s="232" t="s">
        <v>229</v>
      </c>
      <c r="E130" s="39"/>
      <c r="F130" s="263" t="s">
        <v>437</v>
      </c>
      <c r="G130" s="39"/>
      <c r="H130" s="39"/>
      <c r="I130" s="264"/>
      <c r="J130" s="39"/>
      <c r="K130" s="39"/>
      <c r="L130" s="43"/>
      <c r="M130" s="265"/>
      <c r="N130" s="266"/>
      <c r="O130" s="90"/>
      <c r="P130" s="90"/>
      <c r="Q130" s="90"/>
      <c r="R130" s="90"/>
      <c r="S130" s="90"/>
      <c r="T130" s="91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229</v>
      </c>
      <c r="AU130" s="16" t="s">
        <v>84</v>
      </c>
    </row>
    <row r="131" s="12" customFormat="1" ht="22.8" customHeight="1">
      <c r="A131" s="12"/>
      <c r="B131" s="201"/>
      <c r="C131" s="202"/>
      <c r="D131" s="203" t="s">
        <v>74</v>
      </c>
      <c r="E131" s="215" t="s">
        <v>438</v>
      </c>
      <c r="F131" s="215" t="s">
        <v>439</v>
      </c>
      <c r="G131" s="202"/>
      <c r="H131" s="202"/>
      <c r="I131" s="205"/>
      <c r="J131" s="216">
        <f>BK131</f>
        <v>0</v>
      </c>
      <c r="K131" s="202"/>
      <c r="L131" s="207"/>
      <c r="M131" s="208"/>
      <c r="N131" s="209"/>
      <c r="O131" s="209"/>
      <c r="P131" s="210">
        <f>P132</f>
        <v>0</v>
      </c>
      <c r="Q131" s="209"/>
      <c r="R131" s="210">
        <f>R132</f>
        <v>0</v>
      </c>
      <c r="S131" s="209"/>
      <c r="T131" s="211">
        <f>T132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2" t="s">
        <v>150</v>
      </c>
      <c r="AT131" s="213" t="s">
        <v>74</v>
      </c>
      <c r="AU131" s="213" t="s">
        <v>8</v>
      </c>
      <c r="AY131" s="212" t="s">
        <v>125</v>
      </c>
      <c r="BK131" s="214">
        <f>BK132</f>
        <v>0</v>
      </c>
    </row>
    <row r="132" s="2" customFormat="1" ht="16.5" customHeight="1">
      <c r="A132" s="37"/>
      <c r="B132" s="38"/>
      <c r="C132" s="217" t="s">
        <v>126</v>
      </c>
      <c r="D132" s="217" t="s">
        <v>128</v>
      </c>
      <c r="E132" s="218" t="s">
        <v>440</v>
      </c>
      <c r="F132" s="219" t="s">
        <v>439</v>
      </c>
      <c r="G132" s="220" t="s">
        <v>338</v>
      </c>
      <c r="H132" s="221">
        <v>1</v>
      </c>
      <c r="I132" s="222"/>
      <c r="J132" s="223">
        <f>ROUND(I132*H132,0)</f>
        <v>0</v>
      </c>
      <c r="K132" s="219" t="s">
        <v>132</v>
      </c>
      <c r="L132" s="43"/>
      <c r="M132" s="267" t="s">
        <v>1</v>
      </c>
      <c r="N132" s="268" t="s">
        <v>40</v>
      </c>
      <c r="O132" s="269"/>
      <c r="P132" s="270">
        <f>O132*H132</f>
        <v>0</v>
      </c>
      <c r="Q132" s="270">
        <v>0</v>
      </c>
      <c r="R132" s="270">
        <f>Q132*H132</f>
        <v>0</v>
      </c>
      <c r="S132" s="270">
        <v>0</v>
      </c>
      <c r="T132" s="271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8" t="s">
        <v>420</v>
      </c>
      <c r="AT132" s="228" t="s">
        <v>128</v>
      </c>
      <c r="AU132" s="228" t="s">
        <v>84</v>
      </c>
      <c r="AY132" s="16" t="s">
        <v>125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6" t="s">
        <v>8</v>
      </c>
      <c r="BK132" s="229">
        <f>ROUND(I132*H132,0)</f>
        <v>0</v>
      </c>
      <c r="BL132" s="16" t="s">
        <v>420</v>
      </c>
      <c r="BM132" s="228" t="s">
        <v>441</v>
      </c>
    </row>
    <row r="133" s="2" customFormat="1" ht="6.96" customHeight="1">
      <c r="A133" s="37"/>
      <c r="B133" s="65"/>
      <c r="C133" s="66"/>
      <c r="D133" s="66"/>
      <c r="E133" s="66"/>
      <c r="F133" s="66"/>
      <c r="G133" s="66"/>
      <c r="H133" s="66"/>
      <c r="I133" s="66"/>
      <c r="J133" s="66"/>
      <c r="K133" s="66"/>
      <c r="L133" s="43"/>
      <c r="M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</row>
  </sheetData>
  <sheetProtection sheet="1" autoFilter="0" formatColumns="0" formatRows="0" objects="1" scenarios="1" spinCount="100000" saltValue="jihLsClo+xzq6Xjxxgilpo8Q+n13DzHtk1uiWeIdoSeKfIsBbOsDzFb0dQxPVTD8inIEnNPPsNnrn4QX+Izd8g==" hashValue="Oe5dGd2n+Fx3HZ1fWMD5ttDS1Jfr9lbwEIq0Y3NyCuTUG67oXKRpFH5RrkBc7SAVFaEtMB6S302d0IaQQMq+Vw==" algorithmName="SHA-512" password="CF66"/>
  <autoFilter ref="C119:K132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Václav Lédl</dc:creator>
  <cp:lastModifiedBy>Václav Lédl</cp:lastModifiedBy>
  <dcterms:created xsi:type="dcterms:W3CDTF">2025-01-23T13:10:25Z</dcterms:created>
  <dcterms:modified xsi:type="dcterms:W3CDTF">2025-01-23T13:10:29Z</dcterms:modified>
</cp:coreProperties>
</file>